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embeddings/oleObject3.bin" ContentType="application/vnd.openxmlformats-officedocument.oleObject"/>
  <Override PartName="/xl/embeddings/oleObject2.bin" ContentType="application/vnd.openxmlformats-officedocument.oleObject"/>
  <Override PartName="/xl/embeddings/oleObject1.bin" ContentType="application/vnd.openxmlformats-officedocument.oleObject"/>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worksheets/sheet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codeName="ThisWorkbook"/>
  <mc:AlternateContent xmlns:mc="http://schemas.openxmlformats.org/markup-compatibility/2006">
    <mc:Choice Requires="x15">
      <x15ac:absPath xmlns:x15ac="http://schemas.microsoft.com/office/spreadsheetml/2010/11/ac" url="C:\Users\Suzanne\Desktop\"/>
    </mc:Choice>
  </mc:AlternateContent>
  <xr:revisionPtr revIDLastSave="0" documentId="8_{DDCFF34E-B2F2-4DD8-8A76-A7EF85A4AC46}" xr6:coauthVersionLast="31" xr6:coauthVersionMax="31" xr10:uidLastSave="{00000000-0000-0000-0000-000000000000}"/>
  <workbookProtection workbookAlgorithmName="SHA-512" workbookHashValue="viM2TJ1iGR2AmVqo1rahGyJbMZTnTQiGgTuTelFOSr0oNEOH4v+5Lv/lVmk8Hd7lCfi+ld8ua5PUuN1fnqhCRA==" workbookSaltValue="hji5pvr1tdFEEiXbfy7+sw==" workbookSpinCount="100000" lockStructure="1"/>
  <bookViews>
    <workbookView xWindow="0" yWindow="0" windowWidth="15345" windowHeight="3225" tabRatio="803" firstSheet="3" activeTab="4" xr2:uid="{00000000-000D-0000-FFFF-FFFF00000000}"/>
  </bookViews>
  <sheets>
    <sheet name="Overview - Section A" sheetId="1" r:id="rId1"/>
    <sheet name="Reference Records" sheetId="16" state="veryHidden" r:id="rId2"/>
    <sheet name="Impact Indicators - Section B" sheetId="12" r:id="rId3"/>
    <sheet name="Outcome Indicators - Section C" sheetId="10" r:id="rId4"/>
    <sheet name="Coverage Indicators - Section D" sheetId="5" r:id="rId5"/>
    <sheet name=" Disaggregation - Section E" sheetId="9" r:id="rId6"/>
    <sheet name="Disaggregation Data" sheetId="22" state="veryHidden" r:id="rId7"/>
    <sheet name="WPTM - Section F" sheetId="6" r:id="rId8"/>
    <sheet name="Print View" sheetId="21" r:id="rId9"/>
    <sheet name="Reference records(soft deleted)" sheetId="24" state="veryHidden" r:id="rId10"/>
    <sheet name="Disaggregation Records" sheetId="20" state="veryHidden" r:id="rId11"/>
    <sheet name="Picklist Mapping" sheetId="23" state="veryHidden" r:id="rId12"/>
    <sheet name="Account Role" sheetId="19" state="veryHidden" r:id="rId13"/>
    <sheet name="apttusmetadata" sheetId="13" state="veryHidden" r:id="rId14"/>
  </sheets>
  <definedNames>
    <definedName name="_00007c01_2979_435a_943c_b31d5f171b5b">'Outcome Indicators - Section C'!$O$30</definedName>
    <definedName name="_01367400_ef9e_4181_ac47_b2ed1a455cc2">'Reference records(soft deleted)'!$D$110</definedName>
    <definedName name="_014af77a_8bcb_4d0c_beeb_a3d72f1332b5">'Disaggregation Records'!$G$95</definedName>
    <definedName name="_01683343_9047_49ae_815d_e16da5308b47">'WPTM - Section F'!#REF!</definedName>
    <definedName name="_01cccfef_5573_4d36_b9d3_e32bd9199c70">'Overview - Section A'!$AO$17:$AO$19</definedName>
    <definedName name="_0215c642_4079_4a66_b33f_02948e5b161c">'Overview - Section A'!$A$50</definedName>
    <definedName name="_0278b5de_0da4_4498_a134_99a2744a9fab">'Overview - Section A'!$X$121</definedName>
    <definedName name="_033fcd6d_adce_4700_8852_ca583a6bef6b">'Disaggregation Records'!$G$59</definedName>
    <definedName name="_03460dc1_5ceb_4c82_9cde_8ce9e4a019b7">' Disaggregation - Section E'!$J$326</definedName>
    <definedName name="_06a30c86_360f_426e_8e45_34c8bc342561" comment="Display Map">'Overview - Section A'!$A$24:$I$26</definedName>
    <definedName name="_0883281e_e21d_43ef_9187_230346f845f9">'Overview - Section A'!$C$19</definedName>
    <definedName name="_0aee399a_9776_4eaa_972f_b8dcf296ae2a">'WPTM - Section F'!$Z$8</definedName>
    <definedName name="_0beac2ba_bbbb_431d_8bce_14dbf66bdf78">'Overview - Section A'!$E$50</definedName>
    <definedName name="_0c4ccd3c_f7d7_4e9d_9482_1c0c40aa9b88">'Coverage Indicators - Section D'!$AL$10</definedName>
    <definedName name="_0c768466_fe8f_4b21_9004_5e0f2a3cd930">'Disaggregation Data'!$P$159</definedName>
    <definedName name="_0c774a1c_7efb_4321_a634_6fa015b1adb5">'Disaggregation Data'!$Q$315</definedName>
    <definedName name="_0cdb72c3_6724_4a77_bc28_1011a00b051b">'Disaggregation Data'!$K$315</definedName>
    <definedName name="_0d05643b_4cb7_4837_bcd9_f884243e61fc">'WPTM - Section F'!$N$93</definedName>
    <definedName name="_0d49e5e0_de02_447f_864b_65e040c1adc9">'Reference records(soft deleted)'!$D$6</definedName>
    <definedName name="_0dc96169_1e4e_4b6f_8f38_6c1e88134dc4">'Overview - Section A'!$L$30</definedName>
    <definedName name="_0fdd94bf_72a7_4d6c_9b9e_1bd4732717bd">' Disaggregation - Section E'!$J$167</definedName>
    <definedName name="_10653d8b_f9c7_483c_8121_cb87b830a0e0">'Impact Indicators - Section B'!$D$9</definedName>
    <definedName name="_1246254b_5e90_409e_9cc8_822b2d6744f4">'Outcome Indicators - Section C'!$AG$10</definedName>
    <definedName name="_1250b2bc_334d_4908_a7ab_a61ca175ec52">'Coverage Indicators - Section D'!$AP$10</definedName>
    <definedName name="_133a33a4_ef56_4597_81f3_93ace16e6e1a">' Disaggregation - Section E'!$O$8</definedName>
    <definedName name="_1345e61d_a8fe_4213_85d7_1db0d6d6f5c1">'Coverage Indicators - Section D'!$M$45</definedName>
    <definedName name="_1394d6ab_8539_4e64_bb74_c2678e11372d">'Impact Indicators - Section B'!$O$29</definedName>
    <definedName name="_13f5bbc3_a06d_4a3e_b75e_ac6929e1cb91">'Reference Records'!$A$156:$A$157</definedName>
    <definedName name="_146cf40c_55d8_4bda_84bf_73b101e12ff2">'Impact Indicators - Section B'!$F$9</definedName>
    <definedName name="_15d23191_61cc_42d1_9dac_fbdc3cccac55">'Outcome Indicators - Section C'!$X$10</definedName>
    <definedName name="_15e11eef_3068_4f4a_909c_00c848c150e2">'Disaggregation Records'!$B$59</definedName>
    <definedName name="_164e6d09_185f_4eb7_8d48_b40f818dce2a" comment="Display Map">'Reference Records'!$A$35:$G$67</definedName>
    <definedName name="_16ab10e1_95cf_415a_b5bd_c9e6b7ec4bdd">'Outcome Indicators - Section C'!$C$10</definedName>
    <definedName name="_17957cfb_392b_4224_bff8_6733ea96104e">'Disaggregation Data'!$H$159</definedName>
    <definedName name="_17f5512d_ec99_4a26_87b1_844196d76728">'Coverage Indicators - Section D'!$G$10</definedName>
    <definedName name="_1955075b_5332_4022_9e1d_d8310266160b">'Reference Records'!$B$170</definedName>
    <definedName name="_1994383f_9572_4042_b119_2bbc032af4bf">'Disaggregation Data'!$O$159</definedName>
    <definedName name="_1aa1a76c_dd86_4169_9713_d4769c038cf4">'Overview - Section A'!$AN$5</definedName>
    <definedName name="_1afa72c9_dc27_4c9f_b1ac_7f8bc7410cff">'WPTM - Section F'!$T$8</definedName>
    <definedName name="_1b8aaee3_08fa_47b6_9b44_c592025d5948">'Reference Records'!$D$87</definedName>
    <definedName name="_1bcbb583_e5a9_4a6b_8584_0d82f680244f">'Outcome Indicators - Section C'!$F$30</definedName>
    <definedName name="_1c33fbf8_edba_40f4_9a5f_aed37076391f">'Outcome Indicators - Section C'!$AD$10</definedName>
    <definedName name="_1c760e84_7860_4647_97d8_05a0ab084c30">' Disaggregation - Section E'!$O$167</definedName>
    <definedName name="_1cfaffa5_a1e7_40ad_a8cc_cbc751be15bf">'WPTM - Section F'!$H$93</definedName>
    <definedName name="_1e4eb8fc_811c_44fb_af4b_e630611aebf1">'Impact Indicators - Section B'!#REF!</definedName>
    <definedName name="_1e572a0d_6949_4ace_a404_06dbcac29888">'Impact Indicators - Section B'!$AH$9</definedName>
    <definedName name="_20ae8d3e_2e6d_4166_845e_233754971b78">'Reference records(soft deleted)'!$D$25</definedName>
    <definedName name="_21546636_20c6_4878_ba5b_6cb3d96028d3">'Coverage Indicators - Section D'!$J$45</definedName>
    <definedName name="_21e79bef_aeed_4e3b_a2f8_653b27dca3bb">'WPTM - Section F'!$A$8</definedName>
    <definedName name="_22d5ff4c_6447_4efd_b03c_f868e38a0b86">'Reference Records'!$A$599</definedName>
    <definedName name="_232a9c61_ddf7_4d21_ab4f_e708d061242d">'Impact Indicators - Section B'!$H$29</definedName>
    <definedName name="_23551461_25f2_42b8_b7e4_89bd33884a81">'Outcome Indicators - Section C'!$K$30</definedName>
    <definedName name="_23c679e9_b192_40b1_95ad_e2f1dac7a992">'Disaggregation Data'!$M$3</definedName>
    <definedName name="_23debc6e_f89a_4d49_93e8_506d71c4cbb7" comment="Display Map">'Overview - Section A'!$A$120:$AG$184</definedName>
    <definedName name="_2422a46e_b076_4ed3_ac39_13cd913daf0b">'Impact Indicators - Section B'!$Z$9</definedName>
    <definedName name="_242d575a_eb16_4795_affc_a818f9b0adad" comment="Display Map">'Disaggregation Data'!$D$2:$Q$153</definedName>
    <definedName name="_247a5a92_188b_4fa6_9738_0b2cdd989342" comment="Display Map">'Reference records(soft deleted)'!$B$66:$H$103</definedName>
    <definedName name="_2483cccb_9f1d_4be3_b239_5309c0995641">' Disaggregation - Section E'!$Q$167</definedName>
    <definedName name="_24a1218b_8da6_427f_a25f_08e741170602">'Outcome Indicators - Section C'!$F$10</definedName>
    <definedName name="_24ce621f_5feb_4421_aa7b_30c973952869">'Overview - Section A'!$Q$30</definedName>
    <definedName name="_25903c5a_79da_48aa_a73a_0efa3fa709b3">'Overview - Section A'!$E$7</definedName>
    <definedName name="_25c4f9c3_a465_4509_8e2f_b4c3afc12d62">'Disaggregation Data'!$M$159</definedName>
    <definedName name="_262ef686_1dea_4059_ba6d_c1e300c6c435">'Coverage Indicators - Section D'!$AO$10</definedName>
    <definedName name="_26874af8_f15f_4555_b6ba_d39eb5bc132c">'Coverage Indicators - Section D'!$L$45</definedName>
    <definedName name="_27ac2a1e_d077_4df3_924a_c13fa7c47b76">'Coverage Indicators - Section D'!$AM$10</definedName>
    <definedName name="_295f3441_adc3_4dc5_8a9e_67266d697395">'Overview - Section A'!$N$30</definedName>
    <definedName name="_29998246_c49d_4a02_a3ff_a8ff4f07132b">'Outcome Indicators - Section C'!$N$30</definedName>
    <definedName name="_29de1210_4fea_46a8_ac63_eb3a3734b209">'Account Role'!$D$31</definedName>
    <definedName name="_2d8e48b5_25c6_4b04_8f1a_564a145ea078">'WPTM - Section F'!$R$8</definedName>
    <definedName name="_2e4bbd74_8ddb_4b98_a759_b7bb03582544">'Coverage Indicators - Section D'!$AT$10</definedName>
    <definedName name="_2e71836a_5af1_416c_932b_00631550138c">'Impact Indicators - Section B'!$AF$9</definedName>
    <definedName name="_2ef5dfde_8ec5_4b0f_b79e_1e3da16c9079">'Impact Indicators - Section B'!$X$9</definedName>
    <definedName name="_2ef9050b_c1ab_4df7_8595_656f220820e7">'Disaggregation Records'!$B$95</definedName>
    <definedName name="_2f779270_bafb_4509_b7c1_f9f5a5f6b50c">'Outcome Indicators - Section C'!$Y$10</definedName>
    <definedName name="_2f925802_ee4b_4280_9422_3a4a9db137c8">' Disaggregation - Section E'!$P$8</definedName>
    <definedName name="_304a4b38_aadb_465f_bec4_ede79462324a" comment="Display Map">'Account Role'!$A$30:$D$935</definedName>
    <definedName name="_30572134_8290_4750_a680_dd1dbf9fbe17" comment="Display Map">'Disaggregation Data'!$D$158:$Q$309</definedName>
    <definedName name="_309cb4e6_0866_4b59_9ad8_dce9deb459a4">'Coverage Indicators - Section D'!$AC$10</definedName>
    <definedName name="_30bf1a46_c9f4_4bc4_a488_fcb146f7c5d6">'Coverage Indicators - Section D'!$E$45</definedName>
    <definedName name="_3105ccf5_9cc6_4704_bb83_1b42895f7a2a">'WPTM - Section F'!$P$8</definedName>
    <definedName name="_31306633_9f79_4bea_ab54_3276e33671ea">'Impact Indicators - Section B'!$AD$9</definedName>
    <definedName name="_319841cb_9653_453c_bbe8_0dbeddb83526">'Coverage Indicators - Section D'!$AV$10</definedName>
    <definedName name="_319e4e82_c315_47b2_9413_95670d6e61c3">'Reference records(soft deleted)'!$G$46</definedName>
    <definedName name="_31abdfc0_7b3f_4421_9bb3_3010b64c33c6">'Reference Records'!$B$599</definedName>
    <definedName name="_32cc9015_aa43_492e_931d_d4dc3bcbbefd">'Impact Indicators - Section B'!$N$29</definedName>
    <definedName name="_33898a8c_e55b_4fb6_a523_fc8d172930cd" comment="Display Map">'Reference Records'!$B$3:$G$15</definedName>
    <definedName name="_339d96ff_1502_408b_8b62_a0d2a6d2aa31">'WPTM - Section F'!$J$93</definedName>
    <definedName name="_33f94c69_7ad0_42e4_ae97_cd43ab2f6fb1">'Disaggregation Data'!$D$315</definedName>
    <definedName name="_346ee33b_5c29_4f26_8fdd_263472711ff5">'Overview - Section A'!$AG$121</definedName>
    <definedName name="_359b0f72_ed0e_44ca_a640_07ddf6593469">'Coverage Indicators - Section D'!$AH$10</definedName>
    <definedName name="_35d1b49a_9719_423f_baf2_fde871e1bd58">'Overview - Section A'!$O$30</definedName>
    <definedName name="_36760ff8_71ac_4804_83a7_bece45c85ebb">'WPTM - Section F'!$V$8</definedName>
    <definedName name="_3679d719_018c_46c1_a6c9_f5cb6af28e82">'Impact Indicators - Section B'!$A$9</definedName>
    <definedName name="_36c48884_8351_429d_866b_c7cb8ec9bdfb">'Overview - Section A'!$P$30</definedName>
    <definedName name="_3753db18_a6c5_4659_9a7b_6f3e612294c8">'Impact Indicators - Section B'!$Y$9</definedName>
    <definedName name="_388e9f7b_b253_414f_b074_2b51db867bec">'Overview - Section A'!$K$30</definedName>
    <definedName name="_392813d9_1ed5_446f_a952_c1eb0907e701">'Overview - Section A'!$AN$10</definedName>
    <definedName name="_3a54c0cb_5d61_44ab_9f5f_59c0b83c7017" comment="Save Map">'Account Role'!$B$937:$D$937</definedName>
    <definedName name="_3a87c5f7_0769_4a3a_a3e3_82a4b0341068">'Reference Records'!$C$162</definedName>
    <definedName name="_3bcdfaf5_b271_49d0_bd36_4a3396322792">' Disaggregation - Section E'!$F$8</definedName>
    <definedName name="_3c2344d6_25d2_47b1_b174_e16f09cd5031">'Outcome Indicators - Section C'!$W$10</definedName>
    <definedName name="_3c45532e_4503_44c3_aed1_88e3c7145bca">'Reference Records'!$E$71</definedName>
    <definedName name="_3c670222_be49_48d4_a6da_55d70e83d153" comment="Display Map">'Reference Records'!$A$169:$C$595</definedName>
    <definedName name="_3d3c76b6_9fcf_4cb5_b2a3_ba632337362e">'Overview - Section A'!$Y$121</definedName>
    <definedName name="_3e588f48_5b47_4e13_ab21_55c135645d97">'Reference Records'!$C$170</definedName>
    <definedName name="_3f450a54_eabe_42be_b6a5_18c086a5d786">'Overview - Section A'!$AA$121</definedName>
    <definedName name="_3fd30741_73e2_456a_bde5_e2500a98fec9">' Disaggregation - Section E'!$AC$326</definedName>
    <definedName name="_41035b85_dee5_4987_975b_e8a43c433c05">'Impact Indicators - Section B'!$AA$9</definedName>
    <definedName name="_41767207_265c_4167_ac65_a8fe55edeb17" comment="Display Map">'Reference records(soft deleted)'!$B$5:$H$19</definedName>
    <definedName name="_41e51ddb_6a25_46dc_8af3_4ccc6f48952e">'Impact Indicators - Section B'!$AG$9</definedName>
    <definedName name="_4266c6da_54ca_4a1a_a567_1b51c0445aba">'Overview - Section A'!$C$9</definedName>
    <definedName name="_4328025e_31a9_4656_9da6_43a7b71a143c">'Outcome Indicators - Section C'!$H$30</definedName>
    <definedName name="_450f1a8a_7aa9_485e_a1d2_42f5fc741efc">'Reference records(soft deleted)'!$B$46</definedName>
    <definedName name="_45f488a1_3258_4e32_b1ae_7890c4b57499">'Overview - Section A'!$A$19</definedName>
    <definedName name="_4669ab5f_f3bf_478b_89d3_7d3605c19de3">'WPTM - Section F'!$Y$8</definedName>
    <definedName name="_46b006c0_8d5a_43fb_803c_8de795b9bb31">'Coverage Indicators - Section D'!$H$10</definedName>
    <definedName name="_46e3f83a_7da1_42fd_9414_bee531c9d419">'Coverage Indicators - Section D'!$V$10</definedName>
    <definedName name="_476c9d7a_b681_43ce_bd81_cb5c5f864db7">'Outcome Indicators - Section C'!$C$30</definedName>
    <definedName name="_47deab8b_5576_4154_a23c_955e1b8ae87d" comment="Display Map">'Outcome Indicators - Section C'!$A$9:$AH$25</definedName>
    <definedName name="_48c10acb_0239_43bd_b1e5_78cda5a58d6a">'Impact Indicators - Section B'!$W$9</definedName>
    <definedName name="_49c180e4_6756_4b15_9899_7d02a2376717">'WPTM - Section F'!$X$8</definedName>
    <definedName name="_4a722a42_3427_4c97_a2ae_75ed784657ce">'Outcome Indicators - Section C'!$AH$10</definedName>
    <definedName name="_4aad1a51_3f1c_416c_b69e_77f5f7e3d827">'Overview - Section A'!$F$50</definedName>
    <definedName name="_4b36df75_ea3b_4116_b8ac_4a66abe762ad" comment="Display Map">'Disaggregation Records'!$A$58:$G$91</definedName>
    <definedName name="_4b7bb144_c4f2_43ec_aa53_4cd0ce38b239">'WPTM - Section F'!$I$93</definedName>
    <definedName name="_4b8d00e4_3b44_4af0_94c2_6912b8089f7c">'Reference Records'!#REF!</definedName>
    <definedName name="_4c1ee9f0_1d73_4ecb_9583_fc4a01748218">' Disaggregation - Section E'!$P$167</definedName>
    <definedName name="_4cc22988_4307_4a30_889f_ad684342da5b">'WPTM - Section F'!$E$93</definedName>
    <definedName name="_4db5cf38_f801_4806_bf2c_599132967e52">'Overview - Section A'!$N$37</definedName>
    <definedName name="_4e0083d7_1d55_466c_9f41_d6713c9418d1">'Outcome Indicators - Section C'!$M$30</definedName>
    <definedName name="_4e038600_c291_44b6_ac34_659ae4373869">'Overview - Section A'!$O$37</definedName>
    <definedName name="_4e28d14a_809b_451a_94f7_5adb1a78a192">'Reference Records'!$B$87</definedName>
    <definedName name="_4e3ce3cc_8312_431b_a087_d993964fb260">'Overview - Section A'!$H$92</definedName>
    <definedName name="_4e82750a_5fea_44c6_80cf_72f682152f92">'Disaggregation Data'!$O$315</definedName>
    <definedName name="_4e9531b5_28be_4af4_97f1_0b341b6f101f">'WPTM - Section F'!$D$93</definedName>
    <definedName name="_4ede0df7_bdae_485c_a6aa_cd381b32466f">'Overview - Section A'!$A$121</definedName>
    <definedName name="_4f36af19_06bf_4c59_990d_586822b3d259">'Overview - Section A'!$A$68</definedName>
    <definedName name="_4f5b3252_6be2_48d6_8668_ae97ed3beb7b">'Reference Records'!$D$71</definedName>
    <definedName name="_4fbef69a_89a1_4fe0_a0d5_f835ba38ab8d">'WPTM - Section F'!$Q$8</definedName>
    <definedName name="_50928f1e_48c5_4ef6_88ff_d8326e7f2489">'Disaggregation Records'!$F$3</definedName>
    <definedName name="_5150ea96_8ae4_47fe_90fa_c78607579ac6">'Outcome Indicators - Section C'!$AE$10</definedName>
    <definedName name="_51962b0f_1846_4edc_a46f_b6dc9eeb3141">'Reference records(soft deleted)'!$G$25</definedName>
    <definedName name="_525c92bf_e026_479f_9074_848639bbcf7d">'Reference Records'!$D$19</definedName>
    <definedName name="_52ac63ca_c44a_489a_9f24_e18fba91d188">'Coverage Indicators - Section D'!$D$10</definedName>
    <definedName name="_52d6fc62_59f3_4757_a084_a8aeafb48d9b">'Overview - Section A'!$G$68</definedName>
    <definedName name="_53066892_24de_428a_ae98_ea86638a4c62">'Reference Records'!$B$19</definedName>
    <definedName name="_53d2ad41_b4cf_4891_8bce_8b891c472938">' Disaggregation - Section E'!$J$8</definedName>
    <definedName name="_5486feae_3dbd_4704_9f21_63bc76d59ea7">'WPTM - Section F'!$AR$8</definedName>
    <definedName name="_56054dfa_b687_4a06_b8be_e876776b18ab" comment="Display Map">'Coverage Indicators - Section D'!$B$44:$N$225</definedName>
    <definedName name="_564b0f85_8e08_4b67_8536_37f9c9c896e7">' Disaggregation - Section E'!$AA$326</definedName>
    <definedName name="_56838d50_0249_46fb_8476_da52a39ec03d">'Disaggregation Data'!$I$3</definedName>
    <definedName name="_56a50b53_97b0_4bb6_8da9_3f8e86042954">'Reference records(soft deleted)'!$B$46:$B$62</definedName>
    <definedName name="_572e42ad_37ba_41a9_bff2_b341932489fa">'Disaggregation Data'!$K$159</definedName>
    <definedName name="_57d881a2_e071_4f93_877d_86ed39358290">'Reference records(soft deleted)'!$B$110</definedName>
    <definedName name="_5ad0234d_a1bc_4ff2_bb3e_48d3fd8081e6">' Disaggregation - Section E'!$G$167</definedName>
    <definedName name="_5bbf0674_0b9d_43ea_a331_02264f85850a">'Coverage Indicators - Section D'!$W$10</definedName>
    <definedName name="_5bdd240d_fc66_4b36_8d87_3013bbac9fbc" comment="Display Map">' Disaggregation - Section E'!$A$325:$AD$626</definedName>
    <definedName name="_5dae1918_b6e8_4171_bf05_89160975fe45">'Outcome Indicators - Section C'!$AF$10</definedName>
    <definedName name="_5f68ec29_18be_452f_b553_c2120d23bdfe">'WPTM - Section F'!$D$8</definedName>
    <definedName name="_6017e447_f4b2_4605_8be3_67be82447dcf">'Outcome Indicators - Section C'!$A$30</definedName>
    <definedName name="_60cca16c_2bbf_4012_b9ed_84b4cc4c6513">'Overview - Section A'!$E$25</definedName>
    <definedName name="_6215a746_6f69_4789_9880_868918c15a62" comment="Display Map">'Reference records(soft deleted)'!$B$109:$G$180</definedName>
    <definedName name="_62fc5abc_c22f_4886_8298_ae4140ce6a16">'Disaggregation Data'!$N$315</definedName>
    <definedName name="_63de57f1_547d_4bd8_8c72_4f7979df3206" comment="Display Map">'Disaggregation Records'!$A$94:$G$182</definedName>
    <definedName name="_64c63797_ff12_4f02_aafc_7dc9cc39b6e1">'Overview - Section A'!$P$37</definedName>
    <definedName name="_651c1cff_29dc_4f61_8994_ff4aa592187f">'Reference Records'!$B$4</definedName>
    <definedName name="_654bca83_10b5_4fb3_962f_80e82dfc63ce">'Reference Records'!$B$156:$B$157</definedName>
    <definedName name="_6610fb82_a604_47fc_8eb9_548299e9c8fb">'Outcome Indicators - Section C'!$AA$10</definedName>
    <definedName name="_66d474de_58df_4c88_bfd9_511496d516be">'Coverage Indicators - Section D'!$AK$10</definedName>
    <definedName name="_67b8b43a_3fb1_409e_b668_e7721abed448">'Disaggregation Data'!$H$3</definedName>
    <definedName name="_6834aec6_db58_4138_a983_eb16ae5d5835">'Outcome Indicators - Section C'!$AR$10</definedName>
    <definedName name="_6a3dda26_b269_4afa_8b05_c602a881a167">'Overview - Section A'!$A$37</definedName>
    <definedName name="_6a52f03f_1756_4c68_b33b_007925ce509d">'Coverage Indicators - Section D'!$AW$10</definedName>
    <definedName name="_6a75cc5f_3b0c_4580_bb35_63aef5086a2f">' Disaggregation - Section E'!$I$326</definedName>
    <definedName name="_6ac40e66_eebd_4709_828b_cf29aedf8621">'Reference Records'!$C$170:$C$596</definedName>
    <definedName name="_6b025dcb_afb5_4f12_840b_7ce35dbebad6">'Coverage Indicators - Section D'!$P$10</definedName>
    <definedName name="_6b0cf20f_dbdf_40c6_8176_730d0b7b5580">'Reference records(soft deleted)'!$H$25</definedName>
    <definedName name="_6b293db8_2064_47cb_abbc_3f4c6d0caeda">'Overview - Section A'!$E$37</definedName>
    <definedName name="_6b7b095a_5e69_4c56_b186_9b24f30d5a48">'Overview - Section A'!#REF!</definedName>
    <definedName name="_6e6943dc_a39b_4021_932f_cfd2e12ee608">'Disaggregation Records'!$A$95</definedName>
    <definedName name="_6f41a97e_60db_4ff9_9cb8_8489c1984cb4">'Outcome Indicators - Section C'!$D$10</definedName>
    <definedName name="_6f7582ed_98ae_43a9_9cef_0388c533b04c" comment="Display Map">'Reference records(soft deleted)'!$B$24:$H$41</definedName>
    <definedName name="_6f7ec15b_c268_485e_b0b1_4f72a84c4bc6" comment="Display Map">'Overview - Section A'!$A$36:$U$43</definedName>
    <definedName name="_703f5ae6_20b0_41d5_8526_4d9f1e8e876a">' Disaggregation - Section E'!$V$326</definedName>
    <definedName name="_71b6afba_85be_4c4b_9b19_636242058b4f">' Disaggregation - Section E'!$E$326</definedName>
    <definedName name="_7229c5f0_1cfd_41e2_b5fe_a739cdd4cb93" comment="Display Map">'Outcome Indicators - Section C'!$A$29:$O$121</definedName>
    <definedName name="_73b8f8b2_6e79_470e_91d5_fe608e8a3a44">'WPTM - Section F'!$G$93</definedName>
    <definedName name="_73ed6a72_5bb2_4e78_b64b_57d38f0409a1">'Disaggregation Data'!$L$3</definedName>
    <definedName name="_74e33414_8a7f_46a9_b32e_3324a299cfd2">'Reference Records'!$D$4</definedName>
    <definedName name="_75417d5f_8186_4610_b9ba_588590a586ac">'Disaggregation Data'!$N$3</definedName>
    <definedName name="_7638a94a_e06b_4d66_97b8_ac609d3da203" comment="Save Map">'Overview - Section A'!$E$66</definedName>
    <definedName name="_7643b6aa_7bef_476f_ad52_f8748c078a19">'Overview - Section A'!$E$68</definedName>
    <definedName name="_76ec722d_231e_43e2_a272_cb3feef456da" comment="Display Map">' Disaggregation - Section E'!$A$166:$Q$317</definedName>
    <definedName name="_779b0207_1267_4760_b2e2_850e0608884a">'Coverage Indicators - Section D'!$B$45</definedName>
    <definedName name="_77c14117_1741_49b6_9657_340ec6131151">'Reference Records'!$D$36</definedName>
    <definedName name="_7920b793_d507_4f7a_99e2_756c9f466e52">'Overview - Section A'!$F$92</definedName>
    <definedName name="_795b5b72_7a48_4bf6_8738_b2f153e5474a">'WPTM - Section F'!$W$8</definedName>
    <definedName name="_7966289a_2370_43a9_84dd_40ef53afb02e">'Impact Indicators - Section B'!$E$29</definedName>
    <definedName name="_79cb6c5b_35bb_459d_b637_3ab66cc0da0b">'Disaggregation Data'!$H$315</definedName>
    <definedName name="_7abccd6d_b26a_464a_a34f_823b62ef9461">'Reference Records'!$A$87</definedName>
    <definedName name="_7b4e9c66_19d0_4bba_aeb7_a550a1661370">'Reference Records'!$B$603</definedName>
    <definedName name="_7b9593e5_e6f7_4cc0_a365_ac1f2318e3f6">'Coverage Indicators - Section D'!$F$45</definedName>
    <definedName name="_7cdc6ffc_7316_43a3_8c10_94815252d4bc">'Overview - Section A'!$E$67</definedName>
    <definedName name="_7d389b70_30a1_4f62_9856_7d2b2982a285">'Reference Records'!$B$157</definedName>
    <definedName name="_7dd1a1e8_b3e5_4977_b435_92933762fedb">'Account Role'!$A$31</definedName>
    <definedName name="_7ea43aa2_3fad_4650_821c_ea2dc5b2b6d6">'Reference Records'!$A$36</definedName>
    <definedName name="_7fc44159_eb0c_4ec6_937c_83795558bd60">'Disaggregation Data'!$E$3</definedName>
    <definedName name="_8273a11c_a030_45ba_bf8f_2b577e1aa93b">'Overview - Section A'!$A$25</definedName>
    <definedName name="_8275e2f9_07b9_4fec_af79_daf5bf5849e5">'Reference Records'!$C$599</definedName>
    <definedName name="_82b810a8_4ed0_4323_bc38_7e1a937be1f8">'Overview - Section A'!$AB$121</definedName>
    <definedName name="_82c6fe25_167b_4681_a81d_dd3a270eb612">'Impact Indicators - Section B'!$U$9</definedName>
    <definedName name="_844af095_2d13_4e2f_ae22_27b26df79779">'Impact Indicators - Section B'!$C$29</definedName>
    <definedName name="_84592985_545c_4142_977f_19911c1d7be1">'Disaggregation Data'!$D$159</definedName>
    <definedName name="_854368c6_42dc_439d_afad_a72976a5ae58">'Disaggregation Data'!$I$159</definedName>
    <definedName name="_85dddee6_5e50_414d_af9f_ec761d50a3f0" comment="Display Map">'Impact Indicators - Section B'!$A$28:$O$123</definedName>
    <definedName name="_862ffe01_c829_453b_8951_9acfdd7e0f24">'Overview - Section A'!$G$92</definedName>
    <definedName name="_864425d0_252a_4246_909e_cc0826e707f2" comment="Display Map">'Account Role'!$A$2:$D$22</definedName>
    <definedName name="_864a610c_7ddb_4dd2_ada2_66e0cf299993">'Coverage Indicators - Section D'!$AG$10</definedName>
    <definedName name="_872311fc_11bb_401c_8b93_291ded9ec451">'Coverage Indicators - Section D'!#REF!</definedName>
    <definedName name="_87baeec3_d609_48e9_97d3_9acbc31c6bc4">'Overview - Section A'!$U$37</definedName>
    <definedName name="_88742962_9892_4e0c_8720_18d9dc1263ac">'Disaggregation Data'!$S$315</definedName>
    <definedName name="_8945f316_fd9d_4e19_b3cd_c0c8202a52db">'Reference Records'!$D$71:$D$84</definedName>
    <definedName name="_898e31a7_87d5_4417_b5a3_9c08b08d0c03">'Impact Indicators - Section B'!$L$29</definedName>
    <definedName name="_8a9ff9a8_7b42_4a34_a7bb_8f85ce3a36e0">'Reference Records'!$C$157</definedName>
    <definedName name="_8b8bd34d_1680_4bfe_8d4d_5d4a3a13532b">'Coverage Indicators - Section D'!$K$45</definedName>
    <definedName name="_8bdffb40_ada5_405d_a855_4e648af0c780">'Reference records(soft deleted)'!$G$110</definedName>
    <definedName name="_8c3e2d71_f42b_4fed_ab9e_8cc83025c9c7">' Disaggregation - Section E'!$N$8</definedName>
    <definedName name="_8d086166_aaa3_4eec_872e_985dceb20c48">'Reference Records'!$B$162</definedName>
    <definedName name="_8d18a379_8755_4412_801e_3a24e67a6467" comment="Display Map">'Overview - Section A'!$A$29:$Q$29</definedName>
    <definedName name="_8d9f9399_d674_44d3_98fa_9bdc7c2dff17">'Impact Indicators - Section B'!$A$29</definedName>
    <definedName name="_8fa4d884_a5b1_4041_8cad_fbf4720a13d4">'Reference Records'!$G$36</definedName>
    <definedName name="_9163a4e6_3076_442b_bf37_db0a0a62793a">'Reference Records'!$G$19</definedName>
    <definedName name="_91bef1bb_da6b_42f9_863e_7291c9432256">'Disaggregation Data'!$O$3</definedName>
    <definedName name="_92015950_0d4a_4354_be6a_adcd93a70857">'Outcome Indicators - Section C'!#REF!</definedName>
    <definedName name="_930b7851_3ac3_4bcf_9e4b_22a06ac50203">' Disaggregation - Section E'!$E$167</definedName>
    <definedName name="_934f62de_b3cd_4c86_96c4_fc84071d804b">'Reference records(soft deleted)'!$B$25</definedName>
    <definedName name="_9582708a_3d25_4aaf_9f5e_81edd251a7a9">'Disaggregation Data'!$Q$159</definedName>
    <definedName name="_95a49378_9a3f_4412_a549_0577663ad28e">'Outcome Indicators - Section C'!$L$30</definedName>
    <definedName name="_9779d3f0_a8aa_4ddd_88cc_5c32bb1345d2">'Reference Records'!$A$170</definedName>
    <definedName name="_979ccfd5_b55a_4492_8e26_a6633c09ca4c">'Reference Records'!$M$3:$M$4</definedName>
    <definedName name="_97db3924_742c_4f61_af12_dab7752ccc44">'Account Role'!$B$3</definedName>
    <definedName name="_98dd2794_3fe3_445a_8e9e_0ebaa7f08eb6">'Impact Indicators - Section B'!$K$29</definedName>
    <definedName name="_990c1f3f_e1b6_4202_89b5_5479d03834a4">'Reference Records'!$C$19</definedName>
    <definedName name="_99ec6a84_7b96_458d_8d73_26091058fcb9">'Disaggregation Data'!$F$159</definedName>
    <definedName name="_9a975b68_4a25_421c_bf56_ce3e9602ca12">'Account Role'!$D$938</definedName>
    <definedName name="_9b39d1e0_c0b7_49ac_97d2_8e23b0dd7fa3">'Disaggregation Data'!$F$315</definedName>
    <definedName name="_9bf8596b_d167_4c12_9307_191d3230ce20">'Disaggregation Records'!$B$3</definedName>
    <definedName name="_9c8612d6_cb9f_4fcd_b707_4fdfc8d07b47">'Account Role'!$B$938</definedName>
    <definedName name="_9c8b8abf_b80e_4321_bcd7_b3d3aeb39688">'Overview - Section A'!$M$37</definedName>
    <definedName name="_9c99db0f_f85b_4867_9f4b_773a2049f2ad">'Impact Indicators - Section B'!$E$9</definedName>
    <definedName name="_9cc45f22_4486_45fa_ba65_bfb65df72ba8">'Coverage Indicators - Section D'!$AJ$10</definedName>
    <definedName name="_a03a6191_0fac_4b3d_8708_48fbb91918a6">' Disaggregation - Section E'!$F$326</definedName>
    <definedName name="_a06ae70f_aaf6_4179_9a0c_964df3537fbf" comment="Display Map">'Overview - Section A'!$A$67:$H$80</definedName>
    <definedName name="_a06d7903_f4dc_429c_b13c_c30db338eb1e">'Outcome Indicators - Section C'!$AT$10</definedName>
    <definedName name="_a1647c95_f0e9_4f4b_bb14_a541a257aa7e">'Reference records(soft deleted)'!$H$6</definedName>
    <definedName name="_a217263a_774f_4d9f_837f_30923f929a84">'Impact Indicators - Section B'!$AE$9</definedName>
    <definedName name="_a2cc523b_fc8c_4235_a911_df561470b96f">'Disaggregation Data'!$Q$3</definedName>
    <definedName name="_a3951dfa_8ab9_4b71_ba33_300ad83cf63d">'Disaggregation Records'!$E$95</definedName>
    <definedName name="_a395564a_2e4f_42b7_9d4d_76ed548224d3">' Disaggregation - Section E'!$A$167</definedName>
    <definedName name="_a3bb9706_a655_4815_ac17_285a5395dd17">'Overview - Section A'!$E$9</definedName>
    <definedName name="_a453bbe4_4a2a_4ee3_9728_f518965085eb" comment="Display Map">'Coverage Indicators - Section D'!$A$9:$AW$40</definedName>
    <definedName name="_a676465c_2e79_4840_afcd_6eb0129d896a">'Outcome Indicators - Section C'!$AR$30</definedName>
    <definedName name="_a6b1e14b_6c70_46bb_a2b1_bcee15bca4d8">' Disaggregation - Section E'!$G$8</definedName>
    <definedName name="_a6b20fb9_370d_458d_9f1c_8b11b3cb6b04">'Coverage Indicators - Section D'!$AF$10</definedName>
    <definedName name="_a7ecb8b9_6334_4d27_a6e4_bb07adb71898" localSheetId="5">'Overview - Section A'!#REF!</definedName>
    <definedName name="_a7ecb8b9_6334_4d27_a6e4_bb07adb71898" localSheetId="4">'Coverage Indicators - Section D'!#REF!</definedName>
    <definedName name="_a7ecb8b9_6334_4d27_a6e4_bb07adb71898" localSheetId="2">'Impact Indicators - Section B'!#REF!</definedName>
    <definedName name="_a7ecb8b9_6334_4d27_a6e4_bb07adb71898" localSheetId="3">'Outcome Indicators - Section C'!#REF!</definedName>
    <definedName name="_a7ecb8b9_6334_4d27_a6e4_bb07adb71898">'Overview - Section A'!#REF!</definedName>
    <definedName name="_a80237bb_7952_4c04_9a7a_1cdad38cbd16">'Overview - Section A'!$H$50</definedName>
    <definedName name="_a832b80c_0523_4735_817a_20d55c98a2a0" comment="Display Map">' Disaggregation - Section E'!$A$7:$Q$158</definedName>
    <definedName name="_a83e4f8e_6555_4631_9bf3_251d1129cedf">'Disaggregation Records'!$E$3</definedName>
    <definedName name="_a89648be_f01a_48dc_be25_9a6736d2a902">'Impact Indicators - Section B'!$D$29</definedName>
    <definedName name="_a8f46077_3c03_49ff_b812_2b8ac08cae66" comment="Display Map">'Reference Records'!$C$70:$H$70</definedName>
    <definedName name="_aab53756_edac_4749_b453_b2162385d317">' Disaggregation - Section E'!$I$8</definedName>
    <definedName name="_abbd2de4_555f_487e_a305_ee28249928f4">'Disaggregation Records'!$A$3</definedName>
    <definedName name="_abcb1332_3cc3_40cb_9eb6_e49185148047">'Account Role'!$B$31</definedName>
    <definedName name="_abf4f449_2762_4c27_8e64_d224ae6fa553">'WPTM - Section F'!$M$93</definedName>
    <definedName name="_aca578a2_431f_4e65_aec3_fe793d0f6c0f">'Coverage Indicators - Section D'!$F$10</definedName>
    <definedName name="_aca742d7_5b19_4aa5_8a32_739546d173c7">'Disaggregation Data'!$L$315</definedName>
    <definedName name="_ad718d62_e2fd_4c3a_a018_8c8f5eec5644">'Reference Records'!$C$4:$C$16</definedName>
    <definedName name="_aef23396_73a2_4449_b64b_574e315ee717">'Disaggregation Records'!$A$59</definedName>
    <definedName name="_af77494e_d16e_4bd0_ae5a_3ce96cdb701e">'Reference Records'!$C$36</definedName>
    <definedName name="_afcfcf56_da7f_494d_b6f8_20ddeb05746b">'Impact Indicators - Section B'!$C$9</definedName>
    <definedName name="_b01f6605_c50f_49e5_8841_306b902e21b5">'Reference Records'!$E$87</definedName>
    <definedName name="_b11cf680_a844_40de_8411_c7f96b2201c9">' Disaggregation - Section E'!$F$167</definedName>
    <definedName name="_b184a48f_c367_42e0_abea_de10491cdb89">'Overview - Section A'!$R$121</definedName>
    <definedName name="_b20faa88_f12c_42e0_a9d2_e7f40c97c811">' Disaggregation - Section E'!$H$167</definedName>
    <definedName name="_b29140ce_2067_4616_98b2_f6e9312dff45" comment="Display Map">'Reference Records'!$A$598:$C$600</definedName>
    <definedName name="_b29fac7f_0112_4608_9b2f_b935e3a5c47a">'Outcome Indicators - Section C'!#REF!</definedName>
    <definedName name="_b2dcf42e_b53d_4d97_b0ac_dd70231fb7f7">'WPTM - Section F'!$K$93</definedName>
    <definedName name="_b32d2c9d_011b_42a2_9968_5dc28fe2a35d">'WPTM - Section F'!$AA$8</definedName>
    <definedName name="_b3690b63_c962_4f4f_8079_62ad9538cdac">'WPTM - Section F'!$L$93</definedName>
    <definedName name="_b4434ba0_d6f3_42b1_9776_89790d7e69cb">' Disaggregation - Section E'!$AD$326</definedName>
    <definedName name="_b4a871df_6a0f_4103_a22f_8f40cae6fea8" comment="Display Map">'WPTM - Section F'!$A$92:$N$573</definedName>
    <definedName name="_b4d46ca2_f06b_4572_9f1c_bea02c988104">' Disaggregation - Section E'!$H$326</definedName>
    <definedName name="_b5821112_3c0f_46ea_8691_81e5396982ed">'Reference Records'!$B$156</definedName>
    <definedName name="_b5f4ae67_6686_4e2c_a794_c07fa81bab6f">'Overview - Section A'!$L$37</definedName>
    <definedName name="_b630336b_3644_4bf6_8d7c_9c418ad44fc5">'Disaggregation Data'!$D$3</definedName>
    <definedName name="_b63f3d51_4499_4687_8d69_16a24a2e9b52">' Disaggregation - Section E'!$H$8</definedName>
    <definedName name="_b679214d_fa3a_4c68_abe3_cb4505d36ab9">'Reference records(soft deleted)'!$B$6</definedName>
    <definedName name="_b68b7d29_cf0f_4ac6_ad8c_f148e1c62ae1">'Coverage Indicators - Section D'!$H$45</definedName>
    <definedName name="_b6919358_cf97_4469_b8d0_568a7fbf797c">'Outcome Indicators - Section C'!$J$30</definedName>
    <definedName name="_b8052551_c410_4999_9785_0b587a8b3604">'Overview - Section A'!$T$121</definedName>
    <definedName name="_b8a84c8e_2b95_4401_aeab_5de79cd1dd58">' Disaggregation - Section E'!$Q$8</definedName>
    <definedName name="_b90848be_1143_4ae1_8ff6_90dc5562ec8b">'Disaggregation Records'!$F$95</definedName>
    <definedName name="_b934b5c4_3a3d_4290_b4f5_665f1fa1d8f9">'Disaggregation Data'!$E$159</definedName>
    <definedName name="_b9c6b527_c2c5_4200_bb21_b9257f2bb2c1">' Disaggregation - Section E'!$A$8</definedName>
    <definedName name="_bd00bbab_41df_43cb_beed_c5e1b4ca6b64">'WPTM - Section F'!$N$8</definedName>
    <definedName name="_bd1b3fa4_d7e9_4bb0_ab88_109aadda5a25">'Impact Indicators - Section B'!$R$9</definedName>
    <definedName name="_bd8c6a42_6cde_4c17_9f1a_04e7b83fd063">'Reference Records'!$E$19</definedName>
    <definedName name="_bde8eea6_59dc_41d3_9c11_f259a774807f">'Outcome Indicators - Section C'!$G$30</definedName>
    <definedName name="_be50546c_31c0_486d_bfdf_73f44f0cb8fc">'Coverage Indicators - Section D'!$G$45</definedName>
    <definedName name="_be67395e_f578_42fc_bfe7_912f09db8571">'Disaggregation Records'!$G$3</definedName>
    <definedName name="_bf857707_f3ed_43ba_b26e_78e553c3b599">'Outcome Indicators - Section C'!$AT$30</definedName>
    <definedName name="_c021eee3_85ca_4b4c_871f_c2ca4000adb3" comment="Display Map">'Reference Records'!$B$18:$G$32</definedName>
    <definedName name="_c0991920_5aa5_4478_b1d1_bf35d975f176">'Reference records(soft deleted)'!$G$67</definedName>
    <definedName name="_c1254cf6_2c39_47f1_8974_856e15e5601c">'Disaggregation Data'!$P$3</definedName>
    <definedName name="_c2cb0bb7_8726_465b_941d_b2ba7942b23a">'Outcome Indicators - Section C'!$E$30</definedName>
    <definedName name="_c3a97f69_e349_409e_82ac_8b14cb78a247">'Reference records(soft deleted)'!$H$67</definedName>
    <definedName name="_c438aaa1_5662_46ac_b40e_79add5b8ca04">'Overview - Section A'!$C$17:$C$19</definedName>
    <definedName name="_c68c9230_a81a_494e_9d15_a3b3f7da6cca">'Outcome Indicators - Section C'!$U$10</definedName>
    <definedName name="_c7239f8e_e972_4d0a_ac9c_049341720ca8">'Reference Records'!$H$71</definedName>
    <definedName name="_c811d6c6_78b7_497a_b948_2c1cd9a8b3fc">'Overview - Section A'!$Z$121</definedName>
    <definedName name="_c904cc72_9432_420c_93d8_3f5f3946db88">'Disaggregation Data'!$E$315</definedName>
    <definedName name="_c92aee90_9ab7_4c5b_90be_8f181e56b287">'Disaggregation Data'!$P$315</definedName>
    <definedName name="_c9d79eb1_3994_43e1_b6a7_64405b440e20">'Coverage Indicators - Section D'!$AB$10</definedName>
    <definedName name="_ca2f1178_d2c3_4967_b806_edc7d837cc71">'Outcome Indicators - Section C'!$E$10</definedName>
    <definedName name="_ca35f27c_36a4_492e_8057_f9b602d6efe6">'Disaggregation Data'!$R$315</definedName>
    <definedName name="_cb82ab4d_0b08_4dc3_9e91_f564b89a2d2f">'Coverage Indicators - Section D'!$AR$10</definedName>
    <definedName name="_cc652be8_c987_44b0_a7b8_b38f24a774fd">'Account Role'!$A$3</definedName>
    <definedName name="_cfcb4c96_c88e_4a35_803a_a889e9dd7d09" comment="Display Map">'Disaggregation Data'!$D$314:$S$615</definedName>
    <definedName name="_d0af162b_ba98_4147_a6fc_7c6ff1aaf471">'Disaggregation Data'!$N$159</definedName>
    <definedName name="_d0e6db09_4210_45d4_bc55_3258a5a7becd">'Reference Records'!$M$3:$M$16</definedName>
    <definedName name="_d1020d70_3fc5_4f3c_998e_c1e32cc621f2">' Disaggregation - Section E'!$N$167</definedName>
    <definedName name="_d107bcaf_7d33_4579_918a_339d84d3f725">'Reference records(soft deleted)'!$G$6</definedName>
    <definedName name="_d24f669d_00e1_4357_b04c_2c97c933dfec">'Overview - Section A'!$I$25</definedName>
    <definedName name="_d3eb7cad_d1db_4bc0_b960_bce22b805e0e" comment="Display Map">'Impact Indicators - Section B'!$A$8:$AH$24</definedName>
    <definedName name="_d407dcef_f967_4b37_9b98_a68a901a7a44">'Outcome Indicators - Section C'!$T$10</definedName>
    <definedName name="_d41cf6ed_fe21_4aad_a880_5bf28d133b94">' Disaggregation - Section E'!$AB$326</definedName>
    <definedName name="_d55f73ea_40dd_46a0_b46b_1f915532d5da" comment="Display Map">'Overview - Section A'!$A$18:$C$20</definedName>
    <definedName name="_d57e65c4_25a7_4d64_a885_cf577ee62283">'Impact Indicators - Section B'!$M$29</definedName>
    <definedName name="_d62bbd88_c7fe_4846_8ed9_76818d8946c8">'Reference Records'!$G$4</definedName>
    <definedName name="_d67f879b_13f5_4acc_a1c9_e73b75fb6179">'Overview - Section A'!$Q$37</definedName>
    <definedName name="_d72177c9_4374_45f7_b5a5_f0b6222e9566">'Reference Records'!$E$4</definedName>
    <definedName name="_d87efec4_c031_4381_b43e_3ae3f8a86788">'WPTM - Section F'!$U$8</definedName>
    <definedName name="_d8b44ed0_a865_499e_aa2c_09925ed64c24">'WPTM - Section F'!$A$93</definedName>
    <definedName name="_d9225ee9_4711_40fa_bb89_6747c9d62bad">'Overview - Section A'!$G$50</definedName>
    <definedName name="_d93c4c11_f795_4c65_88eb_c43040eba27e" comment="Display Map">'Overview - Section A'!$A$91:$J$109</definedName>
    <definedName name="_da1fbc0d_b853_4aec_a0fa_4471ef7dbf35">'Outcome Indicators - Section C'!$AB$10</definedName>
    <definedName name="_da6dbfc4_35ca_4dec_871d_3b2c3411e949">'Reference Records'!$C$4</definedName>
    <definedName name="_db4e2d75_1080_4f7d_bbb6_279cfc0396d6">'Reference Records'!$B$158</definedName>
    <definedName name="_dbe1d51c_e6c5_4bb2_a9ef_e1ea7c79ffe4">'Disaggregation Data'!$L$159</definedName>
    <definedName name="_dc25d21c_45d9_4b57_9fa2_820fd10faadb">' Disaggregation - Section E'!$E$8</definedName>
    <definedName name="_dcc99372_6828_4453_b9f7_743905cd8eab">' Disaggregation - Section E'!$U$326</definedName>
    <definedName name="_dd5cbb23_508a_4a49_9ee3_de02706f296e">'Reference Records'!$B$36</definedName>
    <definedName name="_de8310b5_e4d3_4b94_b262_26a424148ac2">'WPTM - Section F'!$C$8</definedName>
    <definedName name="_df5badba_c3d3_4154_bda2_cf38a2c7ba1c">'Overview - Section A'!$AN$11</definedName>
    <definedName name="_dfa0902f_181f_47c2_97b3_5aeacdb82d78">'Disaggregation Data'!$F$3</definedName>
    <definedName name="_e0977557_e4c5_4ef4_9559_6de2a1c73a50">'Overview - Section A'!$A$30</definedName>
    <definedName name="_e0bc3c4f_03b9_401c_9444_2ae25857d1f6">'Impact Indicators - Section B'!$J$29</definedName>
    <definedName name="_e1369199_9199_4522_8093_a9305b6b0ad3">' Disaggregation - Section E'!$G$326</definedName>
    <definedName name="_e1af20c6_4f38_4c15_abd2_bee7f531616a">'Reference Records'!$C$87</definedName>
    <definedName name="_e3fd5f4b_01b0_4087_9e0e_fd0199800be6">'Overview - Section A'!$I$92</definedName>
    <definedName name="_e4d5c4b2_89a1_4a54_bfec_f739e13aeb64">'Disaggregation Records'!$F$59</definedName>
    <definedName name="_e63a013d_079e_4585_b3d8_6950c06dcff4" comment="Display Map">'Reference records(soft deleted)'!$B$45:$G$61</definedName>
    <definedName name="_e63b29b6_c3c3_46bb_ac60_8c5d05f83ea9">' Disaggregation - Section E'!$I$167</definedName>
    <definedName name="_e6620337_bf44_48f3_a7fd_0125cc2c6be7">' Disaggregation - Section E'!$A$326</definedName>
    <definedName name="_e87ea5ec_8175_4472_bb44_1f8c96df1ee4" comment="Display Map">'WPTM - Section F'!$A$7:$AA$88</definedName>
    <definedName name="_e98d08cf_0653_443c_a6c7_187d38cd7784">'Reference records(soft deleted)'!$D$67</definedName>
    <definedName name="_ea0a6aff_050a_4e7c_bb67_efe887a6ff8c">'Reference Records'!$B$71:$B$83</definedName>
    <definedName name="_ea72c56b_d1e9_4c5d_ba1d_cc707a1c7a52">'Reference Records'!$C$158</definedName>
    <definedName name="_eab21347_0473_4b4a_b4eb_6c1a24a63d27">'WPTM - Section F'!$S$8</definedName>
    <definedName name="_eabb6097_6646_49fe_9d42_cce1d696601b">'Overview - Section A'!$A$92</definedName>
    <definedName name="_eac8e410_a131_431a_b1c9_590f4d486ca3">'Impact Indicators - Section B'!$G$29</definedName>
    <definedName name="_eb73ba93_44b7_40bb_bb65_6e4994d91799">'Reference Records'!$B$606</definedName>
    <definedName name="_ec317833_0071_4b2e_932c_62684bcb2384">'Disaggregation Data'!$M$315</definedName>
    <definedName name="_ec76c0ec_f1db_41e2_a79d_43833dafa6c1">'Coverage Indicators - Section D'!$AE$10</definedName>
    <definedName name="_ed09b4d5_db81_4d6b_abe7_cdd26051ea3a">'Impact Indicators - Section B'!$F$29</definedName>
    <definedName name="_ed0f40d6_45a1_4737_908f_0fb3a2e7f6d7">'Reference Records'!$B$161</definedName>
    <definedName name="_edacc156_af86_4bf8_90dd_b9a22fc62817">'Account Role'!$D$3</definedName>
    <definedName name="_eecf7cf0_e9be_48ee_b1b4_c9465f1f4e45">'Outcome Indicators - Section C'!$A$10</definedName>
    <definedName name="_ef80fe40_edb6_4d5c_91cf_b13b0c4cfd1f">'Disaggregation Records'!$E$59</definedName>
    <definedName name="_f01d1473_f9e7_453c_95a5_ada7b865eabb">'Overview - Section A'!$H$68</definedName>
    <definedName name="_f1c519aa_961b_42b6_a4f4_d9f451ddf622" comment="Display Map">'Overview - Section A'!$A$49:$H$62</definedName>
    <definedName name="_f1de9552_9dee_457d_a62e_99567a2c1e69">'Outcome Indicators - Section C'!$Z$10</definedName>
    <definedName name="_f2045cc5_f4d7_4b1d_8aeb_d44e7918995b">'Disaggregation Data'!$K$3</definedName>
    <definedName name="_f25f0134_a952_4eb1_bd5d_4a854d76f318">'Outcome Indicators - Section C'!$AP$10</definedName>
    <definedName name="_f2677d9c_a2eb_4978_b5b4_5af38fa5f900">'Outcome Indicators - Section C'!$R$10</definedName>
    <definedName name="_f2e17f54_33e5_4fb3_8547_527de2a7d0ac">'Overview - Section A'!$C$19:$C$21</definedName>
    <definedName name="_f3654abd_3fbc_41ef_a2e7_0d54ea478341" comment="Display Map">'Disaggregation Records'!$A$2:$G$55</definedName>
    <definedName name="_f3aa8cb8_9b47_4b8e_b8b6_eb980ce8ad79">'Outcome Indicators - Section C'!$D$30</definedName>
    <definedName name="_f4439f5c_022d_4fe9_87c3_d70b4308f9e0">'Overview - Section A'!$E$8</definedName>
    <definedName name="_f4cd22ef_4b75_44f4_bb26_95b817823146">'Overview - Section A'!$J$92</definedName>
    <definedName name="_f58d18c7_1d35_433b_a6a3_d9e3f83484c8">'Impact Indicators - Section B'!$T$9</definedName>
    <definedName name="_f597b0f5_0c73_475b_ae28_45f5ed40876e">'Coverage Indicators - Section D'!$E$10</definedName>
    <definedName name="_f88f1c82_734f_4b81_abf5_18447fcc8f13">'Reference Records'!$C$71</definedName>
    <definedName name="_f8c9c9ae_11c5_4a6e_a62d_6275ddb276bd">'Coverage Indicators - Section D'!$AS$10</definedName>
    <definedName name="_f8d7ef06_1dee_470c_8158_06415f88b21a">'Coverage Indicators - Section D'!$N$45</definedName>
    <definedName name="_f8da171f_1ef1_4701_824e_35a927e47c50">'Overview - Section A'!$Q$121</definedName>
    <definedName name="_fa992af0_4163_4a50_a6d8_9464ddaa1ade">'Overview - Section A'!$F$68</definedName>
    <definedName name="_fb867405_b7fc_41a2_86b4_9ad76b58f183">'Reference records(soft deleted)'!$B$67</definedName>
    <definedName name="_fba43122_7879_4bc6_ab59_ece879d4dafd">'Coverage Indicators - Section D'!$A$10</definedName>
    <definedName name="_fccfb4fa_0a30_41be_9334_74bc5779fbd3">'Reference Records'!$C$156:$C$157</definedName>
    <definedName name="_fd286dae_26cb_4aad_a5f8_c4e877a2e920" comment="Display Map">'Reference Records'!$A$86:$E$147</definedName>
    <definedName name="_fdaed59b_d483_4f18_8960_9dec90ac9bf3">'Coverage Indicators - Section D'!$AI$10</definedName>
    <definedName name="_fe1fc4f2_e57c_4328_acb9_6e901a0a2e1c">'Reference Records'!$G$71</definedName>
    <definedName name="_fec64b4c_ecac_46d2_ac5b_ed3500a95d82">'Disaggregation Data'!$I$315</definedName>
    <definedName name="_ff650296_cc76_41f7_9d5d_969890e85ac1">'Reference records(soft deleted)'!$D$46</definedName>
    <definedName name="_ff85bbe8_e093_4bde_9ecb_ca8f310bef73">'Reference Records'!$B$71:$B$84</definedName>
    <definedName name="_ff85dfd2_7a0e_4ec1_ada1_39980e5d1634">'Impact Indicators - Section B'!$AB$9</definedName>
    <definedName name="_xlnm._FilterDatabase" localSheetId="5" hidden="1">' Disaggregation - Section E'!$A$325:$Q$325</definedName>
    <definedName name="_xlnm._FilterDatabase" localSheetId="12" hidden="1">'Account Role'!$B:$B</definedName>
    <definedName name="_xlnm._FilterDatabase" localSheetId="8" hidden="1">'Print View'!$A$77:$AJ$108</definedName>
    <definedName name="AccountRole">OFFSET('Account Role'!$C$3,1,0,MATCH("*",'Account Role'!$C$3:$C$23,-1)-1,1)</definedName>
    <definedName name="AIM_Coverage_Disaggregation__c.AIM_Year__c">apttusmetadata!$AH$2:$AH$25</definedName>
    <definedName name="AIM_Coverage_Indicator__c.AIM_Deactivate_Indicator__c">apttusmetadata!$AF$2</definedName>
    <definedName name="AIM_Coverage_Indicator__c.AIM_Geographic_Coverage__c">apttusmetadata!$AC$2:$AC$3</definedName>
    <definedName name="AIM_Coverage_Indicator__c.AIM_Rating_Cumulation_Type__c">apttusmetadata!$AD$2:$AD$5</definedName>
    <definedName name="AIM_Coverage_Indicator__c.AIM_Year__c">apttusmetadata!$AE$2:$AE$25</definedName>
    <definedName name="AIM_Coverage_Indicator_Targets_Results__c.AIM_Mark_if_target_is_TBD__c">apttusmetadata!$AG$2</definedName>
    <definedName name="AIM_Grant_Revision__c.aim_revision_type__c">apttusmetadata!$AS$2:$AS$5</definedName>
    <definedName name="AIM_Impact_Disaggregation__c.AIM_Baseline_Year__c">apttusmetadata!$AM$2:$AM$25</definedName>
    <definedName name="AIM_Impact_Indicator__c.AIM_Baseline_Year__c">apttusmetadata!$AI$2:$AI$25</definedName>
    <definedName name="AIM_Impact_Indicator__c.AIM_Deactivate_indicator__c">apttusmetadata!$AJ$2</definedName>
    <definedName name="AIM_Impact_Indicator_Targets_Results__c.AIM_Mark_if_target_is_TBD__c">apttusmetadata!$AL$2</definedName>
    <definedName name="AIM_Impact_Indicator_Targets_Results__c.AIM_Year_of_Target__c">apttusmetadata!$AK$2:$AK$25</definedName>
    <definedName name="AIM_Impact_Outcome_References__c.AIM_Data_Type_Target__c">apttusmetadata!$AT$2:$AT$4</definedName>
    <definedName name="AIM_Impact_Outcome_References__c.Impact.AIM_Data_Type_Target__c">apttusmetadata!$AV$2:$AV$4</definedName>
    <definedName name="AIM_Key_Activity_Milestone__c.AIM_De_activate_Key_Activity__c">apttusmetadata!$AB$2</definedName>
    <definedName name="AIM_Module_Coverage_Interventio_Comp_Ref__c.AIM_Data_Type__c">apttusmetadata!$AU$2:$AU$5</definedName>
    <definedName name="AIM_Module_Coverage_Interventio_Comp_Ref__c.Coverage.AIM_Data_Type__c">apttusmetadata!$AW$2:$AW$5</definedName>
    <definedName name="AIM_Module_Coverage_Interventio_Comp_Ref__c.Intervention.AIM_Data_Type__c">apttusmetadata!$AX$2:$AX$5</definedName>
    <definedName name="AIM_Outcome_Disaggregation__c.AIM_Baseline_Year__c">apttusmetadata!$AP$2:$AP$25</definedName>
    <definedName name="AIM_Outcome_Indicator__c.AIM_Baseline_Year__c">apttusmetadata!$AN$2:$AN$25</definedName>
    <definedName name="AIM_Outcome_Indicator__c.AIM_Deactivate_indicator__c">apttusmetadata!$AO$2</definedName>
    <definedName name="AIM_Outcome_Indicator_Targets_Result__c.AIM_Mark_if_target_is_TBD__c">apttusmetadata!$AR$2</definedName>
    <definedName name="AIM_Outcome_Indicator_Targets_Result__c.AIM_Year_of_Target__c">apttusmetadata!$AQ$2:$AQ$25</definedName>
    <definedName name="AIM_Reporting_Period__c.AIM_Report_Period_Category__c">apttusmetadata!$AA$2</definedName>
    <definedName name="Country">IF('Overview - Section A'!$AN$5="Funding Request",IF('Reference Records'!$B$157&lt;&gt;"",'Reference Records'!$B$157,OFFSET('Reference Records'!$A$170,1,0,MATCH(" ",'Reference Records'!$A$170:$A$596,-1)-1,1)),OFFSET('Reference Records'!$A$599,1,0,MATCH(" ",'Reference Records'!$A$599:$A$601,-1)-1,1))</definedName>
    <definedName name="Coverage_Module">OFFSET('Overview - Section A'!$E$92,1,0,MATCH(" ",'Overview - Section A'!$E$92:$E$117,-1)-1,1)</definedName>
    <definedName name="CoverageColumn">'Reference Records'!$A$36:$A$68</definedName>
    <definedName name="CoverageIndicator">OFFSET('Reference Records'!$E$36,1,0,MATCH("*",'Reference Records'!$E$36:$E$68,-1)-1,1)</definedName>
    <definedName name="CoverageStart">Coverage[Module]</definedName>
    <definedName name="_xlnm.Extract" localSheetId="12">'Account Role'!$C:$C</definedName>
    <definedName name="FundingRequestPR">IF('Overview - Section A'!$AN$5="Funding Request",IF('Reference Records'!$C$157&lt;&gt;"",OFFSET('Account Role'!$C$3,1,0,MATCH(" ",'Account Role'!$C$3:$C$23,-1)-1,1),OFFSET('Account Role'!$C$31,1,0,MATCH(" ",'Account Role'!$C$31:$C$938,-1)-1,1)),'Overview - Section A'!$AN$6)</definedName>
    <definedName name="ImpactIndicator">OFFSET('Reference Records'!$F$4,1,0,MATCH(" ",'Reference Records'!$F$4:$F$16,-1)-1,1)</definedName>
    <definedName name="Intervention_WPTM">OFFSET('Overview - Section A'!$W$121,1,0,MATCH("*",'Overview - Section A'!$W$121:$W$186,-1)-1,1)</definedName>
    <definedName name="KeyActivityColumn">'Overview - Section A'!$AD$121:$AD$186</definedName>
    <definedName name="KeyActivityStart">'Overview - Section A'!$AD$121:$AD$121</definedName>
    <definedName name="List" localSheetId="4">'Coverage Indicators - Section D'!$C$10:$D$42</definedName>
    <definedName name="List">'Account Role'!$B$2:$B$28</definedName>
    <definedName name="ModuleColumn">Intervention[Module]</definedName>
    <definedName name="Modules">OFFSET('Overview - Section A'!$E$92,1,0,MATCH(" ",'Overview - Section A'!$E$92:$E$110,-1)-1,1)</definedName>
    <definedName name="ModuleStart">'Reference Records'!$A$87</definedName>
    <definedName name="OutcomeIndicator">OFFSET('Reference Records'!$F$19,1,0,MATCH(" ",'Reference Records'!$F$19:$F$33,-1)-1,1)</definedName>
    <definedName name="PICKLISTKEYVALUEPAIR">apttusmetadata!$Y$2:$Z$4</definedName>
    <definedName name="_xlnm.Print_Area" localSheetId="5">' Disaggregation - Section E'!$A$1:$V$631</definedName>
    <definedName name="_xlnm.Print_Area" localSheetId="4">'Coverage Indicators - Section D'!$A$1:$V$228</definedName>
    <definedName name="_xlnm.Print_Area" localSheetId="2">'Impact Indicators - Section B'!$A$1:$Q$130</definedName>
    <definedName name="_xlnm.Print_Area" localSheetId="3">'Outcome Indicators - Section C'!$A$1:$Q$30</definedName>
    <definedName name="_xlnm.Print_Area" localSheetId="0">'Overview - Section A'!$A$1:$AB$193</definedName>
    <definedName name="ResponsiblePR">IF('Overview - Section A'!$AN$5="Funding Request",OFFSET('Overview - Section A'!$M$30,1,0,MATCH(" ",'Overview - Section A'!$M$30:$M$31,-1)-1,1),OFFSET('Overview - Section A'!$E$25,1,0,MATCH(" ",'Overview - Section A'!$E$25:$E$27,-1)-1,1))</definedName>
    <definedName name="Subset">OFFSET('Coverage Indicators - Section D'!$AA$10,1,0,MATCH(" ",'Coverage Indicators - Section D'!$AA$10:$AA$42,-1)-1,1)</definedName>
    <definedName name="XAuthorInvalidPicklistData">apttusmetadata!$B$1</definedName>
  </definedNames>
  <calcPr calcId="179017"/>
</workbook>
</file>

<file path=xl/calcChain.xml><?xml version="1.0" encoding="utf-8"?>
<calcChain xmlns="http://schemas.openxmlformats.org/spreadsheetml/2006/main">
  <c r="E115" i="5" l="1"/>
  <c r="E116" i="5"/>
  <c r="E117" i="5"/>
  <c r="E114" i="5"/>
  <c r="J615" i="22" l="1"/>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72" i="16"/>
  <c r="F73" i="16"/>
  <c r="F74" i="16"/>
  <c r="F75" i="16"/>
  <c r="F76" i="16"/>
  <c r="F77" i="16"/>
  <c r="F78" i="16"/>
  <c r="F79" i="16"/>
  <c r="F80" i="16"/>
  <c r="F81" i="16"/>
  <c r="F82" i="16"/>
  <c r="F83" i="16"/>
  <c r="D177" i="20"/>
  <c r="D171" i="20"/>
  <c r="D170" i="20"/>
  <c r="D169" i="20"/>
  <c r="D166" i="20"/>
  <c r="D110" i="20"/>
  <c r="D109" i="20"/>
  <c r="D107" i="20"/>
  <c r="D106" i="20"/>
  <c r="D105" i="20"/>
  <c r="D102" i="20"/>
  <c r="D101" i="20"/>
  <c r="C179" i="20"/>
  <c r="C178" i="20"/>
  <c r="D178" i="20" s="1"/>
  <c r="C177" i="20"/>
  <c r="C175" i="20"/>
  <c r="C172" i="20"/>
  <c r="C171" i="20"/>
  <c r="C166" i="20"/>
  <c r="C167" i="20" s="1"/>
  <c r="C168" i="20" s="1"/>
  <c r="C169" i="20" s="1"/>
  <c r="C170" i="20" s="1"/>
  <c r="C160" i="20"/>
  <c r="C159" i="20"/>
  <c r="D159" i="20" s="1"/>
  <c r="C151" i="20"/>
  <c r="C152" i="20" s="1"/>
  <c r="C149" i="20"/>
  <c r="C150" i="20" s="1"/>
  <c r="D150" i="20" s="1"/>
  <c r="C135" i="20"/>
  <c r="C136" i="20" s="1"/>
  <c r="C134" i="20"/>
  <c r="D134" i="20" s="1"/>
  <c r="C133" i="20"/>
  <c r="D133" i="20" s="1"/>
  <c r="C131" i="20"/>
  <c r="C132" i="20" s="1"/>
  <c r="D132" i="20" s="1"/>
  <c r="C129" i="20"/>
  <c r="D129" i="20" s="1"/>
  <c r="C127" i="20"/>
  <c r="C128" i="20" s="1"/>
  <c r="D128" i="20" s="1"/>
  <c r="C126" i="20"/>
  <c r="D126" i="20" s="1"/>
  <c r="C125" i="20"/>
  <c r="D125" i="20" s="1"/>
  <c r="C123" i="20"/>
  <c r="C124" i="20" s="1"/>
  <c r="D124" i="20" s="1"/>
  <c r="C119" i="20"/>
  <c r="D119" i="20" s="1"/>
  <c r="C115" i="20"/>
  <c r="C116" i="20" s="1"/>
  <c r="C112" i="20"/>
  <c r="C111" i="20"/>
  <c r="D111" i="20" s="1"/>
  <c r="C106" i="20"/>
  <c r="C107" i="20" s="1"/>
  <c r="C108" i="20" s="1"/>
  <c r="C109" i="20" s="1"/>
  <c r="C110" i="20" s="1"/>
  <c r="C100" i="20"/>
  <c r="C101" i="20" s="1"/>
  <c r="C102" i="20" s="1"/>
  <c r="C103" i="20" s="1"/>
  <c r="C104" i="20" s="1"/>
  <c r="C105" i="20" s="1"/>
  <c r="C96" i="20"/>
  <c r="D84" i="20"/>
  <c r="D80" i="20"/>
  <c r="D76" i="20"/>
  <c r="D75" i="20"/>
  <c r="D73" i="20"/>
  <c r="D72" i="20"/>
  <c r="D71" i="20"/>
  <c r="D67" i="20"/>
  <c r="D60" i="20"/>
  <c r="C91" i="20"/>
  <c r="D91" i="20" s="1"/>
  <c r="C90" i="20"/>
  <c r="D90" i="20" s="1"/>
  <c r="C88" i="20"/>
  <c r="C89" i="20" s="1"/>
  <c r="D89" i="20" s="1"/>
  <c r="C85" i="20"/>
  <c r="C84" i="20"/>
  <c r="C82" i="20"/>
  <c r="C81" i="20"/>
  <c r="D81" i="20" s="1"/>
  <c r="C80" i="20"/>
  <c r="C78" i="20"/>
  <c r="C77" i="20"/>
  <c r="D77" i="20" s="1"/>
  <c r="C73" i="20"/>
  <c r="C74" i="20" s="1"/>
  <c r="C75" i="20" s="1"/>
  <c r="C76" i="20" s="1"/>
  <c r="C69" i="20"/>
  <c r="C70" i="20" s="1"/>
  <c r="C71" i="20" s="1"/>
  <c r="C72" i="20" s="1"/>
  <c r="C68" i="20"/>
  <c r="D68" i="20" s="1"/>
  <c r="C67" i="20"/>
  <c r="C60" i="20"/>
  <c r="C61" i="20" s="1"/>
  <c r="D34" i="20"/>
  <c r="D31" i="20"/>
  <c r="D30" i="20"/>
  <c r="D28" i="20"/>
  <c r="D27" i="20"/>
  <c r="D26" i="20"/>
  <c r="D23" i="20"/>
  <c r="D22" i="20"/>
  <c r="D19" i="20"/>
  <c r="D18" i="20"/>
  <c r="D12" i="20"/>
  <c r="D8" i="20"/>
  <c r="D7" i="20"/>
  <c r="D6" i="20"/>
  <c r="D4" i="20"/>
  <c r="C48" i="20"/>
  <c r="D48" i="20" s="1"/>
  <c r="C44" i="20"/>
  <c r="C45" i="20" s="1"/>
  <c r="C37" i="20"/>
  <c r="C36" i="20"/>
  <c r="D36" i="20" s="1"/>
  <c r="C34" i="20"/>
  <c r="C35" i="20" s="1"/>
  <c r="D35" i="20" s="1"/>
  <c r="C32" i="20"/>
  <c r="D32" i="20" s="1"/>
  <c r="C25" i="20"/>
  <c r="C26" i="20" s="1"/>
  <c r="C27" i="20" s="1"/>
  <c r="C28" i="20" s="1"/>
  <c r="C29" i="20" s="1"/>
  <c r="C30" i="20" s="1"/>
  <c r="C31" i="20" s="1"/>
  <c r="C17" i="20"/>
  <c r="C18" i="20" s="1"/>
  <c r="C19" i="20" s="1"/>
  <c r="C20" i="20" s="1"/>
  <c r="C21" i="20" s="1"/>
  <c r="C22" i="20" s="1"/>
  <c r="C23" i="20" s="1"/>
  <c r="C24" i="20" s="1"/>
  <c r="D24" i="20" s="1"/>
  <c r="C15" i="20"/>
  <c r="C16" i="20" s="1"/>
  <c r="D16" i="20" s="1"/>
  <c r="C13" i="20"/>
  <c r="C12" i="20"/>
  <c r="C10" i="20"/>
  <c r="C11" i="20" s="1"/>
  <c r="D11" i="20" s="1"/>
  <c r="C9" i="20"/>
  <c r="D9" i="20" s="1"/>
  <c r="C8" i="20"/>
  <c r="C6" i="20"/>
  <c r="C7" i="20" s="1"/>
  <c r="C5" i="20"/>
  <c r="D5" i="20" s="1"/>
  <c r="C4" i="20"/>
  <c r="L42" i="1"/>
  <c r="L41" i="1"/>
  <c r="L38" i="1"/>
  <c r="K43" i="1"/>
  <c r="L43" i="1" s="1"/>
  <c r="K42" i="1"/>
  <c r="K41" i="1"/>
  <c r="K40" i="1"/>
  <c r="L40" i="1" s="1"/>
  <c r="K39" i="1"/>
  <c r="L39" i="1" s="1"/>
  <c r="K38" i="1"/>
  <c r="E38" i="1"/>
  <c r="A38" i="1"/>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J573" i="6"/>
  <c r="J572" i="6"/>
  <c r="J571" i="6"/>
  <c r="J570" i="6"/>
  <c r="J569" i="6"/>
  <c r="J568" i="6"/>
  <c r="J567" i="6"/>
  <c r="J566" i="6"/>
  <c r="J565" i="6"/>
  <c r="J564" i="6"/>
  <c r="J563" i="6"/>
  <c r="J562" i="6"/>
  <c r="J561" i="6"/>
  <c r="J560" i="6"/>
  <c r="J559" i="6"/>
  <c r="J558" i="6"/>
  <c r="J557" i="6"/>
  <c r="J556" i="6"/>
  <c r="J555" i="6"/>
  <c r="J554" i="6"/>
  <c r="J553" i="6"/>
  <c r="J552" i="6"/>
  <c r="J551" i="6"/>
  <c r="J550" i="6"/>
  <c r="J549" i="6"/>
  <c r="J548" i="6"/>
  <c r="J547" i="6"/>
  <c r="J546" i="6"/>
  <c r="J545" i="6"/>
  <c r="J544" i="6"/>
  <c r="J543" i="6"/>
  <c r="J542" i="6"/>
  <c r="J541" i="6"/>
  <c r="J540" i="6"/>
  <c r="J539" i="6"/>
  <c r="J538" i="6"/>
  <c r="J537" i="6"/>
  <c r="J536" i="6"/>
  <c r="J535" i="6"/>
  <c r="J534" i="6"/>
  <c r="J533" i="6"/>
  <c r="J532" i="6"/>
  <c r="J531" i="6"/>
  <c r="J530" i="6"/>
  <c r="J529" i="6"/>
  <c r="J528" i="6"/>
  <c r="J527" i="6"/>
  <c r="J526" i="6"/>
  <c r="J525" i="6"/>
  <c r="J524" i="6"/>
  <c r="J523" i="6"/>
  <c r="J522" i="6"/>
  <c r="J521" i="6"/>
  <c r="J520" i="6"/>
  <c r="J519" i="6"/>
  <c r="J518" i="6"/>
  <c r="J517" i="6"/>
  <c r="J516" i="6"/>
  <c r="J515" i="6"/>
  <c r="J514" i="6"/>
  <c r="J513" i="6"/>
  <c r="J512" i="6"/>
  <c r="J511" i="6"/>
  <c r="J510" i="6"/>
  <c r="J509" i="6"/>
  <c r="J508" i="6"/>
  <c r="J507" i="6"/>
  <c r="J506" i="6"/>
  <c r="J505" i="6"/>
  <c r="J504" i="6"/>
  <c r="J503" i="6"/>
  <c r="J502" i="6"/>
  <c r="J501" i="6"/>
  <c r="J500" i="6"/>
  <c r="J499" i="6"/>
  <c r="J498" i="6"/>
  <c r="J497" i="6"/>
  <c r="J496" i="6"/>
  <c r="J495" i="6"/>
  <c r="J494" i="6"/>
  <c r="J493" i="6"/>
  <c r="J492" i="6"/>
  <c r="J491" i="6"/>
  <c r="J490" i="6"/>
  <c r="J489" i="6"/>
  <c r="J488" i="6"/>
  <c r="J487" i="6"/>
  <c r="J486" i="6"/>
  <c r="J485" i="6"/>
  <c r="J484" i="6"/>
  <c r="J483" i="6"/>
  <c r="J482" i="6"/>
  <c r="J481" i="6"/>
  <c r="J480" i="6"/>
  <c r="J479" i="6"/>
  <c r="J478" i="6"/>
  <c r="J477" i="6"/>
  <c r="J476" i="6"/>
  <c r="J475" i="6"/>
  <c r="J474" i="6"/>
  <c r="J473" i="6"/>
  <c r="J472" i="6"/>
  <c r="J471" i="6"/>
  <c r="J470" i="6"/>
  <c r="J469" i="6"/>
  <c r="J468" i="6"/>
  <c r="J467" i="6"/>
  <c r="J466" i="6"/>
  <c r="J465" i="6"/>
  <c r="J464" i="6"/>
  <c r="J463" i="6"/>
  <c r="J462" i="6"/>
  <c r="J461" i="6"/>
  <c r="J460" i="6"/>
  <c r="J459" i="6"/>
  <c r="J458" i="6"/>
  <c r="J457" i="6"/>
  <c r="J456" i="6"/>
  <c r="J455" i="6"/>
  <c r="J454" i="6"/>
  <c r="J453" i="6"/>
  <c r="J452" i="6"/>
  <c r="J451" i="6"/>
  <c r="J450" i="6"/>
  <c r="J449" i="6"/>
  <c r="J448" i="6"/>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V81" i="6"/>
  <c r="V77" i="6"/>
  <c r="V76" i="6"/>
  <c r="V65" i="6"/>
  <c r="V61" i="6"/>
  <c r="V60" i="6"/>
  <c r="V49" i="6"/>
  <c r="V45" i="6"/>
  <c r="V44" i="6"/>
  <c r="V33" i="6"/>
  <c r="V29" i="6"/>
  <c r="V28" i="6"/>
  <c r="V17" i="6"/>
  <c r="V13" i="6"/>
  <c r="V12" i="6"/>
  <c r="S88" i="6"/>
  <c r="S87" i="6"/>
  <c r="S86" i="6"/>
  <c r="S85" i="6"/>
  <c r="S84" i="6"/>
  <c r="S83" i="6"/>
  <c r="S82" i="6"/>
  <c r="S81" i="6"/>
  <c r="S80" i="6"/>
  <c r="S79" i="6"/>
  <c r="S78" i="6"/>
  <c r="S77" i="6"/>
  <c r="S76" i="6"/>
  <c r="S75" i="6"/>
  <c r="S74" i="6"/>
  <c r="S73" i="6"/>
  <c r="S72" i="6"/>
  <c r="S71" i="6"/>
  <c r="S70" i="6"/>
  <c r="S69" i="6"/>
  <c r="S68" i="6"/>
  <c r="S67" i="6"/>
  <c r="S66" i="6"/>
  <c r="S65" i="6"/>
  <c r="S64" i="6"/>
  <c r="S63" i="6"/>
  <c r="S62" i="6"/>
  <c r="S61" i="6"/>
  <c r="S60" i="6"/>
  <c r="S59" i="6"/>
  <c r="S58" i="6"/>
  <c r="S57" i="6"/>
  <c r="S56" i="6"/>
  <c r="S55" i="6"/>
  <c r="S54" i="6"/>
  <c r="S53" i="6"/>
  <c r="S52" i="6"/>
  <c r="S51" i="6"/>
  <c r="S50" i="6"/>
  <c r="S49" i="6"/>
  <c r="S48" i="6"/>
  <c r="S47" i="6"/>
  <c r="S46" i="6"/>
  <c r="S45" i="6"/>
  <c r="S44" i="6"/>
  <c r="S43" i="6"/>
  <c r="S42" i="6"/>
  <c r="S41" i="6"/>
  <c r="S40" i="6"/>
  <c r="S39" i="6"/>
  <c r="S38" i="6"/>
  <c r="S37" i="6"/>
  <c r="S36" i="6"/>
  <c r="S35" i="6"/>
  <c r="S34" i="6"/>
  <c r="S33" i="6"/>
  <c r="S32" i="6"/>
  <c r="S31" i="6"/>
  <c r="S30" i="6"/>
  <c r="S29" i="6"/>
  <c r="S28" i="6"/>
  <c r="S27" i="6"/>
  <c r="S26" i="6"/>
  <c r="S25" i="6"/>
  <c r="S24" i="6"/>
  <c r="S23" i="6"/>
  <c r="S22" i="6"/>
  <c r="S21" i="6"/>
  <c r="S20" i="6"/>
  <c r="S19" i="6"/>
  <c r="S18" i="6"/>
  <c r="S17" i="6"/>
  <c r="S16" i="6"/>
  <c r="S15" i="6"/>
  <c r="S14" i="6"/>
  <c r="S13" i="6"/>
  <c r="S12" i="6"/>
  <c r="S11" i="6"/>
  <c r="S10" i="6"/>
  <c r="S9"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M88" i="6"/>
  <c r="V88" i="6" s="1"/>
  <c r="M87" i="6"/>
  <c r="V87" i="6" s="1"/>
  <c r="M86" i="6"/>
  <c r="V86" i="6" s="1"/>
  <c r="M85" i="6"/>
  <c r="V85" i="6" s="1"/>
  <c r="M84" i="6"/>
  <c r="V84" i="6" s="1"/>
  <c r="M83" i="6"/>
  <c r="V83" i="6" s="1"/>
  <c r="M82" i="6"/>
  <c r="V82" i="6" s="1"/>
  <c r="M81" i="6"/>
  <c r="M80" i="6"/>
  <c r="V80" i="6" s="1"/>
  <c r="M79" i="6"/>
  <c r="V79" i="6" s="1"/>
  <c r="M78" i="6"/>
  <c r="V78" i="6" s="1"/>
  <c r="M77" i="6"/>
  <c r="M76" i="6"/>
  <c r="M75" i="6"/>
  <c r="V75" i="6" s="1"/>
  <c r="M74" i="6"/>
  <c r="V74" i="6" s="1"/>
  <c r="M73" i="6"/>
  <c r="V73" i="6" s="1"/>
  <c r="M72" i="6"/>
  <c r="V72" i="6" s="1"/>
  <c r="M71" i="6"/>
  <c r="V71" i="6" s="1"/>
  <c r="M70" i="6"/>
  <c r="V70" i="6" s="1"/>
  <c r="M69" i="6"/>
  <c r="V69" i="6" s="1"/>
  <c r="M68" i="6"/>
  <c r="V68" i="6" s="1"/>
  <c r="M67" i="6"/>
  <c r="V67" i="6" s="1"/>
  <c r="M66" i="6"/>
  <c r="V66" i="6" s="1"/>
  <c r="M65" i="6"/>
  <c r="M64" i="6"/>
  <c r="V64" i="6" s="1"/>
  <c r="M63" i="6"/>
  <c r="V63" i="6" s="1"/>
  <c r="M62" i="6"/>
  <c r="V62" i="6" s="1"/>
  <c r="M61" i="6"/>
  <c r="M60" i="6"/>
  <c r="M59" i="6"/>
  <c r="V59" i="6" s="1"/>
  <c r="M58" i="6"/>
  <c r="V58" i="6" s="1"/>
  <c r="M57" i="6"/>
  <c r="V57" i="6" s="1"/>
  <c r="M56" i="6"/>
  <c r="V56" i="6" s="1"/>
  <c r="M55" i="6"/>
  <c r="V55" i="6" s="1"/>
  <c r="M54" i="6"/>
  <c r="V54" i="6" s="1"/>
  <c r="M53" i="6"/>
  <c r="V53" i="6" s="1"/>
  <c r="M52" i="6"/>
  <c r="V52" i="6" s="1"/>
  <c r="M51" i="6"/>
  <c r="V51" i="6" s="1"/>
  <c r="M50" i="6"/>
  <c r="V50" i="6" s="1"/>
  <c r="M49" i="6"/>
  <c r="M48" i="6"/>
  <c r="V48" i="6" s="1"/>
  <c r="M47" i="6"/>
  <c r="V47" i="6" s="1"/>
  <c r="M46" i="6"/>
  <c r="V46" i="6" s="1"/>
  <c r="M45" i="6"/>
  <c r="M44" i="6"/>
  <c r="M43" i="6"/>
  <c r="V43" i="6" s="1"/>
  <c r="M42" i="6"/>
  <c r="V42" i="6" s="1"/>
  <c r="M41" i="6"/>
  <c r="V41" i="6" s="1"/>
  <c r="M40" i="6"/>
  <c r="V40" i="6" s="1"/>
  <c r="M39" i="6"/>
  <c r="V39" i="6" s="1"/>
  <c r="M38" i="6"/>
  <c r="V38" i="6" s="1"/>
  <c r="M37" i="6"/>
  <c r="V37" i="6" s="1"/>
  <c r="M36" i="6"/>
  <c r="V36" i="6" s="1"/>
  <c r="M35" i="6"/>
  <c r="V35" i="6" s="1"/>
  <c r="M34" i="6"/>
  <c r="V34" i="6" s="1"/>
  <c r="M33" i="6"/>
  <c r="M32" i="6"/>
  <c r="V32" i="6" s="1"/>
  <c r="M31" i="6"/>
  <c r="V31" i="6" s="1"/>
  <c r="M30" i="6"/>
  <c r="V30" i="6" s="1"/>
  <c r="M29" i="6"/>
  <c r="M28" i="6"/>
  <c r="M27" i="6"/>
  <c r="V27" i="6" s="1"/>
  <c r="M26" i="6"/>
  <c r="V26" i="6" s="1"/>
  <c r="M25" i="6"/>
  <c r="V25" i="6" s="1"/>
  <c r="M24" i="6"/>
  <c r="V24" i="6" s="1"/>
  <c r="M23" i="6"/>
  <c r="V23" i="6" s="1"/>
  <c r="M22" i="6"/>
  <c r="V22" i="6" s="1"/>
  <c r="M21" i="6"/>
  <c r="V21" i="6" s="1"/>
  <c r="M20" i="6"/>
  <c r="V20" i="6" s="1"/>
  <c r="M19" i="6"/>
  <c r="V19" i="6" s="1"/>
  <c r="M18" i="6"/>
  <c r="V18" i="6" s="1"/>
  <c r="M17" i="6"/>
  <c r="M16" i="6"/>
  <c r="V16" i="6" s="1"/>
  <c r="M15" i="6"/>
  <c r="V15" i="6" s="1"/>
  <c r="M14" i="6"/>
  <c r="V14" i="6" s="1"/>
  <c r="M13" i="6"/>
  <c r="M12" i="6"/>
  <c r="M11" i="6"/>
  <c r="V11" i="6" s="1"/>
  <c r="M10" i="6"/>
  <c r="V10" i="6" s="1"/>
  <c r="M9" i="6"/>
  <c r="V9" i="6" s="1"/>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L225" i="5"/>
  <c r="L224" i="5"/>
  <c r="L223" i="5"/>
  <c r="L222" i="5"/>
  <c r="L221" i="5"/>
  <c r="L220" i="5"/>
  <c r="L219" i="5"/>
  <c r="L218" i="5"/>
  <c r="L217" i="5"/>
  <c r="L216" i="5"/>
  <c r="L215" i="5"/>
  <c r="L214" i="5"/>
  <c r="L213" i="5"/>
  <c r="L212" i="5"/>
  <c r="L211" i="5"/>
  <c r="L210" i="5"/>
  <c r="L209" i="5"/>
  <c r="L208" i="5"/>
  <c r="L207" i="5"/>
  <c r="L206" i="5"/>
  <c r="L205" i="5"/>
  <c r="L204" i="5"/>
  <c r="L203" i="5"/>
  <c r="L202" i="5"/>
  <c r="L201" i="5"/>
  <c r="L200" i="5"/>
  <c r="L199" i="5"/>
  <c r="L198" i="5"/>
  <c r="L197" i="5"/>
  <c r="L196" i="5"/>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C225" i="5"/>
  <c r="C224" i="5"/>
  <c r="C223" i="5"/>
  <c r="C222" i="5"/>
  <c r="C221" i="5"/>
  <c r="C219" i="5"/>
  <c r="C218" i="5"/>
  <c r="C217" i="5"/>
  <c r="C216" i="5"/>
  <c r="C215" i="5"/>
  <c r="C213" i="5"/>
  <c r="C212" i="5"/>
  <c r="C211" i="5"/>
  <c r="C210" i="5"/>
  <c r="C209" i="5"/>
  <c r="C207" i="5"/>
  <c r="C206" i="5"/>
  <c r="C205" i="5"/>
  <c r="C204" i="5"/>
  <c r="C203" i="5"/>
  <c r="C201" i="5"/>
  <c r="C200" i="5"/>
  <c r="C199" i="5"/>
  <c r="C198" i="5"/>
  <c r="C197" i="5"/>
  <c r="C195" i="5"/>
  <c r="C194" i="5"/>
  <c r="C193" i="5"/>
  <c r="C192" i="5"/>
  <c r="C191" i="5"/>
  <c r="C189" i="5"/>
  <c r="C188" i="5"/>
  <c r="C187" i="5"/>
  <c r="C186" i="5"/>
  <c r="C185" i="5"/>
  <c r="C183" i="5"/>
  <c r="C182" i="5"/>
  <c r="C181" i="5"/>
  <c r="C180" i="5"/>
  <c r="C179" i="5"/>
  <c r="C177" i="5"/>
  <c r="C176" i="5"/>
  <c r="C175" i="5"/>
  <c r="C174" i="5"/>
  <c r="C173" i="5"/>
  <c r="C171" i="5"/>
  <c r="C170" i="5"/>
  <c r="C169" i="5"/>
  <c r="C168" i="5"/>
  <c r="C167" i="5"/>
  <c r="C165" i="5"/>
  <c r="C164" i="5"/>
  <c r="C163" i="5"/>
  <c r="C162" i="5"/>
  <c r="C161" i="5"/>
  <c r="C159" i="5"/>
  <c r="C158" i="5"/>
  <c r="C157" i="5"/>
  <c r="C156" i="5"/>
  <c r="C155" i="5"/>
  <c r="C153" i="5"/>
  <c r="C152" i="5"/>
  <c r="C151" i="5"/>
  <c r="C150" i="5"/>
  <c r="C149" i="5"/>
  <c r="C147" i="5"/>
  <c r="C146" i="5"/>
  <c r="C145" i="5"/>
  <c r="C144" i="5"/>
  <c r="C143" i="5"/>
  <c r="C141" i="5"/>
  <c r="C140" i="5"/>
  <c r="C139" i="5"/>
  <c r="C138" i="5"/>
  <c r="C137" i="5"/>
  <c r="C135" i="5"/>
  <c r="C134" i="5"/>
  <c r="C133" i="5"/>
  <c r="C132" i="5"/>
  <c r="C131" i="5"/>
  <c r="C129" i="5"/>
  <c r="C128" i="5"/>
  <c r="C127" i="5"/>
  <c r="C126" i="5"/>
  <c r="C125" i="5"/>
  <c r="C123" i="5"/>
  <c r="C122" i="5"/>
  <c r="C121" i="5"/>
  <c r="C120" i="5"/>
  <c r="C119" i="5"/>
  <c r="C117" i="5"/>
  <c r="C116" i="5"/>
  <c r="C115" i="5"/>
  <c r="C114" i="5"/>
  <c r="C113" i="5"/>
  <c r="C111" i="5"/>
  <c r="C110" i="5"/>
  <c r="C109" i="5"/>
  <c r="C108" i="5"/>
  <c r="C107" i="5"/>
  <c r="C105" i="5"/>
  <c r="C104" i="5"/>
  <c r="C103" i="5"/>
  <c r="C102" i="5"/>
  <c r="C101" i="5"/>
  <c r="C99" i="5"/>
  <c r="C98" i="5"/>
  <c r="C97" i="5"/>
  <c r="C96" i="5"/>
  <c r="C95" i="5"/>
  <c r="C93" i="5"/>
  <c r="C92" i="5"/>
  <c r="C91" i="5"/>
  <c r="C90" i="5"/>
  <c r="C89" i="5"/>
  <c r="C87" i="5"/>
  <c r="C86" i="5"/>
  <c r="C85" i="5"/>
  <c r="C84" i="5"/>
  <c r="C83" i="5"/>
  <c r="C81" i="5"/>
  <c r="C80" i="5"/>
  <c r="C79" i="5"/>
  <c r="C78" i="5"/>
  <c r="C77" i="5"/>
  <c r="C75" i="5"/>
  <c r="C74" i="5"/>
  <c r="C73" i="5"/>
  <c r="C72" i="5"/>
  <c r="C71" i="5"/>
  <c r="C69" i="5"/>
  <c r="C68" i="5"/>
  <c r="C67" i="5"/>
  <c r="C66" i="5"/>
  <c r="C65" i="5"/>
  <c r="C63" i="5"/>
  <c r="C62" i="5"/>
  <c r="C61" i="5"/>
  <c r="C60" i="5"/>
  <c r="C59" i="5"/>
  <c r="C57" i="5"/>
  <c r="C56" i="5"/>
  <c r="C55" i="5"/>
  <c r="C54" i="5"/>
  <c r="C53" i="5"/>
  <c r="C51" i="5"/>
  <c r="C50" i="5"/>
  <c r="C49" i="5"/>
  <c r="C48" i="5"/>
  <c r="C47" i="5"/>
  <c r="AU27" i="5"/>
  <c r="AU19" i="5"/>
  <c r="AU11" i="5"/>
  <c r="AO39" i="5"/>
  <c r="AO35" i="5"/>
  <c r="AO31" i="5"/>
  <c r="AO27" i="5"/>
  <c r="AO19" i="5"/>
  <c r="AO15" i="5"/>
  <c r="AH37" i="5"/>
  <c r="AH33" i="5"/>
  <c r="AH32" i="5"/>
  <c r="AH29" i="5"/>
  <c r="AH28" i="5"/>
  <c r="AH25" i="5"/>
  <c r="AH24" i="5"/>
  <c r="AH21" i="5"/>
  <c r="AH20" i="5"/>
  <c r="AH17" i="5"/>
  <c r="AH16" i="5"/>
  <c r="AH13" i="5"/>
  <c r="AH12" i="5"/>
  <c r="AB40" i="5"/>
  <c r="AB39" i="5"/>
  <c r="AB38" i="5"/>
  <c r="AB37" i="5"/>
  <c r="AB36" i="5"/>
  <c r="AB35" i="5"/>
  <c r="AB34" i="5"/>
  <c r="AB33" i="5"/>
  <c r="AB32" i="5"/>
  <c r="AB31" i="5"/>
  <c r="AB30" i="5"/>
  <c r="AB29" i="5"/>
  <c r="AB28" i="5"/>
  <c r="AB27" i="5"/>
  <c r="AB26" i="5"/>
  <c r="AB25" i="5"/>
  <c r="AB24" i="5"/>
  <c r="AB23" i="5"/>
  <c r="AB22" i="5"/>
  <c r="AB21" i="5"/>
  <c r="AB20" i="5"/>
  <c r="AB19" i="5"/>
  <c r="AB18" i="5"/>
  <c r="AB17" i="5"/>
  <c r="AB16" i="5"/>
  <c r="AB15" i="5"/>
  <c r="AB14" i="5"/>
  <c r="AB13" i="5"/>
  <c r="AB12" i="5"/>
  <c r="AB11" i="5"/>
  <c r="U40" i="5"/>
  <c r="U39" i="5"/>
  <c r="AU39" i="5" s="1"/>
  <c r="U38" i="5"/>
  <c r="U37" i="5"/>
  <c r="AO37" i="5" s="1"/>
  <c r="U36" i="5"/>
  <c r="U35" i="5"/>
  <c r="AU35" i="5" s="1"/>
  <c r="U34" i="5"/>
  <c r="U33" i="5"/>
  <c r="AO33" i="5" s="1"/>
  <c r="U32" i="5"/>
  <c r="U31" i="5"/>
  <c r="AU31" i="5" s="1"/>
  <c r="U30" i="5"/>
  <c r="U29" i="5"/>
  <c r="AO29" i="5" s="1"/>
  <c r="U28" i="5"/>
  <c r="U27" i="5"/>
  <c r="U26" i="5"/>
  <c r="U25" i="5"/>
  <c r="AO25" i="5" s="1"/>
  <c r="U24" i="5"/>
  <c r="U23" i="5"/>
  <c r="AU23" i="5" s="1"/>
  <c r="U21" i="5"/>
  <c r="AO21" i="5" s="1"/>
  <c r="U20" i="5"/>
  <c r="U19" i="5"/>
  <c r="U18" i="5"/>
  <c r="U17" i="5"/>
  <c r="AU17" i="5" s="1"/>
  <c r="U16" i="5"/>
  <c r="U15" i="5"/>
  <c r="AU15" i="5" s="1"/>
  <c r="U14" i="5"/>
  <c r="U13" i="5"/>
  <c r="AO13" i="5" s="1"/>
  <c r="U12" i="5"/>
  <c r="U11" i="5"/>
  <c r="AO11" i="5" s="1"/>
  <c r="T40" i="5"/>
  <c r="AH40" i="5" s="1"/>
  <c r="T39" i="5"/>
  <c r="AH39" i="5" s="1"/>
  <c r="T38" i="5"/>
  <c r="AH38" i="5" s="1"/>
  <c r="T37" i="5"/>
  <c r="T36" i="5"/>
  <c r="AH36" i="5" s="1"/>
  <c r="T35" i="5"/>
  <c r="AH35" i="5" s="1"/>
  <c r="T34" i="5"/>
  <c r="AH34" i="5" s="1"/>
  <c r="T33" i="5"/>
  <c r="T32" i="5"/>
  <c r="T31" i="5"/>
  <c r="AH31" i="5" s="1"/>
  <c r="T30" i="5"/>
  <c r="AH30" i="5" s="1"/>
  <c r="T29" i="5"/>
  <c r="T28" i="5"/>
  <c r="T27" i="5"/>
  <c r="AH27" i="5" s="1"/>
  <c r="T26" i="5"/>
  <c r="AH26" i="5" s="1"/>
  <c r="T25" i="5"/>
  <c r="T24" i="5"/>
  <c r="T23" i="5"/>
  <c r="AH23" i="5" s="1"/>
  <c r="T22" i="5"/>
  <c r="AH22" i="5" s="1"/>
  <c r="T21" i="5"/>
  <c r="T20" i="5"/>
  <c r="T19" i="5"/>
  <c r="AH19" i="5" s="1"/>
  <c r="T18" i="5"/>
  <c r="AH18" i="5" s="1"/>
  <c r="T17" i="5"/>
  <c r="T16" i="5"/>
  <c r="T15" i="5"/>
  <c r="AH15" i="5" s="1"/>
  <c r="T14" i="5"/>
  <c r="AH14" i="5" s="1"/>
  <c r="T13" i="5"/>
  <c r="T12" i="5"/>
  <c r="T11" i="5"/>
  <c r="AH11" i="5" s="1"/>
  <c r="S40" i="5"/>
  <c r="S39" i="5"/>
  <c r="S38" i="5"/>
  <c r="S37" i="5"/>
  <c r="S36" i="5"/>
  <c r="S35" i="5"/>
  <c r="S34" i="5"/>
  <c r="S33" i="5"/>
  <c r="S32" i="5"/>
  <c r="S31" i="5"/>
  <c r="S30" i="5"/>
  <c r="S29" i="5"/>
  <c r="S28" i="5"/>
  <c r="S27" i="5"/>
  <c r="S26" i="5"/>
  <c r="S25" i="5"/>
  <c r="S24" i="5"/>
  <c r="S23" i="5"/>
  <c r="S22" i="5"/>
  <c r="S21" i="5"/>
  <c r="S20" i="5"/>
  <c r="S19" i="5"/>
  <c r="S18" i="5"/>
  <c r="S17" i="5"/>
  <c r="S16" i="5"/>
  <c r="S15" i="5"/>
  <c r="S14" i="5"/>
  <c r="S13" i="5"/>
  <c r="S12" i="5"/>
  <c r="S11" i="5"/>
  <c r="N40" i="5"/>
  <c r="N39" i="5"/>
  <c r="N38" i="5"/>
  <c r="N37" i="5"/>
  <c r="N36" i="5"/>
  <c r="N35" i="5"/>
  <c r="N34" i="5"/>
  <c r="N33" i="5"/>
  <c r="N32" i="5"/>
  <c r="N31" i="5"/>
  <c r="N30" i="5"/>
  <c r="N29" i="5"/>
  <c r="N28" i="5"/>
  <c r="N27" i="5"/>
  <c r="N26" i="5"/>
  <c r="N25" i="5"/>
  <c r="N24" i="5"/>
  <c r="N23" i="5"/>
  <c r="N22" i="5"/>
  <c r="N21" i="5"/>
  <c r="N20" i="5"/>
  <c r="N19" i="5"/>
  <c r="N18" i="5"/>
  <c r="N17" i="5"/>
  <c r="N16" i="5"/>
  <c r="N15" i="5"/>
  <c r="N14" i="5"/>
  <c r="N13" i="5"/>
  <c r="N12" i="5"/>
  <c r="N11" i="5"/>
  <c r="G40" i="5"/>
  <c r="G39" i="5"/>
  <c r="G38" i="5"/>
  <c r="G37" i="5"/>
  <c r="G36" i="5"/>
  <c r="G35" i="5"/>
  <c r="G34" i="5"/>
  <c r="G33" i="5"/>
  <c r="G32" i="5"/>
  <c r="G31" i="5"/>
  <c r="G30" i="5"/>
  <c r="G29" i="5"/>
  <c r="G28" i="5"/>
  <c r="G27" i="5"/>
  <c r="G26" i="5"/>
  <c r="G25" i="5"/>
  <c r="G24" i="5"/>
  <c r="G23" i="5"/>
  <c r="G22" i="5"/>
  <c r="G21" i="5"/>
  <c r="G20" i="5"/>
  <c r="G19" i="5"/>
  <c r="G18" i="5"/>
  <c r="G17" i="5"/>
  <c r="G16" i="5"/>
  <c r="G15" i="5"/>
  <c r="G14" i="5"/>
  <c r="G13" i="5"/>
  <c r="G12" i="5"/>
  <c r="G11" i="5"/>
  <c r="C40" i="5"/>
  <c r="C39" i="5"/>
  <c r="B39" i="5" s="1"/>
  <c r="C38" i="5"/>
  <c r="AC38" i="5" s="1"/>
  <c r="C37" i="5"/>
  <c r="B37" i="5" s="1"/>
  <c r="C36" i="5"/>
  <c r="C35" i="5"/>
  <c r="B35" i="5" s="1"/>
  <c r="C34" i="5"/>
  <c r="AG34" i="5" s="1" a="1"/>
  <c r="AG34" i="5" s="1"/>
  <c r="C33" i="5"/>
  <c r="I33" i="5" s="1"/>
  <c r="C32" i="5"/>
  <c r="AC32" i="5" s="1"/>
  <c r="C31" i="5"/>
  <c r="B31" i="5" s="1"/>
  <c r="C30" i="5"/>
  <c r="AC30" i="5" s="1"/>
  <c r="C29" i="5"/>
  <c r="C28" i="5"/>
  <c r="AG28" i="5" s="1" a="1"/>
  <c r="AG28" i="5" s="1"/>
  <c r="C27" i="5"/>
  <c r="B27" i="5" s="1"/>
  <c r="C26" i="5"/>
  <c r="AC26" i="5" s="1"/>
  <c r="C25" i="5"/>
  <c r="AG25" i="5" s="1" a="1"/>
  <c r="AG25" i="5" s="1"/>
  <c r="C24" i="5"/>
  <c r="AC24" i="5" s="1"/>
  <c r="C23" i="5"/>
  <c r="B23" i="5" s="1"/>
  <c r="AG22" i="5" a="1"/>
  <c r="AG22" i="5" s="1"/>
  <c r="C21" i="5"/>
  <c r="B21" i="5" s="1"/>
  <c r="C20" i="5"/>
  <c r="AG20" i="5" s="1" a="1"/>
  <c r="AG20" i="5" s="1"/>
  <c r="C19" i="5"/>
  <c r="C18" i="5"/>
  <c r="B18" i="5" s="1"/>
  <c r="X18" i="5" s="1"/>
  <c r="C17" i="5"/>
  <c r="I17" i="5" s="1"/>
  <c r="C16" i="5"/>
  <c r="C15" i="5"/>
  <c r="B15" i="5" s="1"/>
  <c r="C14" i="5"/>
  <c r="AC14" i="5" s="1"/>
  <c r="C13" i="5"/>
  <c r="B13" i="5" s="1"/>
  <c r="C12" i="5"/>
  <c r="AG12" i="5" s="1" a="1"/>
  <c r="AG12" i="5" s="1"/>
  <c r="C11" i="5"/>
  <c r="B11" i="5" s="1"/>
  <c r="B38" i="5"/>
  <c r="X38" i="5" s="1"/>
  <c r="B19" i="5"/>
  <c r="B14" i="5"/>
  <c r="X14" i="5" s="1"/>
  <c r="V16" i="10"/>
  <c r="T25" i="10"/>
  <c r="T24" i="10"/>
  <c r="T23" i="10"/>
  <c r="T22" i="10"/>
  <c r="T21" i="10"/>
  <c r="T20" i="10"/>
  <c r="T19" i="10"/>
  <c r="T18" i="10"/>
  <c r="T17" i="10"/>
  <c r="T16" i="10"/>
  <c r="T15" i="10"/>
  <c r="T14" i="10"/>
  <c r="T13" i="10"/>
  <c r="T12" i="10"/>
  <c r="T11" i="10"/>
  <c r="Q25" i="10"/>
  <c r="Y25" i="10" s="1"/>
  <c r="Q24" i="10"/>
  <c r="Y24" i="10" s="1"/>
  <c r="Q23" i="10"/>
  <c r="Y23" i="10" s="1"/>
  <c r="Q22" i="10"/>
  <c r="Y22" i="10" s="1"/>
  <c r="Q21" i="10"/>
  <c r="Y21" i="10" s="1"/>
  <c r="Q20" i="10"/>
  <c r="Y20" i="10" s="1"/>
  <c r="Q19" i="10"/>
  <c r="Y19" i="10" s="1"/>
  <c r="Q18" i="10"/>
  <c r="Y18" i="10" s="1"/>
  <c r="Q17" i="10"/>
  <c r="Y17" i="10" s="1"/>
  <c r="Q16" i="10"/>
  <c r="Y16" i="10" s="1"/>
  <c r="Q15" i="10"/>
  <c r="Y15" i="10" s="1"/>
  <c r="Q14" i="10"/>
  <c r="Y14" i="10" s="1"/>
  <c r="Q13" i="10"/>
  <c r="Y13" i="10" s="1"/>
  <c r="Q12" i="10"/>
  <c r="Y12" i="10" s="1"/>
  <c r="Q11" i="10"/>
  <c r="Y11" i="10" s="1"/>
  <c r="I25" i="10"/>
  <c r="I24" i="10"/>
  <c r="I23" i="10"/>
  <c r="I22" i="10"/>
  <c r="I21" i="10"/>
  <c r="I20" i="10"/>
  <c r="I19" i="10"/>
  <c r="I18" i="10"/>
  <c r="I17" i="10"/>
  <c r="I16" i="10"/>
  <c r="I15" i="10"/>
  <c r="I14" i="10"/>
  <c r="I13" i="10"/>
  <c r="I12" i="10"/>
  <c r="I11" i="10"/>
  <c r="H25" i="10"/>
  <c r="H24" i="10"/>
  <c r="H23" i="10"/>
  <c r="H22" i="10"/>
  <c r="H21" i="10"/>
  <c r="H20" i="10"/>
  <c r="H19" i="10"/>
  <c r="H18" i="10"/>
  <c r="H17" i="10"/>
  <c r="H16" i="10"/>
  <c r="H15" i="10"/>
  <c r="H14" i="10"/>
  <c r="H13" i="10"/>
  <c r="H12" i="10"/>
  <c r="H11" i="10"/>
  <c r="G12" i="10" a="1"/>
  <c r="G12" i="10" s="1"/>
  <c r="S12" i="10" s="1"/>
  <c r="B25" i="10"/>
  <c r="U25" i="10" s="1"/>
  <c r="B24" i="10"/>
  <c r="U24" i="10" s="1"/>
  <c r="B23" i="10"/>
  <c r="B22" i="10"/>
  <c r="U22" i="10" s="1"/>
  <c r="B21" i="10"/>
  <c r="U21" i="10" s="1"/>
  <c r="B20" i="10"/>
  <c r="B19" i="10"/>
  <c r="G19" i="10" s="1" a="1"/>
  <c r="G19" i="10" s="1"/>
  <c r="S19" i="10" s="1"/>
  <c r="B18" i="10"/>
  <c r="U18" i="10" s="1"/>
  <c r="B17" i="10"/>
  <c r="U17" i="10" s="1"/>
  <c r="B16" i="10"/>
  <c r="X16" i="10" s="1" a="1"/>
  <c r="X16" i="10" s="1"/>
  <c r="B15" i="10"/>
  <c r="J15" i="10" s="1"/>
  <c r="B14" i="10"/>
  <c r="X14" i="10" s="1" a="1"/>
  <c r="X14" i="10" s="1"/>
  <c r="B13" i="10"/>
  <c r="U13" i="10" s="1"/>
  <c r="B12" i="10"/>
  <c r="U12" i="10" s="1"/>
  <c r="B11" i="10"/>
  <c r="V11" i="10" s="1"/>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1" i="12"/>
  <c r="L39" i="12"/>
  <c r="L37" i="12"/>
  <c r="L36" i="12"/>
  <c r="L35" i="12"/>
  <c r="L33" i="12"/>
  <c r="L31" i="12"/>
  <c r="F123" i="12"/>
  <c r="F122" i="12"/>
  <c r="F121" i="12"/>
  <c r="F120" i="12"/>
  <c r="F119" i="12"/>
  <c r="F118" i="12"/>
  <c r="F117" i="12"/>
  <c r="F116" i="12"/>
  <c r="F115" i="12"/>
  <c r="F114" i="12"/>
  <c r="F113" i="12"/>
  <c r="F112" i="12"/>
  <c r="F111" i="12"/>
  <c r="F110" i="12"/>
  <c r="F109" i="12"/>
  <c r="F108" i="12"/>
  <c r="F107" i="12"/>
  <c r="F106" i="12"/>
  <c r="F105" i="12"/>
  <c r="F104" i="12"/>
  <c r="F103" i="12"/>
  <c r="F102" i="12"/>
  <c r="F101" i="12"/>
  <c r="F100" i="12"/>
  <c r="F99" i="12"/>
  <c r="F98" i="12"/>
  <c r="F97" i="12"/>
  <c r="F96" i="12"/>
  <c r="F95" i="12"/>
  <c r="F94" i="12"/>
  <c r="F93" i="12"/>
  <c r="F92" i="12"/>
  <c r="F91" i="12"/>
  <c r="F90" i="12"/>
  <c r="F89" i="12"/>
  <c r="F88" i="12"/>
  <c r="F87" i="12"/>
  <c r="F86" i="12"/>
  <c r="F85" i="12"/>
  <c r="F84" i="12"/>
  <c r="F83" i="12"/>
  <c r="F82" i="12"/>
  <c r="F81" i="12"/>
  <c r="F80" i="12"/>
  <c r="F79" i="12"/>
  <c r="F78" i="12"/>
  <c r="F77" i="12"/>
  <c r="F76" i="12"/>
  <c r="F75" i="12"/>
  <c r="F74" i="12"/>
  <c r="F73" i="12"/>
  <c r="F72" i="12"/>
  <c r="F71" i="12"/>
  <c r="F70" i="12"/>
  <c r="F69" i="12"/>
  <c r="F68" i="12"/>
  <c r="F67" i="12"/>
  <c r="F66" i="12"/>
  <c r="F65" i="12"/>
  <c r="F64" i="12"/>
  <c r="F63" i="12"/>
  <c r="F62" i="12"/>
  <c r="F61" i="12"/>
  <c r="F60" i="12"/>
  <c r="F59" i="12"/>
  <c r="F58" i="12"/>
  <c r="F57" i="12"/>
  <c r="F56" i="12"/>
  <c r="F55" i="12"/>
  <c r="F54" i="12"/>
  <c r="F53" i="12"/>
  <c r="F52" i="12"/>
  <c r="F51" i="12"/>
  <c r="F50" i="12"/>
  <c r="F49" i="12"/>
  <c r="F48" i="12"/>
  <c r="F47" i="12"/>
  <c r="F46" i="12"/>
  <c r="F45" i="12"/>
  <c r="F44" i="12"/>
  <c r="F43" i="12"/>
  <c r="F42" i="12"/>
  <c r="F41" i="12"/>
  <c r="F40" i="12"/>
  <c r="F39" i="12"/>
  <c r="F38" i="12"/>
  <c r="F37" i="12"/>
  <c r="F36" i="12"/>
  <c r="F35" i="12"/>
  <c r="F34" i="12"/>
  <c r="F33" i="12"/>
  <c r="F32" i="12"/>
  <c r="F31" i="12"/>
  <c r="F30" i="12"/>
  <c r="C120" i="12"/>
  <c r="C121" i="12" s="1"/>
  <c r="C122" i="12" s="1"/>
  <c r="C123" i="12" s="1"/>
  <c r="C119" i="12"/>
  <c r="C118" i="12"/>
  <c r="C114" i="12"/>
  <c r="C115" i="12" s="1"/>
  <c r="C116" i="12" s="1"/>
  <c r="C117" i="12" s="1"/>
  <c r="C113" i="12"/>
  <c r="C112" i="12"/>
  <c r="C109" i="12"/>
  <c r="C110" i="12" s="1"/>
  <c r="C111" i="12" s="1"/>
  <c r="C108" i="12"/>
  <c r="C107" i="12"/>
  <c r="C106" i="12"/>
  <c r="C102" i="12"/>
  <c r="C103" i="12" s="1"/>
  <c r="C104" i="12" s="1"/>
  <c r="C105" i="12" s="1"/>
  <c r="C101" i="12"/>
  <c r="C100" i="12"/>
  <c r="C96" i="12"/>
  <c r="C97" i="12" s="1"/>
  <c r="C98" i="12" s="1"/>
  <c r="C99" i="12" s="1"/>
  <c r="C95" i="12"/>
  <c r="C94" i="12"/>
  <c r="C90" i="12"/>
  <c r="C91" i="12" s="1"/>
  <c r="C92" i="12" s="1"/>
  <c r="C93" i="12" s="1"/>
  <c r="C89" i="12"/>
  <c r="C88" i="12"/>
  <c r="C85" i="12"/>
  <c r="C86" i="12" s="1"/>
  <c r="C87" i="12" s="1"/>
  <c r="C84" i="12"/>
  <c r="C83" i="12"/>
  <c r="C82" i="12"/>
  <c r="C78" i="12"/>
  <c r="C79" i="12" s="1"/>
  <c r="C80" i="12" s="1"/>
  <c r="C81" i="12" s="1"/>
  <c r="C77" i="12"/>
  <c r="C76" i="12"/>
  <c r="C73" i="12"/>
  <c r="C74" i="12" s="1"/>
  <c r="C75" i="12" s="1"/>
  <c r="C72" i="12"/>
  <c r="C71" i="12"/>
  <c r="C70" i="12"/>
  <c r="C66" i="12"/>
  <c r="C67" i="12" s="1"/>
  <c r="C68" i="12" s="1"/>
  <c r="C69" i="12" s="1"/>
  <c r="C65" i="12"/>
  <c r="C64" i="12"/>
  <c r="C60" i="12"/>
  <c r="C61" i="12" s="1"/>
  <c r="C62" i="12" s="1"/>
  <c r="C63" i="12" s="1"/>
  <c r="C59" i="12"/>
  <c r="C58" i="12"/>
  <c r="C54" i="12"/>
  <c r="C55" i="12" s="1"/>
  <c r="C56" i="12" s="1"/>
  <c r="C57" i="12" s="1"/>
  <c r="C53" i="12"/>
  <c r="C52" i="12"/>
  <c r="C48" i="12"/>
  <c r="C49" i="12" s="1"/>
  <c r="C50" i="12" s="1"/>
  <c r="C51" i="12" s="1"/>
  <c r="C47" i="12"/>
  <c r="C46" i="12"/>
  <c r="C42" i="12"/>
  <c r="C43" i="12" s="1"/>
  <c r="C44" i="12" s="1"/>
  <c r="C45" i="12" s="1"/>
  <c r="C40" i="12"/>
  <c r="C41" i="12" s="1"/>
  <c r="C38" i="12"/>
  <c r="C39" i="12" s="1"/>
  <c r="C34" i="12"/>
  <c r="C35" i="12" s="1"/>
  <c r="C36" i="12" s="1"/>
  <c r="C37" i="12" s="1"/>
  <c r="C32" i="12"/>
  <c r="C33" i="12" s="1"/>
  <c r="C30" i="12"/>
  <c r="C31" i="12" s="1"/>
  <c r="B123" i="12"/>
  <c r="B122" i="12"/>
  <c r="B121" i="12"/>
  <c r="B120" i="12"/>
  <c r="B119" i="12"/>
  <c r="B117" i="12"/>
  <c r="B116" i="12"/>
  <c r="B115" i="12"/>
  <c r="B114" i="12"/>
  <c r="B113" i="12"/>
  <c r="B111" i="12"/>
  <c r="B110" i="12"/>
  <c r="B109" i="12"/>
  <c r="B108" i="12"/>
  <c r="B107" i="12"/>
  <c r="B105" i="12"/>
  <c r="B104" i="12"/>
  <c r="B103" i="12"/>
  <c r="B102" i="12"/>
  <c r="B101" i="12"/>
  <c r="B99" i="12"/>
  <c r="B98" i="12"/>
  <c r="B97" i="12"/>
  <c r="B96" i="12"/>
  <c r="B95" i="12"/>
  <c r="B93" i="12"/>
  <c r="B92" i="12"/>
  <c r="B91" i="12"/>
  <c r="B90" i="12"/>
  <c r="B89" i="12"/>
  <c r="B87" i="12"/>
  <c r="B86" i="12"/>
  <c r="B85" i="12"/>
  <c r="B84" i="12"/>
  <c r="B83" i="12"/>
  <c r="B81" i="12"/>
  <c r="B80" i="12"/>
  <c r="B79" i="12"/>
  <c r="B78" i="12"/>
  <c r="B77" i="12"/>
  <c r="B75" i="12"/>
  <c r="B74" i="12"/>
  <c r="B73" i="12"/>
  <c r="B72" i="12"/>
  <c r="B71" i="12"/>
  <c r="B69" i="12"/>
  <c r="B68" i="12"/>
  <c r="B67" i="12"/>
  <c r="B66" i="12"/>
  <c r="B65" i="12"/>
  <c r="B63" i="12"/>
  <c r="B62" i="12"/>
  <c r="B61" i="12"/>
  <c r="B60" i="12"/>
  <c r="B59" i="12"/>
  <c r="B57" i="12"/>
  <c r="B56" i="12"/>
  <c r="B55" i="12"/>
  <c r="B54" i="12"/>
  <c r="B53" i="12"/>
  <c r="B51" i="12"/>
  <c r="B50" i="12"/>
  <c r="B49" i="12"/>
  <c r="B48" i="12"/>
  <c r="B47" i="12"/>
  <c r="B45" i="12"/>
  <c r="B44" i="12"/>
  <c r="B43" i="12"/>
  <c r="B42" i="12"/>
  <c r="B41" i="12"/>
  <c r="B40" i="12"/>
  <c r="B39" i="12"/>
  <c r="B37" i="12"/>
  <c r="B36" i="12"/>
  <c r="B35" i="12"/>
  <c r="B34" i="12"/>
  <c r="B33" i="12"/>
  <c r="B32" i="12"/>
  <c r="B31" i="12"/>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K184" i="1"/>
  <c r="Y184" i="1" s="1"/>
  <c r="K183" i="1"/>
  <c r="E183" i="1" s="1"/>
  <c r="U183" i="1" s="1"/>
  <c r="K182" i="1"/>
  <c r="Y182" i="1" s="1"/>
  <c r="K181" i="1"/>
  <c r="Y181" i="1" s="1"/>
  <c r="K180" i="1"/>
  <c r="Y180" i="1" s="1"/>
  <c r="K179" i="1"/>
  <c r="E179" i="1" s="1"/>
  <c r="U179" i="1" s="1"/>
  <c r="K178" i="1"/>
  <c r="Y178" i="1" s="1"/>
  <c r="K177" i="1"/>
  <c r="Y177" i="1" s="1"/>
  <c r="K176" i="1"/>
  <c r="Y176" i="1" s="1"/>
  <c r="K175" i="1"/>
  <c r="E175" i="1" s="1"/>
  <c r="U175" i="1" s="1"/>
  <c r="K174" i="1"/>
  <c r="Y174" i="1" s="1"/>
  <c r="K173" i="1"/>
  <c r="Y173" i="1" s="1"/>
  <c r="K172" i="1"/>
  <c r="Y172" i="1" s="1"/>
  <c r="K171" i="1"/>
  <c r="E171" i="1" s="1"/>
  <c r="U171" i="1" s="1"/>
  <c r="K170" i="1"/>
  <c r="Y170" i="1" s="1"/>
  <c r="K169" i="1"/>
  <c r="Y169" i="1" s="1"/>
  <c r="K168" i="1"/>
  <c r="Y168" i="1" s="1"/>
  <c r="K167" i="1"/>
  <c r="E167" i="1" s="1"/>
  <c r="U167" i="1" s="1"/>
  <c r="K166" i="1"/>
  <c r="Y166" i="1" s="1"/>
  <c r="K165" i="1"/>
  <c r="Y165" i="1" s="1"/>
  <c r="K164" i="1"/>
  <c r="Y164" i="1" s="1"/>
  <c r="K163" i="1"/>
  <c r="E163" i="1" s="1"/>
  <c r="U163" i="1" s="1"/>
  <c r="K162" i="1"/>
  <c r="Y162" i="1" s="1"/>
  <c r="K161" i="1"/>
  <c r="Y161" i="1" s="1"/>
  <c r="K160" i="1"/>
  <c r="Y160" i="1" s="1"/>
  <c r="K159" i="1"/>
  <c r="E159" i="1" s="1"/>
  <c r="U159" i="1" s="1"/>
  <c r="K158" i="1"/>
  <c r="Y158" i="1" s="1"/>
  <c r="K157" i="1"/>
  <c r="Y157" i="1" s="1"/>
  <c r="K156" i="1"/>
  <c r="Y156" i="1" s="1"/>
  <c r="K155" i="1"/>
  <c r="E155" i="1" s="1"/>
  <c r="U155" i="1" s="1"/>
  <c r="K154" i="1"/>
  <c r="Y154" i="1" s="1"/>
  <c r="K153" i="1"/>
  <c r="Y153" i="1" s="1"/>
  <c r="K152" i="1"/>
  <c r="Y152" i="1" s="1"/>
  <c r="K151" i="1"/>
  <c r="E151" i="1" s="1"/>
  <c r="U151" i="1" s="1"/>
  <c r="K150" i="1"/>
  <c r="Y150" i="1" s="1"/>
  <c r="K149" i="1"/>
  <c r="Y149" i="1" s="1"/>
  <c r="K148" i="1"/>
  <c r="Y148" i="1" s="1"/>
  <c r="K147" i="1"/>
  <c r="E147" i="1" s="1"/>
  <c r="U147" i="1" s="1"/>
  <c r="K146" i="1"/>
  <c r="Y146" i="1" s="1"/>
  <c r="K145" i="1"/>
  <c r="Y145" i="1" s="1"/>
  <c r="K144" i="1"/>
  <c r="K143" i="1"/>
  <c r="E143" i="1" s="1"/>
  <c r="U143" i="1" s="1"/>
  <c r="K142" i="1"/>
  <c r="Y142" i="1" s="1"/>
  <c r="K141" i="1"/>
  <c r="Y141" i="1" s="1"/>
  <c r="K140" i="1"/>
  <c r="Y140" i="1" s="1"/>
  <c r="K139" i="1"/>
  <c r="E139" i="1" s="1"/>
  <c r="U139" i="1" s="1"/>
  <c r="K138" i="1"/>
  <c r="Y138" i="1" s="1"/>
  <c r="K137" i="1"/>
  <c r="Y137" i="1" s="1"/>
  <c r="K136" i="1"/>
  <c r="Y136" i="1" s="1"/>
  <c r="K135" i="1"/>
  <c r="E135" i="1" s="1"/>
  <c r="U135" i="1" s="1"/>
  <c r="K134" i="1"/>
  <c r="Y134" i="1" s="1"/>
  <c r="K133" i="1"/>
  <c r="Y133" i="1" s="1"/>
  <c r="K132" i="1"/>
  <c r="Y132" i="1" s="1"/>
  <c r="K131" i="1"/>
  <c r="E131" i="1" s="1"/>
  <c r="U131" i="1" s="1"/>
  <c r="K130" i="1"/>
  <c r="Y130" i="1" s="1"/>
  <c r="K129" i="1"/>
  <c r="Y129" i="1" s="1"/>
  <c r="K128" i="1"/>
  <c r="Y128" i="1" s="1"/>
  <c r="K127" i="1"/>
  <c r="E127" i="1" s="1"/>
  <c r="U127" i="1" s="1"/>
  <c r="K126" i="1"/>
  <c r="Y126" i="1" s="1"/>
  <c r="K125" i="1"/>
  <c r="Y125" i="1" s="1"/>
  <c r="K124" i="1"/>
  <c r="Y124" i="1" s="1"/>
  <c r="K123" i="1"/>
  <c r="E123" i="1" s="1"/>
  <c r="U123" i="1" s="1"/>
  <c r="K122" i="1"/>
  <c r="Y122" i="1" s="1"/>
  <c r="E181" i="1"/>
  <c r="E170" i="1"/>
  <c r="U170" i="1" s="1"/>
  <c r="E158" i="1"/>
  <c r="U158" i="1" s="1"/>
  <c r="E153" i="1"/>
  <c r="E142" i="1"/>
  <c r="U142" i="1" s="1"/>
  <c r="E124" i="1"/>
  <c r="U124" i="1" s="1"/>
  <c r="E122" i="1"/>
  <c r="U122" i="1" s="1"/>
  <c r="E109" i="1"/>
  <c r="G109" i="1" s="1"/>
  <c r="E108" i="1"/>
  <c r="I108" i="1" s="1"/>
  <c r="E107" i="1"/>
  <c r="I107" i="1" s="1"/>
  <c r="E106" i="1"/>
  <c r="I106" i="1" s="1"/>
  <c r="E105" i="1"/>
  <c r="G105" i="1" s="1"/>
  <c r="E104" i="1"/>
  <c r="I104" i="1" s="1"/>
  <c r="E103" i="1"/>
  <c r="I103" i="1" s="1"/>
  <c r="E102" i="1"/>
  <c r="E101" i="1"/>
  <c r="E100" i="1"/>
  <c r="I100" i="1" s="1"/>
  <c r="E99" i="1"/>
  <c r="I99" i="1" s="1"/>
  <c r="E98" i="1"/>
  <c r="I98" i="1" s="1"/>
  <c r="E97" i="1"/>
  <c r="G97" i="1" s="1"/>
  <c r="E96" i="1"/>
  <c r="I96" i="1" s="1"/>
  <c r="E95" i="1"/>
  <c r="I95" i="1" s="1"/>
  <c r="E94" i="1"/>
  <c r="G94" i="1" s="1"/>
  <c r="E93" i="1"/>
  <c r="G93" i="1" s="1"/>
  <c r="G80" i="1"/>
  <c r="G79" i="1"/>
  <c r="G78" i="1"/>
  <c r="G77" i="1"/>
  <c r="G76" i="1"/>
  <c r="G75" i="1"/>
  <c r="G74" i="1"/>
  <c r="G73" i="1"/>
  <c r="G72" i="1"/>
  <c r="G71" i="1"/>
  <c r="G70" i="1"/>
  <c r="G69" i="1"/>
  <c r="G62" i="1"/>
  <c r="G61" i="1"/>
  <c r="G60" i="1"/>
  <c r="G59" i="1"/>
  <c r="G58" i="1"/>
  <c r="G57" i="1"/>
  <c r="G56" i="1"/>
  <c r="G55" i="1"/>
  <c r="G54" i="1"/>
  <c r="G53" i="1"/>
  <c r="G52" i="1"/>
  <c r="G51" i="1"/>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2" i="10"/>
  <c r="M51" i="10"/>
  <c r="M50" i="10"/>
  <c r="M49" i="10"/>
  <c r="M48" i="10"/>
  <c r="M47" i="10"/>
  <c r="M46" i="10"/>
  <c r="M45" i="10"/>
  <c r="M44" i="10"/>
  <c r="M43" i="10"/>
  <c r="M42" i="10"/>
  <c r="M41" i="10"/>
  <c r="M40" i="10"/>
  <c r="M39" i="10"/>
  <c r="M38" i="10"/>
  <c r="M37" i="10"/>
  <c r="M36" i="10"/>
  <c r="M34" i="10"/>
  <c r="M33" i="10"/>
  <c r="M32" i="10"/>
  <c r="M31" i="10"/>
  <c r="L65"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C118" i="10"/>
  <c r="C119" i="10" s="1"/>
  <c r="C120" i="10" s="1"/>
  <c r="C121" i="10" s="1"/>
  <c r="C117" i="10"/>
  <c r="C116" i="10"/>
  <c r="C112" i="10"/>
  <c r="C113" i="10" s="1"/>
  <c r="C114" i="10" s="1"/>
  <c r="C115" i="10" s="1"/>
  <c r="C111" i="10"/>
  <c r="C110" i="10"/>
  <c r="C106" i="10"/>
  <c r="C107" i="10" s="1"/>
  <c r="C108" i="10" s="1"/>
  <c r="C109" i="10" s="1"/>
  <c r="C105" i="10"/>
  <c r="C104" i="10"/>
  <c r="C100" i="10"/>
  <c r="C101" i="10" s="1"/>
  <c r="C102" i="10" s="1"/>
  <c r="C103" i="10" s="1"/>
  <c r="C99" i="10"/>
  <c r="C98" i="10"/>
  <c r="C94" i="10"/>
  <c r="C95" i="10" s="1"/>
  <c r="C96" i="10" s="1"/>
  <c r="C97" i="10" s="1"/>
  <c r="C93" i="10"/>
  <c r="C92" i="10"/>
  <c r="C88" i="10"/>
  <c r="C89" i="10" s="1"/>
  <c r="C90" i="10" s="1"/>
  <c r="C91" i="10" s="1"/>
  <c r="C87" i="10"/>
  <c r="C86" i="10"/>
  <c r="C82" i="10"/>
  <c r="C83" i="10" s="1"/>
  <c r="C84" i="10" s="1"/>
  <c r="C85" i="10" s="1"/>
  <c r="C81" i="10"/>
  <c r="C80" i="10"/>
  <c r="C76" i="10"/>
  <c r="C77" i="10" s="1"/>
  <c r="C78" i="10" s="1"/>
  <c r="C79" i="10" s="1"/>
  <c r="C75" i="10"/>
  <c r="C74" i="10"/>
  <c r="C70" i="10"/>
  <c r="C71" i="10" s="1"/>
  <c r="C72" i="10" s="1"/>
  <c r="C73" i="10" s="1"/>
  <c r="C69" i="10"/>
  <c r="C68" i="10"/>
  <c r="C64" i="10"/>
  <c r="C65" i="10" s="1"/>
  <c r="C66" i="10" s="1"/>
  <c r="C67" i="10" s="1"/>
  <c r="C63" i="10"/>
  <c r="C62" i="10"/>
  <c r="C58" i="10"/>
  <c r="C59" i="10" s="1"/>
  <c r="C60" i="10" s="1"/>
  <c r="C61" i="10" s="1"/>
  <c r="C57" i="10"/>
  <c r="C56" i="10"/>
  <c r="C52" i="10"/>
  <c r="C53" i="10" s="1"/>
  <c r="C54" i="10" s="1"/>
  <c r="C55" i="10" s="1"/>
  <c r="C51" i="10"/>
  <c r="C50" i="10"/>
  <c r="C46" i="10"/>
  <c r="C47" i="10" s="1"/>
  <c r="C48" i="10" s="1"/>
  <c r="C49" i="10" s="1"/>
  <c r="C45" i="10"/>
  <c r="C44" i="10"/>
  <c r="C40" i="10"/>
  <c r="C41" i="10" s="1"/>
  <c r="C42" i="10" s="1"/>
  <c r="C43" i="10" s="1"/>
  <c r="C39" i="10"/>
  <c r="C38" i="10"/>
  <c r="C35" i="10"/>
  <c r="C36" i="10" s="1"/>
  <c r="C37" i="10" s="1"/>
  <c r="C33" i="10"/>
  <c r="C34" i="10" s="1"/>
  <c r="C31" i="10"/>
  <c r="C32" i="10" s="1"/>
  <c r="B121" i="10"/>
  <c r="B120" i="10"/>
  <c r="B119" i="10"/>
  <c r="B118" i="10"/>
  <c r="B117" i="10"/>
  <c r="B115" i="10"/>
  <c r="B114" i="10"/>
  <c r="B113" i="10"/>
  <c r="B112" i="10"/>
  <c r="B111" i="10"/>
  <c r="B109" i="10"/>
  <c r="B108" i="10"/>
  <c r="B107" i="10"/>
  <c r="B106" i="10"/>
  <c r="B105" i="10"/>
  <c r="B103" i="10"/>
  <c r="B102" i="10"/>
  <c r="B101" i="10"/>
  <c r="B100" i="10"/>
  <c r="B99" i="10"/>
  <c r="B97" i="10"/>
  <c r="B96" i="10"/>
  <c r="B95" i="10"/>
  <c r="B94" i="10"/>
  <c r="B93" i="10"/>
  <c r="B91" i="10"/>
  <c r="B90" i="10"/>
  <c r="B89" i="10"/>
  <c r="B88" i="10"/>
  <c r="B87" i="10"/>
  <c r="B85" i="10"/>
  <c r="B84" i="10"/>
  <c r="B83" i="10"/>
  <c r="B82" i="10"/>
  <c r="B81" i="10"/>
  <c r="B79" i="10"/>
  <c r="B78" i="10"/>
  <c r="B77" i="10"/>
  <c r="B76" i="10"/>
  <c r="B75" i="10"/>
  <c r="B73" i="10"/>
  <c r="B72" i="10"/>
  <c r="B71" i="10"/>
  <c r="B70" i="10"/>
  <c r="B69" i="10"/>
  <c r="B67" i="10"/>
  <c r="B66" i="10"/>
  <c r="B65" i="10"/>
  <c r="B64" i="10"/>
  <c r="B63" i="10"/>
  <c r="B61" i="10"/>
  <c r="B60" i="10"/>
  <c r="B59" i="10"/>
  <c r="B58" i="10"/>
  <c r="B57" i="10"/>
  <c r="B55" i="10"/>
  <c r="B54" i="10"/>
  <c r="B53" i="10"/>
  <c r="B52" i="10"/>
  <c r="B51" i="10"/>
  <c r="B49" i="10"/>
  <c r="B48" i="10"/>
  <c r="B47" i="10"/>
  <c r="B46" i="10"/>
  <c r="B45" i="10"/>
  <c r="B43" i="10"/>
  <c r="B42" i="10"/>
  <c r="B41" i="10"/>
  <c r="B40" i="10"/>
  <c r="B39" i="10"/>
  <c r="B37" i="10"/>
  <c r="B36" i="10"/>
  <c r="B35" i="10"/>
  <c r="B34" i="10"/>
  <c r="B33" i="10"/>
  <c r="B32" i="10"/>
  <c r="U24" i="12"/>
  <c r="U23" i="12"/>
  <c r="U22" i="12"/>
  <c r="U21" i="12"/>
  <c r="U20" i="12"/>
  <c r="U19" i="12"/>
  <c r="U18" i="12"/>
  <c r="U17" i="12"/>
  <c r="U16" i="12"/>
  <c r="U15" i="12"/>
  <c r="U14" i="12"/>
  <c r="U13" i="12"/>
  <c r="U12" i="12"/>
  <c r="U11" i="12"/>
  <c r="U10" i="12"/>
  <c r="Q24" i="12"/>
  <c r="Y24" i="12" s="1"/>
  <c r="Q23" i="12"/>
  <c r="Y23" i="12" s="1"/>
  <c r="Q22" i="12"/>
  <c r="Y22" i="12" s="1"/>
  <c r="Q21" i="12"/>
  <c r="Y21" i="12" s="1"/>
  <c r="Q20" i="12"/>
  <c r="Y20" i="12" s="1"/>
  <c r="Q19" i="12"/>
  <c r="Y19" i="12" s="1"/>
  <c r="Q18" i="12"/>
  <c r="Y18" i="12" s="1"/>
  <c r="Q17" i="12"/>
  <c r="Y17" i="12" s="1"/>
  <c r="Q16" i="12"/>
  <c r="Y16" i="12" s="1"/>
  <c r="Q15" i="12"/>
  <c r="Y15" i="12" s="1"/>
  <c r="Q14" i="12"/>
  <c r="Y14" i="12" s="1"/>
  <c r="Q13" i="12"/>
  <c r="Y13" i="12" s="1"/>
  <c r="Q12" i="12"/>
  <c r="Y12" i="12" s="1"/>
  <c r="Q11" i="12"/>
  <c r="Y11" i="12" s="1"/>
  <c r="Q10" i="12"/>
  <c r="Y10" i="12" s="1"/>
  <c r="I24" i="12"/>
  <c r="I23" i="12"/>
  <c r="I22" i="12"/>
  <c r="I21" i="12"/>
  <c r="I20" i="12"/>
  <c r="I19" i="12"/>
  <c r="I18" i="12"/>
  <c r="I17" i="12"/>
  <c r="I16" i="12"/>
  <c r="I15" i="12"/>
  <c r="I14" i="12"/>
  <c r="I13" i="12"/>
  <c r="I12" i="12"/>
  <c r="I11" i="12"/>
  <c r="I10" i="12"/>
  <c r="H24" i="12"/>
  <c r="H23" i="12"/>
  <c r="H22" i="12"/>
  <c r="H21" i="12"/>
  <c r="H20" i="12"/>
  <c r="H19" i="12"/>
  <c r="H18" i="12"/>
  <c r="H17" i="12"/>
  <c r="H16" i="12"/>
  <c r="H15" i="12"/>
  <c r="H14" i="12"/>
  <c r="H13" i="12"/>
  <c r="H12" i="12"/>
  <c r="H11" i="12"/>
  <c r="H10" i="12"/>
  <c r="B24" i="12"/>
  <c r="V24" i="12" s="1"/>
  <c r="K119" i="12" s="1"/>
  <c r="B23" i="12"/>
  <c r="V23" i="12" s="1"/>
  <c r="B22" i="12"/>
  <c r="T22" i="12" s="1"/>
  <c r="B21" i="12"/>
  <c r="X21" i="12" s="1" a="1"/>
  <c r="X21" i="12" s="1"/>
  <c r="B20" i="12"/>
  <c r="V20" i="12" s="1"/>
  <c r="B94" i="12" s="1"/>
  <c r="B19" i="12"/>
  <c r="G19" i="12" s="1" a="1"/>
  <c r="G19" i="12" s="1"/>
  <c r="S19" i="12" s="1"/>
  <c r="B100" i="9" s="1"/>
  <c r="B18" i="12"/>
  <c r="T18" i="12" s="1"/>
  <c r="B17" i="12"/>
  <c r="X17" i="12" s="1" a="1"/>
  <c r="X17" i="12" s="1"/>
  <c r="B16" i="12"/>
  <c r="J16" i="12" s="1"/>
  <c r="K16" i="12" s="1"/>
  <c r="B15" i="12"/>
  <c r="X15" i="12" s="1" a="1"/>
  <c r="X15" i="12" s="1"/>
  <c r="B14" i="12"/>
  <c r="T14" i="12" s="1"/>
  <c r="B13" i="12"/>
  <c r="X13" i="12" s="1" a="1"/>
  <c r="X13" i="12" s="1"/>
  <c r="B12" i="12"/>
  <c r="T12" i="12" s="1"/>
  <c r="B11" i="12"/>
  <c r="V11" i="12" s="1"/>
  <c r="K42" i="12" s="1"/>
  <c r="B10" i="12"/>
  <c r="T10" i="12" s="1"/>
  <c r="C406" i="6" l="1"/>
  <c r="AU29" i="5"/>
  <c r="C62" i="20"/>
  <c r="D61" i="20"/>
  <c r="C97" i="20"/>
  <c r="D96" i="20"/>
  <c r="C113" i="20"/>
  <c r="D112" i="20"/>
  <c r="C153" i="20"/>
  <c r="D152" i="20"/>
  <c r="G11" i="12" a="1"/>
  <c r="G11" i="12" s="1"/>
  <c r="S11" i="12" s="1"/>
  <c r="B27" i="9" s="1"/>
  <c r="E133" i="1"/>
  <c r="K15" i="10"/>
  <c r="B26" i="5"/>
  <c r="X26" i="5" s="1"/>
  <c r="AU21" i="5"/>
  <c r="AU33" i="5"/>
  <c r="C49" i="20"/>
  <c r="D82" i="20"/>
  <c r="C83" i="20"/>
  <c r="D83" i="20" s="1"/>
  <c r="C117" i="20"/>
  <c r="D116" i="20"/>
  <c r="C130" i="20"/>
  <c r="D130" i="20" s="1"/>
  <c r="C137" i="20"/>
  <c r="D136" i="20"/>
  <c r="C173" i="20"/>
  <c r="D172" i="20"/>
  <c r="D179" i="20"/>
  <c r="C180" i="20"/>
  <c r="D149" i="20"/>
  <c r="X11" i="12" a="1"/>
  <c r="X11" i="12" s="1"/>
  <c r="E141" i="1"/>
  <c r="U141" i="1" s="1"/>
  <c r="E168" i="1"/>
  <c r="U168" i="1" s="1"/>
  <c r="B38" i="12"/>
  <c r="X17" i="10" a="1"/>
  <c r="X17" i="10" s="1"/>
  <c r="AO23" i="5"/>
  <c r="AU13" i="5"/>
  <c r="AU25" i="5"/>
  <c r="C14" i="20"/>
  <c r="D14" i="20" s="1"/>
  <c r="D13" i="20"/>
  <c r="C38" i="20"/>
  <c r="D37" i="20"/>
  <c r="D10" i="20"/>
  <c r="D15" i="20"/>
  <c r="D78" i="20"/>
  <c r="C79" i="20"/>
  <c r="D79" i="20" s="1"/>
  <c r="D88" i="20"/>
  <c r="C161" i="20"/>
  <c r="D160" i="20"/>
  <c r="D175" i="20"/>
  <c r="C176" i="20"/>
  <c r="D176" i="20" s="1"/>
  <c r="AO17" i="5"/>
  <c r="AU37" i="5"/>
  <c r="C33" i="20"/>
  <c r="D33" i="20" s="1"/>
  <c r="C46" i="20"/>
  <c r="D45" i="20"/>
  <c r="C86" i="20"/>
  <c r="D85" i="20"/>
  <c r="C120" i="20"/>
  <c r="D20" i="20"/>
  <c r="D44" i="20"/>
  <c r="D69" i="20"/>
  <c r="D103" i="20"/>
  <c r="D115" i="20"/>
  <c r="D123" i="20"/>
  <c r="D127" i="20"/>
  <c r="D131" i="20"/>
  <c r="D135" i="20"/>
  <c r="D151" i="20"/>
  <c r="D167" i="20"/>
  <c r="D17" i="20"/>
  <c r="D21" i="20"/>
  <c r="D25" i="20"/>
  <c r="D29" i="20"/>
  <c r="D70" i="20"/>
  <c r="D74" i="20"/>
  <c r="D100" i="20"/>
  <c r="D104" i="20"/>
  <c r="D108" i="20"/>
  <c r="D168" i="20"/>
  <c r="W153" i="1"/>
  <c r="AA165" i="1"/>
  <c r="E137" i="1"/>
  <c r="E157" i="1"/>
  <c r="U157" i="1" s="1"/>
  <c r="E169" i="1"/>
  <c r="E125" i="1"/>
  <c r="U125" i="1" s="1"/>
  <c r="E165" i="1"/>
  <c r="E173" i="1"/>
  <c r="U173" i="1" s="1"/>
  <c r="B34" i="5"/>
  <c r="X34" i="5" s="1"/>
  <c r="I38" i="5"/>
  <c r="J38" i="5" s="1"/>
  <c r="X22" i="5"/>
  <c r="B30" i="5"/>
  <c r="X30" i="5" s="1"/>
  <c r="I14" i="5"/>
  <c r="J14" i="5" s="1"/>
  <c r="J20" i="12"/>
  <c r="K20" i="12" s="1"/>
  <c r="E138" i="1"/>
  <c r="U138" i="1" s="1"/>
  <c r="E154" i="1"/>
  <c r="U154" i="1" s="1"/>
  <c r="E174" i="1"/>
  <c r="U174" i="1" s="1"/>
  <c r="AA133" i="1"/>
  <c r="K96" i="12"/>
  <c r="G17" i="10" a="1"/>
  <c r="G17" i="10" s="1"/>
  <c r="S17" i="10" s="1"/>
  <c r="B237" i="9" s="1"/>
  <c r="J16" i="10"/>
  <c r="K16" i="10" s="1"/>
  <c r="V25" i="10"/>
  <c r="X22" i="10" a="1"/>
  <c r="X22" i="10" s="1"/>
  <c r="T24" i="12"/>
  <c r="J24" i="12"/>
  <c r="K24" i="12" s="1"/>
  <c r="E126" i="1"/>
  <c r="U126" i="1" s="1"/>
  <c r="W145" i="1"/>
  <c r="AA157" i="1"/>
  <c r="K97" i="12"/>
  <c r="G21" i="10" a="1"/>
  <c r="G21" i="10" s="1"/>
  <c r="S21" i="10" s="1"/>
  <c r="J22" i="10"/>
  <c r="K22" i="10" s="1"/>
  <c r="U14" i="10"/>
  <c r="V13" i="10"/>
  <c r="X25" i="10" a="1"/>
  <c r="X25" i="10" s="1"/>
  <c r="I30" i="5"/>
  <c r="J30" i="5" s="1"/>
  <c r="K39" i="12"/>
  <c r="W177" i="1"/>
  <c r="AA125" i="1"/>
  <c r="G13" i="10" a="1"/>
  <c r="G13" i="10" s="1"/>
  <c r="S13" i="10" s="1"/>
  <c r="U19" i="10"/>
  <c r="V21" i="10"/>
  <c r="X21" i="10" a="1"/>
  <c r="X21" i="10" s="1"/>
  <c r="AA34" i="5"/>
  <c r="M188" i="5" s="1"/>
  <c r="L35" i="10"/>
  <c r="L31" i="10"/>
  <c r="L36" i="10"/>
  <c r="L33" i="10"/>
  <c r="L37" i="10"/>
  <c r="L32" i="10"/>
  <c r="B31" i="10"/>
  <c r="L34" i="10"/>
  <c r="L67" i="10"/>
  <c r="L63" i="10"/>
  <c r="B62" i="10"/>
  <c r="L66" i="10"/>
  <c r="L62" i="10"/>
  <c r="L119" i="10"/>
  <c r="L118" i="10"/>
  <c r="K45" i="12"/>
  <c r="K41" i="12"/>
  <c r="K44" i="12"/>
  <c r="K40" i="12"/>
  <c r="V15" i="12"/>
  <c r="G15" i="12" a="1"/>
  <c r="G15" i="12" s="1"/>
  <c r="S15" i="12" s="1"/>
  <c r="B61" i="9" s="1"/>
  <c r="V19" i="12"/>
  <c r="X19" i="12" a="1"/>
  <c r="X19" i="12" s="1"/>
  <c r="K114" i="12"/>
  <c r="K116" i="12"/>
  <c r="K115" i="12"/>
  <c r="K113" i="12"/>
  <c r="B112" i="12"/>
  <c r="X23" i="12" a="1"/>
  <c r="X23" i="12" s="1"/>
  <c r="L121" i="10"/>
  <c r="G102" i="1"/>
  <c r="I102" i="1"/>
  <c r="I94" i="1"/>
  <c r="Y144" i="1"/>
  <c r="E144" i="1"/>
  <c r="U144" i="1" s="1"/>
  <c r="K43" i="12"/>
  <c r="K112" i="12"/>
  <c r="V12" i="10"/>
  <c r="J12" i="10"/>
  <c r="K12" i="10" s="1"/>
  <c r="X12" i="10" a="1"/>
  <c r="X12" i="10" s="1"/>
  <c r="U16" i="10"/>
  <c r="G16" i="10" a="1"/>
  <c r="G16" i="10" s="1"/>
  <c r="S16" i="10" s="1"/>
  <c r="B224" i="9" s="1"/>
  <c r="L224" i="9" s="1"/>
  <c r="G20" i="10" a="1"/>
  <c r="G20" i="10" s="1"/>
  <c r="S20" i="10" s="1"/>
  <c r="J20" i="10"/>
  <c r="K20" i="10" s="1"/>
  <c r="X20" i="10" a="1"/>
  <c r="X20" i="10" s="1"/>
  <c r="V20" i="10"/>
  <c r="U20" i="10"/>
  <c r="X24" i="10" a="1"/>
  <c r="X24" i="10" s="1"/>
  <c r="G24" i="10" a="1"/>
  <c r="G24" i="10" s="1"/>
  <c r="S24" i="10" s="1"/>
  <c r="J24" i="10"/>
  <c r="K24" i="10" s="1"/>
  <c r="M184" i="5"/>
  <c r="C184" i="5"/>
  <c r="V12" i="12"/>
  <c r="J12" i="12"/>
  <c r="K12" i="12" s="1"/>
  <c r="V16" i="12"/>
  <c r="T16" i="12"/>
  <c r="K95" i="12"/>
  <c r="K99" i="12"/>
  <c r="K121" i="12"/>
  <c r="K123" i="12"/>
  <c r="K120" i="12"/>
  <c r="T20" i="12"/>
  <c r="L64" i="10"/>
  <c r="L116" i="10"/>
  <c r="E132" i="1"/>
  <c r="U132" i="1" s="1"/>
  <c r="B118" i="12"/>
  <c r="K38" i="12"/>
  <c r="K117" i="12"/>
  <c r="V24" i="10"/>
  <c r="X11" i="10" a="1"/>
  <c r="X11" i="10" s="1"/>
  <c r="U11" i="10"/>
  <c r="G11" i="10" a="1"/>
  <c r="G11" i="10" s="1"/>
  <c r="S11" i="10" s="1"/>
  <c r="B168" i="9" s="1"/>
  <c r="N168" i="9" s="1"/>
  <c r="J11" i="10"/>
  <c r="K11" i="10" s="1"/>
  <c r="X15" i="10" a="1"/>
  <c r="X15" i="10" s="1"/>
  <c r="G15" i="10" a="1"/>
  <c r="G15" i="10" s="1"/>
  <c r="S15" i="10" s="1"/>
  <c r="V15" i="10"/>
  <c r="U15" i="10"/>
  <c r="X19" i="10" a="1"/>
  <c r="X19" i="10" s="1"/>
  <c r="J19" i="10"/>
  <c r="K19" i="10" s="1"/>
  <c r="X23" i="10" a="1"/>
  <c r="X23" i="10" s="1"/>
  <c r="V23" i="10"/>
  <c r="J23" i="10"/>
  <c r="K23" i="10" s="1"/>
  <c r="U23" i="10"/>
  <c r="G23" i="10" a="1"/>
  <c r="G23" i="10" s="1"/>
  <c r="S23" i="10" s="1"/>
  <c r="B294" i="9" s="1"/>
  <c r="V19" i="10"/>
  <c r="AG16" i="5" a="1"/>
  <c r="AG16" i="5" s="1"/>
  <c r="AC16" i="5"/>
  <c r="Q16" i="5" a="1"/>
  <c r="Q16" i="5" s="1"/>
  <c r="Y16" i="5" s="1"/>
  <c r="B385" i="9" s="1"/>
  <c r="B40" i="5"/>
  <c r="X40" i="5" s="1"/>
  <c r="Q40" i="5" a="1"/>
  <c r="Q40" i="5" s="1"/>
  <c r="Y40" i="5" s="1"/>
  <c r="I20" i="5"/>
  <c r="J20" i="5" s="1"/>
  <c r="L120" i="10"/>
  <c r="G101" i="1"/>
  <c r="I101" i="1"/>
  <c r="AG24" i="5" a="1"/>
  <c r="AG24" i="5" s="1"/>
  <c r="Q24" i="5" a="1"/>
  <c r="Q24" i="5" s="1"/>
  <c r="Y24" i="5" s="1"/>
  <c r="AG36" i="5" a="1"/>
  <c r="AG36" i="5" s="1"/>
  <c r="I36" i="5"/>
  <c r="J36" i="5" s="1"/>
  <c r="W129" i="1"/>
  <c r="W161" i="1"/>
  <c r="AA141" i="1"/>
  <c r="AA173" i="1"/>
  <c r="E149" i="1"/>
  <c r="W137" i="1"/>
  <c r="W169" i="1"/>
  <c r="AA149" i="1"/>
  <c r="AA181" i="1"/>
  <c r="X18" i="10" a="1"/>
  <c r="X18" i="10" s="1"/>
  <c r="J18" i="10"/>
  <c r="K18" i="10" s="1"/>
  <c r="J14" i="10"/>
  <c r="K14" i="10" s="1"/>
  <c r="G25" i="10" a="1"/>
  <c r="G25" i="10" s="1"/>
  <c r="S25" i="10" s="1"/>
  <c r="B309" i="9" s="1"/>
  <c r="V17" i="10"/>
  <c r="X13" i="10" a="1"/>
  <c r="X13" i="10" s="1"/>
  <c r="AA26" i="5"/>
  <c r="M139" i="5" s="1"/>
  <c r="AG38" i="5" a="1"/>
  <c r="AG38" i="5" s="1"/>
  <c r="K74" i="12"/>
  <c r="K70" i="12"/>
  <c r="K98" i="12"/>
  <c r="K94" i="12"/>
  <c r="K122" i="12"/>
  <c r="K118" i="12"/>
  <c r="V14" i="10"/>
  <c r="L50" i="10" s="1"/>
  <c r="G14" i="10" a="1"/>
  <c r="G14" i="10" s="1"/>
  <c r="S14" i="10" s="1"/>
  <c r="B198" i="9" s="1"/>
  <c r="V18" i="10"/>
  <c r="G18" i="10" a="1"/>
  <c r="G18" i="10" s="1"/>
  <c r="S18" i="10" s="1"/>
  <c r="V22" i="10"/>
  <c r="L101" i="10" s="1"/>
  <c r="G22" i="10" a="1"/>
  <c r="G22" i="10" s="1"/>
  <c r="S22" i="10" s="1"/>
  <c r="B279" i="9" s="1"/>
  <c r="AG18" i="5" a="1"/>
  <c r="AG18" i="5" s="1"/>
  <c r="AA18" i="5"/>
  <c r="AC22" i="5"/>
  <c r="I22" i="5"/>
  <c r="J22" i="5" s="1"/>
  <c r="AG32" i="5" a="1"/>
  <c r="AG32" i="5" s="1"/>
  <c r="Q32" i="5" a="1"/>
  <c r="Q32" i="5" s="1"/>
  <c r="Y32" i="5" s="1"/>
  <c r="AG40" i="5" a="1"/>
  <c r="AG40" i="5" s="1"/>
  <c r="AC40" i="5"/>
  <c r="M187" i="5"/>
  <c r="M186" i="5"/>
  <c r="J13" i="10"/>
  <c r="K13" i="10" s="1"/>
  <c r="J17" i="10"/>
  <c r="K17" i="10" s="1"/>
  <c r="J21" i="10"/>
  <c r="K21" i="10" s="1"/>
  <c r="J25" i="10"/>
  <c r="K25" i="10" s="1"/>
  <c r="B245" i="9"/>
  <c r="B246" i="9"/>
  <c r="L246" i="9" s="1"/>
  <c r="B238" i="9"/>
  <c r="L238" i="9" s="1"/>
  <c r="B206" i="9"/>
  <c r="B104" i="9"/>
  <c r="L104" i="9" s="1"/>
  <c r="B105" i="9"/>
  <c r="N105" i="9" s="1"/>
  <c r="B62" i="9"/>
  <c r="B66" i="9"/>
  <c r="B20" i="9"/>
  <c r="N20" i="9" s="1"/>
  <c r="B24" i="9"/>
  <c r="B68" i="9"/>
  <c r="N68" i="9" s="1"/>
  <c r="B172" i="9"/>
  <c r="N172" i="9" s="1"/>
  <c r="B170" i="9"/>
  <c r="N170" i="9" s="1"/>
  <c r="B174" i="9"/>
  <c r="B256" i="9"/>
  <c r="L256" i="9" s="1"/>
  <c r="B252" i="9"/>
  <c r="B248" i="9"/>
  <c r="B255" i="9"/>
  <c r="M255" i="9" s="1"/>
  <c r="B251" i="9"/>
  <c r="B250" i="9"/>
  <c r="B253" i="9"/>
  <c r="B257" i="9"/>
  <c r="L257" i="9" s="1"/>
  <c r="B249" i="9"/>
  <c r="B254" i="9"/>
  <c r="B216" i="9"/>
  <c r="B212" i="9"/>
  <c r="M212" i="9" s="1"/>
  <c r="B208" i="9"/>
  <c r="L208" i="9" s="1"/>
  <c r="B215" i="9"/>
  <c r="B211" i="9"/>
  <c r="B210" i="9"/>
  <c r="N210" i="9" s="1"/>
  <c r="B209" i="9"/>
  <c r="N209" i="9" s="1"/>
  <c r="B213" i="9"/>
  <c r="B217" i="9"/>
  <c r="B214" i="9"/>
  <c r="M214" i="9" s="1"/>
  <c r="B292" i="9"/>
  <c r="L292" i="9" s="1"/>
  <c r="B288" i="9"/>
  <c r="N288" i="9" s="1"/>
  <c r="B184" i="9"/>
  <c r="B180" i="9"/>
  <c r="N180" i="9" s="1"/>
  <c r="B187" i="9"/>
  <c r="B183" i="9"/>
  <c r="B179" i="9"/>
  <c r="B186" i="9"/>
  <c r="N186" i="9" s="1"/>
  <c r="B178" i="9"/>
  <c r="M178" i="9" s="1"/>
  <c r="B185" i="9"/>
  <c r="B181" i="9"/>
  <c r="B182" i="9"/>
  <c r="M182" i="9" s="1"/>
  <c r="B223" i="9"/>
  <c r="M223" i="9" s="1"/>
  <c r="B225" i="9"/>
  <c r="N225" i="9" s="1"/>
  <c r="B264" i="9"/>
  <c r="B260" i="9"/>
  <c r="M260" i="9" s="1"/>
  <c r="B267" i="9"/>
  <c r="B263" i="9"/>
  <c r="B259" i="9"/>
  <c r="B266" i="9"/>
  <c r="L266" i="9" s="1"/>
  <c r="B258" i="9"/>
  <c r="L258" i="9" s="1"/>
  <c r="B265" i="9"/>
  <c r="B261" i="9"/>
  <c r="B262" i="9"/>
  <c r="M262" i="9" s="1"/>
  <c r="B305" i="9"/>
  <c r="B301" i="9"/>
  <c r="B304" i="9"/>
  <c r="B300" i="9"/>
  <c r="M300" i="9" s="1"/>
  <c r="B306" i="9"/>
  <c r="L306" i="9" s="1"/>
  <c r="B302" i="9"/>
  <c r="B298" i="9"/>
  <c r="B307" i="9"/>
  <c r="N307" i="9" s="1"/>
  <c r="B299" i="9"/>
  <c r="B303" i="9"/>
  <c r="B196" i="9"/>
  <c r="B192" i="9"/>
  <c r="N192" i="9" s="1"/>
  <c r="B188" i="9"/>
  <c r="L188" i="9" s="1"/>
  <c r="B195" i="9"/>
  <c r="B191" i="9"/>
  <c r="B276" i="9"/>
  <c r="M276" i="9" s="1"/>
  <c r="B272" i="9"/>
  <c r="L272" i="9" s="1"/>
  <c r="B268" i="9"/>
  <c r="B275" i="9"/>
  <c r="B271" i="9"/>
  <c r="M271" i="9" s="1"/>
  <c r="B317" i="9"/>
  <c r="B313" i="9"/>
  <c r="B316" i="9"/>
  <c r="L316" i="9" s="1"/>
  <c r="B312" i="9"/>
  <c r="M312" i="9" s="1"/>
  <c r="B308" i="9"/>
  <c r="B310" i="9"/>
  <c r="L310" i="9" s="1"/>
  <c r="B311" i="9"/>
  <c r="L311" i="9" s="1"/>
  <c r="B378" i="9"/>
  <c r="AA378" i="9" s="1"/>
  <c r="B383" i="9"/>
  <c r="AA383" i="9" s="1"/>
  <c r="B190" i="9"/>
  <c r="N190" i="9" s="1"/>
  <c r="B230" i="9"/>
  <c r="B270" i="9"/>
  <c r="B200" i="9"/>
  <c r="L200" i="9" s="1"/>
  <c r="B207" i="9"/>
  <c r="M207" i="9" s="1"/>
  <c r="B203" i="9"/>
  <c r="B286" i="9"/>
  <c r="L286" i="9" s="1"/>
  <c r="B282" i="9"/>
  <c r="B278" i="9"/>
  <c r="B281" i="9"/>
  <c r="M281" i="9" s="1"/>
  <c r="B285" i="9"/>
  <c r="B280" i="9"/>
  <c r="B25" i="9"/>
  <c r="B193" i="9"/>
  <c r="L193" i="9" s="1"/>
  <c r="B201" i="9"/>
  <c r="M201" i="9" s="1"/>
  <c r="B233" i="9"/>
  <c r="B273" i="9"/>
  <c r="B67" i="9"/>
  <c r="L67" i="9" s="1"/>
  <c r="B63" i="9"/>
  <c r="N63" i="9" s="1"/>
  <c r="B59" i="9"/>
  <c r="M59" i="9" s="1"/>
  <c r="B107" i="9"/>
  <c r="B103" i="9"/>
  <c r="N103" i="9" s="1"/>
  <c r="B99" i="9"/>
  <c r="N99" i="9" s="1"/>
  <c r="B626" i="9"/>
  <c r="X626" i="9" s="1"/>
  <c r="B622" i="9"/>
  <c r="Z622" i="9" s="1"/>
  <c r="B618" i="9"/>
  <c r="X618" i="9" s="1"/>
  <c r="B625" i="9"/>
  <c r="B621" i="9"/>
  <c r="AA621" i="9" s="1"/>
  <c r="B617" i="9"/>
  <c r="AA617" i="9" s="1"/>
  <c r="B623" i="9"/>
  <c r="AA623" i="9" s="1"/>
  <c r="B619" i="9"/>
  <c r="B624" i="9"/>
  <c r="Z624" i="9" s="1"/>
  <c r="B620" i="9"/>
  <c r="AA620" i="9" s="1"/>
  <c r="B19" i="9"/>
  <c r="N19" i="9" s="1"/>
  <c r="B23" i="9"/>
  <c r="B28" i="9"/>
  <c r="B60" i="9"/>
  <c r="B65" i="9"/>
  <c r="M65" i="9" s="1"/>
  <c r="B102" i="9"/>
  <c r="B108" i="9"/>
  <c r="M108" i="9" s="1"/>
  <c r="B189" i="9"/>
  <c r="B197" i="9"/>
  <c r="L197" i="9" s="1"/>
  <c r="B205" i="9"/>
  <c r="B229" i="9"/>
  <c r="B269" i="9"/>
  <c r="B277" i="9"/>
  <c r="N277" i="9" s="1"/>
  <c r="B236" i="9"/>
  <c r="B232" i="9"/>
  <c r="B228" i="9"/>
  <c r="B235" i="9"/>
  <c r="N235" i="9" s="1"/>
  <c r="B231" i="9"/>
  <c r="L231" i="9" s="1"/>
  <c r="B244" i="9"/>
  <c r="B240" i="9"/>
  <c r="B247" i="9"/>
  <c r="N247" i="9" s="1"/>
  <c r="B243" i="9"/>
  <c r="M243" i="9" s="1"/>
  <c r="B239" i="9"/>
  <c r="B466" i="9"/>
  <c r="AA466" i="9" s="1"/>
  <c r="B462" i="9"/>
  <c r="X462" i="9" s="1"/>
  <c r="B458" i="9"/>
  <c r="B465" i="9"/>
  <c r="AA465" i="9" s="1"/>
  <c r="B461" i="9"/>
  <c r="X461" i="9" s="1"/>
  <c r="B457" i="9"/>
  <c r="X457" i="9" s="1"/>
  <c r="B463" i="9"/>
  <c r="B459" i="9"/>
  <c r="AA459" i="9" s="1"/>
  <c r="B464" i="9"/>
  <c r="Z464" i="9" s="1"/>
  <c r="B460" i="9"/>
  <c r="X460" i="9" s="1"/>
  <c r="B21" i="9"/>
  <c r="N21" i="9" s="1"/>
  <c r="B241" i="9"/>
  <c r="B315" i="9"/>
  <c r="N315" i="9" s="1"/>
  <c r="B546" i="9"/>
  <c r="B542" i="9"/>
  <c r="AA542" i="9" s="1"/>
  <c r="B538" i="9"/>
  <c r="Z538" i="9" s="1"/>
  <c r="B545" i="9"/>
  <c r="X545" i="9" s="1"/>
  <c r="B541" i="9"/>
  <c r="B537" i="9"/>
  <c r="Z537" i="9" s="1"/>
  <c r="B543" i="9"/>
  <c r="Z543" i="9" s="1"/>
  <c r="B539" i="9"/>
  <c r="X539" i="9" s="1"/>
  <c r="B544" i="9"/>
  <c r="B540" i="9"/>
  <c r="AA540" i="9" s="1"/>
  <c r="B22" i="9"/>
  <c r="B26" i="9"/>
  <c r="N26" i="9" s="1"/>
  <c r="B64" i="9"/>
  <c r="L64" i="9" s="1"/>
  <c r="B101" i="9"/>
  <c r="L101" i="9" s="1"/>
  <c r="B106" i="9"/>
  <c r="B194" i="9"/>
  <c r="M194" i="9" s="1"/>
  <c r="B202" i="9"/>
  <c r="N202" i="9" s="1"/>
  <c r="B234" i="9"/>
  <c r="B242" i="9"/>
  <c r="B274" i="9"/>
  <c r="N274" i="9" s="1"/>
  <c r="B284" i="9"/>
  <c r="N284" i="9" s="1"/>
  <c r="T38" i="1"/>
  <c r="N38" i="1"/>
  <c r="D196" i="5"/>
  <c r="C166" i="6"/>
  <c r="C262" i="6"/>
  <c r="C472" i="6"/>
  <c r="D52" i="5"/>
  <c r="D100" i="5"/>
  <c r="C184" i="6"/>
  <c r="C280" i="6"/>
  <c r="C112" i="6"/>
  <c r="D148" i="5"/>
  <c r="C358" i="6"/>
  <c r="D46" i="5"/>
  <c r="D94" i="5"/>
  <c r="D142" i="5"/>
  <c r="D190" i="5"/>
  <c r="C106" i="6"/>
  <c r="C160" i="6"/>
  <c r="C178" i="6"/>
  <c r="C196" i="6"/>
  <c r="C256" i="6"/>
  <c r="C274" i="6"/>
  <c r="C310" i="6"/>
  <c r="C424" i="6"/>
  <c r="D70" i="5"/>
  <c r="D118" i="5"/>
  <c r="D166" i="5"/>
  <c r="D214" i="5"/>
  <c r="C130" i="6"/>
  <c r="C148" i="6"/>
  <c r="C208" i="6"/>
  <c r="C226" i="6"/>
  <c r="C244" i="6"/>
  <c r="C328" i="6"/>
  <c r="C568" i="6"/>
  <c r="C550" i="6"/>
  <c r="C478" i="6"/>
  <c r="C460" i="6"/>
  <c r="C430" i="6"/>
  <c r="C412" i="6"/>
  <c r="C382" i="6"/>
  <c r="C364" i="6"/>
  <c r="C334" i="6"/>
  <c r="C316" i="6"/>
  <c r="C286" i="6"/>
  <c r="C268" i="6"/>
  <c r="C238" i="6"/>
  <c r="C220" i="6"/>
  <c r="C190" i="6"/>
  <c r="C172" i="6"/>
  <c r="C142" i="6"/>
  <c r="C124" i="6"/>
  <c r="C100" i="6"/>
  <c r="D208" i="5"/>
  <c r="D184" i="5"/>
  <c r="D160" i="5"/>
  <c r="D136" i="5"/>
  <c r="D112" i="5"/>
  <c r="D88" i="5"/>
  <c r="D64" i="5"/>
  <c r="C532" i="6"/>
  <c r="C508" i="6"/>
  <c r="C448" i="6"/>
  <c r="C400" i="6"/>
  <c r="C388" i="6"/>
  <c r="C370" i="6"/>
  <c r="C292" i="6"/>
  <c r="C562" i="6"/>
  <c r="C496" i="6"/>
  <c r="C466" i="6"/>
  <c r="C436" i="6"/>
  <c r="C418" i="6"/>
  <c r="C340" i="6"/>
  <c r="C304" i="6"/>
  <c r="C556" i="6"/>
  <c r="C538" i="6"/>
  <c r="C526" i="6"/>
  <c r="C514" i="6"/>
  <c r="C502" i="6"/>
  <c r="C490" i="6"/>
  <c r="C442" i="6"/>
  <c r="C394" i="6"/>
  <c r="C346" i="6"/>
  <c r="C298" i="6"/>
  <c r="C250" i="6"/>
  <c r="C202" i="6"/>
  <c r="C154" i="6"/>
  <c r="C118" i="6"/>
  <c r="C94" i="6"/>
  <c r="D202" i="5"/>
  <c r="D178" i="5"/>
  <c r="D154" i="5"/>
  <c r="D130" i="5"/>
  <c r="D106" i="5"/>
  <c r="D82" i="5"/>
  <c r="D58" i="5"/>
  <c r="C544" i="6"/>
  <c r="C520" i="6"/>
  <c r="C484" i="6"/>
  <c r="C352" i="6"/>
  <c r="C322" i="6"/>
  <c r="D76" i="5"/>
  <c r="D124" i="5"/>
  <c r="D172" i="5"/>
  <c r="D220" i="5"/>
  <c r="C136" i="6"/>
  <c r="C214" i="6"/>
  <c r="C232" i="6"/>
  <c r="C376" i="6"/>
  <c r="C454" i="6"/>
  <c r="E140" i="1"/>
  <c r="U140" i="1" s="1"/>
  <c r="E148" i="1"/>
  <c r="U148" i="1" s="1"/>
  <c r="E160" i="1"/>
  <c r="E184" i="1"/>
  <c r="U184" i="1" s="1"/>
  <c r="W124" i="1"/>
  <c r="W132" i="1"/>
  <c r="W140" i="1"/>
  <c r="W148" i="1"/>
  <c r="W156" i="1"/>
  <c r="W164" i="1"/>
  <c r="W172" i="1"/>
  <c r="W180" i="1"/>
  <c r="AA128" i="1"/>
  <c r="AA136" i="1"/>
  <c r="AA144" i="1"/>
  <c r="AA152" i="1"/>
  <c r="AA160" i="1"/>
  <c r="AA168" i="1"/>
  <c r="AA176" i="1"/>
  <c r="AA184" i="1"/>
  <c r="I93" i="1"/>
  <c r="I109" i="1"/>
  <c r="E136" i="1"/>
  <c r="U136" i="1" s="1"/>
  <c r="E156" i="1"/>
  <c r="U156" i="1" s="1"/>
  <c r="E164" i="1"/>
  <c r="U164" i="1" s="1"/>
  <c r="E176" i="1"/>
  <c r="U176" i="1" s="1"/>
  <c r="W125" i="1"/>
  <c r="W133" i="1"/>
  <c r="W141" i="1"/>
  <c r="W149" i="1"/>
  <c r="W157" i="1"/>
  <c r="W165" i="1"/>
  <c r="W173" i="1"/>
  <c r="W181" i="1"/>
  <c r="AA129" i="1"/>
  <c r="AA137" i="1"/>
  <c r="AA145" i="1"/>
  <c r="AA153" i="1"/>
  <c r="AA161" i="1"/>
  <c r="AA169" i="1"/>
  <c r="AA177" i="1"/>
  <c r="E128" i="1"/>
  <c r="E152" i="1"/>
  <c r="U152" i="1" s="1"/>
  <c r="E172" i="1"/>
  <c r="U172" i="1" s="1"/>
  <c r="E180" i="1"/>
  <c r="U180" i="1" s="1"/>
  <c r="W128" i="1"/>
  <c r="W136" i="1"/>
  <c r="W144" i="1"/>
  <c r="W152" i="1"/>
  <c r="W160" i="1"/>
  <c r="W168" i="1"/>
  <c r="W176" i="1"/>
  <c r="W184" i="1"/>
  <c r="AA124" i="1"/>
  <c r="AA132" i="1"/>
  <c r="AA140" i="1"/>
  <c r="AA148" i="1"/>
  <c r="AA156" i="1"/>
  <c r="AA164" i="1"/>
  <c r="AA172" i="1"/>
  <c r="AA180" i="1"/>
  <c r="G103" i="1"/>
  <c r="U160" i="1"/>
  <c r="Y123" i="1"/>
  <c r="Y131" i="1"/>
  <c r="Y143" i="1"/>
  <c r="Y159" i="1"/>
  <c r="Y175" i="1"/>
  <c r="U128" i="1"/>
  <c r="Y135" i="1"/>
  <c r="Y147" i="1"/>
  <c r="Y155" i="1"/>
  <c r="Y167" i="1"/>
  <c r="Y171" i="1"/>
  <c r="Y183" i="1"/>
  <c r="G98" i="1"/>
  <c r="G106" i="1"/>
  <c r="I97" i="1"/>
  <c r="I105" i="1"/>
  <c r="E129" i="1"/>
  <c r="E134" i="1"/>
  <c r="E145" i="1"/>
  <c r="E150" i="1"/>
  <c r="E161" i="1"/>
  <c r="E166" i="1"/>
  <c r="E177" i="1"/>
  <c r="E182" i="1"/>
  <c r="U133" i="1"/>
  <c r="U137" i="1"/>
  <c r="U149" i="1"/>
  <c r="U153" i="1"/>
  <c r="U165" i="1"/>
  <c r="U169" i="1"/>
  <c r="U181" i="1"/>
  <c r="W122" i="1"/>
  <c r="W126" i="1"/>
  <c r="W130" i="1"/>
  <c r="W134" i="1"/>
  <c r="W138" i="1"/>
  <c r="W142" i="1"/>
  <c r="W146" i="1"/>
  <c r="W150" i="1"/>
  <c r="W154" i="1"/>
  <c r="W158" i="1"/>
  <c r="W162" i="1"/>
  <c r="W166" i="1"/>
  <c r="W170" i="1"/>
  <c r="W174" i="1"/>
  <c r="W178" i="1"/>
  <c r="W182" i="1"/>
  <c r="AA122" i="1"/>
  <c r="AA126" i="1"/>
  <c r="AA130" i="1"/>
  <c r="AA134" i="1"/>
  <c r="AA138" i="1"/>
  <c r="AA142" i="1"/>
  <c r="AA146" i="1"/>
  <c r="AA150" i="1"/>
  <c r="AA154" i="1"/>
  <c r="AA158" i="1"/>
  <c r="AA162" i="1"/>
  <c r="AA166" i="1"/>
  <c r="AA170" i="1"/>
  <c r="AA174" i="1"/>
  <c r="AA178" i="1"/>
  <c r="AA182" i="1"/>
  <c r="G99" i="1"/>
  <c r="G107" i="1"/>
  <c r="E130" i="1"/>
  <c r="E146" i="1"/>
  <c r="E162" i="1"/>
  <c r="E178" i="1"/>
  <c r="W123" i="1"/>
  <c r="W127" i="1"/>
  <c r="W131" i="1"/>
  <c r="W135" i="1"/>
  <c r="W139" i="1"/>
  <c r="W143" i="1"/>
  <c r="W147" i="1"/>
  <c r="W151" i="1"/>
  <c r="W155" i="1"/>
  <c r="W159" i="1"/>
  <c r="W163" i="1"/>
  <c r="W167" i="1"/>
  <c r="W171" i="1"/>
  <c r="W175" i="1"/>
  <c r="W179" i="1"/>
  <c r="W183" i="1"/>
  <c r="AA123" i="1"/>
  <c r="AA127" i="1"/>
  <c r="AA131" i="1"/>
  <c r="AA135" i="1"/>
  <c r="AA139" i="1"/>
  <c r="AA143" i="1"/>
  <c r="AA147" i="1"/>
  <c r="AA151" i="1"/>
  <c r="AA155" i="1"/>
  <c r="AA159" i="1"/>
  <c r="AA163" i="1"/>
  <c r="AA167" i="1"/>
  <c r="AA171" i="1"/>
  <c r="AA175" i="1"/>
  <c r="AA179" i="1"/>
  <c r="AA183" i="1"/>
  <c r="G95" i="1"/>
  <c r="Y127" i="1"/>
  <c r="Y139" i="1"/>
  <c r="Y151" i="1"/>
  <c r="Y163" i="1"/>
  <c r="Y179" i="1"/>
  <c r="AA538" i="9"/>
  <c r="X538" i="9"/>
  <c r="Z626" i="9"/>
  <c r="AA543" i="9"/>
  <c r="X543" i="9"/>
  <c r="AA624" i="9"/>
  <c r="N185" i="9"/>
  <c r="M185" i="9"/>
  <c r="L185" i="9"/>
  <c r="N189" i="9"/>
  <c r="M189" i="9"/>
  <c r="L189" i="9"/>
  <c r="M197" i="9"/>
  <c r="N213" i="9"/>
  <c r="M213" i="9"/>
  <c r="L213" i="9"/>
  <c r="L217" i="9"/>
  <c r="N217" i="9"/>
  <c r="M217" i="9"/>
  <c r="L233" i="9"/>
  <c r="M233" i="9"/>
  <c r="N233" i="9"/>
  <c r="N241" i="9"/>
  <c r="M241" i="9"/>
  <c r="L241" i="9"/>
  <c r="N253" i="9"/>
  <c r="M253" i="9"/>
  <c r="L253" i="9"/>
  <c r="N261" i="9"/>
  <c r="L261" i="9"/>
  <c r="M261" i="9"/>
  <c r="N273" i="9"/>
  <c r="M273" i="9"/>
  <c r="L273" i="9"/>
  <c r="N301" i="9"/>
  <c r="M301" i="9"/>
  <c r="L301" i="9"/>
  <c r="N174" i="9"/>
  <c r="N194" i="9"/>
  <c r="N206" i="9"/>
  <c r="M206" i="9"/>
  <c r="L206" i="9"/>
  <c r="N234" i="9"/>
  <c r="M234" i="9"/>
  <c r="L234" i="9"/>
  <c r="N242" i="9"/>
  <c r="M242" i="9"/>
  <c r="L242" i="9"/>
  <c r="N246" i="9"/>
  <c r="N250" i="9"/>
  <c r="M250" i="9"/>
  <c r="L250" i="9"/>
  <c r="N254" i="9"/>
  <c r="M254" i="9"/>
  <c r="L254" i="9"/>
  <c r="N262" i="9"/>
  <c r="N270" i="9"/>
  <c r="M270" i="9"/>
  <c r="L270" i="9"/>
  <c r="N278" i="9"/>
  <c r="M278" i="9"/>
  <c r="L278" i="9"/>
  <c r="M286" i="9"/>
  <c r="N298" i="9"/>
  <c r="L298" i="9"/>
  <c r="M298" i="9"/>
  <c r="N302" i="9"/>
  <c r="M302" i="9"/>
  <c r="L302" i="9"/>
  <c r="N245" i="9"/>
  <c r="L245" i="9"/>
  <c r="M245" i="9"/>
  <c r="N265" i="9"/>
  <c r="L265" i="9"/>
  <c r="M265" i="9"/>
  <c r="N281" i="9"/>
  <c r="N179" i="9"/>
  <c r="M179" i="9"/>
  <c r="L179" i="9"/>
  <c r="N183" i="9"/>
  <c r="M183" i="9"/>
  <c r="L183" i="9"/>
  <c r="M191" i="9"/>
  <c r="N191" i="9"/>
  <c r="L191" i="9"/>
  <c r="N195" i="9"/>
  <c r="M195" i="9"/>
  <c r="L195" i="9"/>
  <c r="M203" i="9"/>
  <c r="N203" i="9"/>
  <c r="L203" i="9"/>
  <c r="N211" i="9"/>
  <c r="M211" i="9"/>
  <c r="L211" i="9"/>
  <c r="N215" i="9"/>
  <c r="M215" i="9"/>
  <c r="L215" i="9"/>
  <c r="M239" i="9"/>
  <c r="N239" i="9"/>
  <c r="L239" i="9"/>
  <c r="L255" i="9"/>
  <c r="N259" i="9"/>
  <c r="M259" i="9"/>
  <c r="L259" i="9"/>
  <c r="N263" i="9"/>
  <c r="M263" i="9"/>
  <c r="L263" i="9"/>
  <c r="L271" i="9"/>
  <c r="N275" i="9"/>
  <c r="M275" i="9"/>
  <c r="L275" i="9"/>
  <c r="N279" i="9"/>
  <c r="M279" i="9"/>
  <c r="L279" i="9"/>
  <c r="M303" i="9"/>
  <c r="N303" i="9"/>
  <c r="L303" i="9"/>
  <c r="L315" i="9"/>
  <c r="N181" i="9"/>
  <c r="L181" i="9"/>
  <c r="M181" i="9"/>
  <c r="N229" i="9"/>
  <c r="L229" i="9"/>
  <c r="M229" i="9"/>
  <c r="N237" i="9"/>
  <c r="M237" i="9"/>
  <c r="L237" i="9"/>
  <c r="N269" i="9"/>
  <c r="M269" i="9"/>
  <c r="L269" i="9"/>
  <c r="M313" i="9"/>
  <c r="N313" i="9"/>
  <c r="L313" i="9"/>
  <c r="N184" i="9"/>
  <c r="M184" i="9"/>
  <c r="L184" i="9"/>
  <c r="M196" i="9"/>
  <c r="N196" i="9"/>
  <c r="L196" i="9"/>
  <c r="N216" i="9"/>
  <c r="L216" i="9"/>
  <c r="M216" i="9"/>
  <c r="M228" i="9"/>
  <c r="N228" i="9"/>
  <c r="L228" i="9"/>
  <c r="N232" i="9"/>
  <c r="M232" i="9"/>
  <c r="L232" i="9"/>
  <c r="M240" i="9"/>
  <c r="N240" i="9"/>
  <c r="L240" i="9"/>
  <c r="M244" i="9"/>
  <c r="N244" i="9"/>
  <c r="L244" i="9"/>
  <c r="N248" i="9"/>
  <c r="M248" i="9"/>
  <c r="L248" i="9"/>
  <c r="M252" i="9"/>
  <c r="N252" i="9"/>
  <c r="L252" i="9"/>
  <c r="N264" i="9"/>
  <c r="M264" i="9"/>
  <c r="L264" i="9"/>
  <c r="M268" i="9"/>
  <c r="N268" i="9"/>
  <c r="L268" i="9"/>
  <c r="M280" i="9"/>
  <c r="N280" i="9"/>
  <c r="L280" i="9"/>
  <c r="N300" i="9"/>
  <c r="M304" i="9"/>
  <c r="N304" i="9"/>
  <c r="L304" i="9"/>
  <c r="M308" i="9"/>
  <c r="N308" i="9"/>
  <c r="L308" i="9"/>
  <c r="M316" i="9"/>
  <c r="N22" i="9"/>
  <c r="M62" i="9"/>
  <c r="N62" i="9"/>
  <c r="L62" i="9"/>
  <c r="M66" i="9"/>
  <c r="N66" i="9"/>
  <c r="M102" i="9"/>
  <c r="N106" i="9"/>
  <c r="M106" i="9"/>
  <c r="L106" i="9"/>
  <c r="N27" i="9"/>
  <c r="N107" i="9"/>
  <c r="M107" i="9"/>
  <c r="L107" i="9"/>
  <c r="N60" i="9"/>
  <c r="L60" i="9"/>
  <c r="M60" i="9"/>
  <c r="L68" i="9"/>
  <c r="N100" i="9"/>
  <c r="L100" i="9"/>
  <c r="M100" i="9"/>
  <c r="N108" i="9"/>
  <c r="N25" i="9"/>
  <c r="M61" i="9"/>
  <c r="N61" i="9"/>
  <c r="L61" i="9"/>
  <c r="L66" i="9"/>
  <c r="J17" i="5"/>
  <c r="J33" i="5"/>
  <c r="X13" i="5"/>
  <c r="X21" i="5"/>
  <c r="X37" i="5"/>
  <c r="X15" i="5"/>
  <c r="X27" i="5"/>
  <c r="X39" i="5"/>
  <c r="AC29" i="5"/>
  <c r="AA29" i="5"/>
  <c r="Q29" i="5" a="1"/>
  <c r="Q29" i="5" s="1"/>
  <c r="Y29" i="5" s="1"/>
  <c r="AO18" i="5"/>
  <c r="AU18" i="5"/>
  <c r="AO30" i="5"/>
  <c r="AU30" i="5"/>
  <c r="B17" i="5"/>
  <c r="B25" i="5"/>
  <c r="B29" i="5"/>
  <c r="B33" i="5"/>
  <c r="I11" i="5"/>
  <c r="J11" i="5" s="1"/>
  <c r="AG11" i="5" a="1"/>
  <c r="AG11" i="5" s="1"/>
  <c r="AC11" i="5"/>
  <c r="AA11" i="5"/>
  <c r="Q11" i="5" a="1"/>
  <c r="Q11" i="5" s="1"/>
  <c r="Y11" i="5" s="1"/>
  <c r="AG15" i="5" a="1"/>
  <c r="AG15" i="5" s="1"/>
  <c r="I15" i="5"/>
  <c r="J15" i="5" s="1"/>
  <c r="AC15" i="5"/>
  <c r="AA15" i="5"/>
  <c r="Q15" i="5" a="1"/>
  <c r="Q15" i="5" s="1"/>
  <c r="Y15" i="5" s="1"/>
  <c r="I19" i="5"/>
  <c r="J19" i="5" s="1"/>
  <c r="AG19" i="5" a="1"/>
  <c r="AG19" i="5" s="1"/>
  <c r="AC19" i="5"/>
  <c r="AA19" i="5"/>
  <c r="Q19" i="5" a="1"/>
  <c r="Q19" i="5" s="1"/>
  <c r="Y19" i="5" s="1"/>
  <c r="AG23" i="5" a="1"/>
  <c r="AG23" i="5" s="1"/>
  <c r="I23" i="5"/>
  <c r="J23" i="5" s="1"/>
  <c r="AC23" i="5"/>
  <c r="AA23" i="5"/>
  <c r="Q23" i="5" a="1"/>
  <c r="Q23" i="5" s="1"/>
  <c r="Y23" i="5" s="1"/>
  <c r="I27" i="5"/>
  <c r="J27" i="5" s="1"/>
  <c r="AG27" i="5" a="1"/>
  <c r="AG27" i="5" s="1"/>
  <c r="AC27" i="5"/>
  <c r="AA27" i="5"/>
  <c r="Q27" i="5" a="1"/>
  <c r="Q27" i="5" s="1"/>
  <c r="Y27" i="5" s="1"/>
  <c r="AG31" i="5" a="1"/>
  <c r="AG31" i="5" s="1"/>
  <c r="I31" i="5"/>
  <c r="J31" i="5" s="1"/>
  <c r="AC31" i="5"/>
  <c r="AA31" i="5"/>
  <c r="Q31" i="5" a="1"/>
  <c r="Q31" i="5" s="1"/>
  <c r="Y31" i="5" s="1"/>
  <c r="I35" i="5"/>
  <c r="J35" i="5" s="1"/>
  <c r="AG35" i="5" a="1"/>
  <c r="AG35" i="5" s="1"/>
  <c r="AC35" i="5"/>
  <c r="AA35" i="5"/>
  <c r="Q35" i="5" a="1"/>
  <c r="Q35" i="5" s="1"/>
  <c r="Y35" i="5" s="1"/>
  <c r="AG39" i="5" a="1"/>
  <c r="AG39" i="5" s="1"/>
  <c r="I39" i="5"/>
  <c r="J39" i="5" s="1"/>
  <c r="AC39" i="5"/>
  <c r="AA39" i="5"/>
  <c r="Q39" i="5" a="1"/>
  <c r="Q39" i="5" s="1"/>
  <c r="Y39" i="5" s="1"/>
  <c r="I12" i="5"/>
  <c r="J12" i="5" s="1"/>
  <c r="I28" i="5"/>
  <c r="J28" i="5" s="1"/>
  <c r="Q12" i="5" a="1"/>
  <c r="Q12" i="5" s="1"/>
  <c r="Y12" i="5" s="1"/>
  <c r="Q20" i="5" a="1"/>
  <c r="Q20" i="5" s="1"/>
  <c r="Y20" i="5" s="1"/>
  <c r="Q28" i="5" a="1"/>
  <c r="Q28" i="5" s="1"/>
  <c r="Y28" i="5" s="1"/>
  <c r="Q36" i="5" a="1"/>
  <c r="Q36" i="5" s="1"/>
  <c r="Y36" i="5" s="1"/>
  <c r="AU12" i="5"/>
  <c r="AO12" i="5"/>
  <c r="AU16" i="5"/>
  <c r="AO16" i="5"/>
  <c r="AU20" i="5"/>
  <c r="AO20" i="5"/>
  <c r="AU24" i="5"/>
  <c r="AO24" i="5"/>
  <c r="AU28" i="5"/>
  <c r="AO28" i="5"/>
  <c r="AU32" i="5"/>
  <c r="AO32" i="5"/>
  <c r="AU36" i="5"/>
  <c r="AO36" i="5"/>
  <c r="AU40" i="5"/>
  <c r="AO40" i="5"/>
  <c r="AA14" i="5"/>
  <c r="AA22" i="5"/>
  <c r="AA30" i="5"/>
  <c r="AA38" i="5"/>
  <c r="AC12" i="5"/>
  <c r="AC20" i="5"/>
  <c r="AC28" i="5"/>
  <c r="AC36" i="5"/>
  <c r="AG14" i="5" a="1"/>
  <c r="AG14" i="5" s="1"/>
  <c r="AG30" i="5" a="1"/>
  <c r="AG30" i="5" s="1"/>
  <c r="X19" i="5"/>
  <c r="X31" i="5"/>
  <c r="AC13" i="5"/>
  <c r="AA13" i="5"/>
  <c r="Q13" i="5" a="1"/>
  <c r="Q13" i="5" s="1"/>
  <c r="Y13" i="5" s="1"/>
  <c r="AC21" i="5"/>
  <c r="AA21" i="5"/>
  <c r="Q21" i="5" a="1"/>
  <c r="Q21" i="5" s="1"/>
  <c r="Y21" i="5" s="1"/>
  <c r="AC37" i="5"/>
  <c r="AA37" i="5"/>
  <c r="Q37" i="5" a="1"/>
  <c r="Q37" i="5" s="1"/>
  <c r="Y37" i="5" s="1"/>
  <c r="AO22" i="5"/>
  <c r="AU22" i="5"/>
  <c r="AO34" i="5"/>
  <c r="AU34" i="5"/>
  <c r="AO38" i="5"/>
  <c r="AU38" i="5"/>
  <c r="I13" i="5"/>
  <c r="J13" i="5" s="1"/>
  <c r="I18" i="5"/>
  <c r="J18" i="5" s="1"/>
  <c r="I24" i="5"/>
  <c r="J24" i="5" s="1"/>
  <c r="I29" i="5"/>
  <c r="J29" i="5" s="1"/>
  <c r="I34" i="5"/>
  <c r="J34" i="5" s="1"/>
  <c r="I40" i="5"/>
  <c r="J40" i="5" s="1"/>
  <c r="Q14" i="5" a="1"/>
  <c r="Q14" i="5" s="1"/>
  <c r="Y14" i="5" s="1"/>
  <c r="Q22" i="5" a="1"/>
  <c r="Q22" i="5" s="1"/>
  <c r="Y22" i="5" s="1"/>
  <c r="Q30" i="5" a="1"/>
  <c r="Q30" i="5" s="1"/>
  <c r="Y30" i="5" s="1"/>
  <c r="Q38" i="5" a="1"/>
  <c r="Q38" i="5" s="1"/>
  <c r="Y38" i="5" s="1"/>
  <c r="AA16" i="5"/>
  <c r="AA24" i="5"/>
  <c r="AA32" i="5"/>
  <c r="AA40" i="5"/>
  <c r="AG21" i="5" a="1"/>
  <c r="AG21" i="5" s="1"/>
  <c r="AG26" i="5" a="1"/>
  <c r="AG26" i="5" s="1"/>
  <c r="AG37" i="5" a="1"/>
  <c r="AG37" i="5" s="1"/>
  <c r="X11" i="5"/>
  <c r="X23" i="5"/>
  <c r="X35" i="5"/>
  <c r="AC17" i="5"/>
  <c r="AA17" i="5"/>
  <c r="Q17" i="5" a="1"/>
  <c r="Q17" i="5" s="1"/>
  <c r="Y17" i="5" s="1"/>
  <c r="AC25" i="5"/>
  <c r="AA25" i="5"/>
  <c r="Q25" i="5" a="1"/>
  <c r="Q25" i="5" s="1"/>
  <c r="Y25" i="5" s="1"/>
  <c r="AC33" i="5"/>
  <c r="AA33" i="5"/>
  <c r="Q33" i="5" a="1"/>
  <c r="Q33" i="5" s="1"/>
  <c r="Y33" i="5" s="1"/>
  <c r="I25" i="5"/>
  <c r="J25" i="5" s="1"/>
  <c r="AO14" i="5"/>
  <c r="AU14" i="5"/>
  <c r="AO26" i="5"/>
  <c r="AU26" i="5"/>
  <c r="AG17" i="5" a="1"/>
  <c r="AG17" i="5" s="1"/>
  <c r="AG33" i="5" a="1"/>
  <c r="AG33" i="5" s="1"/>
  <c r="B12" i="5"/>
  <c r="B16" i="5"/>
  <c r="B20" i="5"/>
  <c r="B24" i="5"/>
  <c r="B28" i="5"/>
  <c r="B32" i="5"/>
  <c r="B36" i="5"/>
  <c r="I16" i="5"/>
  <c r="J16" i="5" s="1"/>
  <c r="I21" i="5"/>
  <c r="J21" i="5" s="1"/>
  <c r="I26" i="5"/>
  <c r="J26" i="5" s="1"/>
  <c r="I32" i="5"/>
  <c r="J32" i="5" s="1"/>
  <c r="I37" i="5"/>
  <c r="J37" i="5" s="1"/>
  <c r="Q18" i="5" a="1"/>
  <c r="Q18" i="5" s="1"/>
  <c r="Y18" i="5" s="1"/>
  <c r="Q26" i="5" a="1"/>
  <c r="Q26" i="5" s="1"/>
  <c r="Y26" i="5" s="1"/>
  <c r="Q34" i="5" a="1"/>
  <c r="Q34" i="5" s="1"/>
  <c r="Y34" i="5" s="1"/>
  <c r="AA12" i="5"/>
  <c r="AA20" i="5"/>
  <c r="AA28" i="5"/>
  <c r="AA36" i="5"/>
  <c r="AC18" i="5"/>
  <c r="AC34" i="5"/>
  <c r="AG13" i="5" a="1"/>
  <c r="AG13" i="5" s="1"/>
  <c r="AG29" i="5" a="1"/>
  <c r="AG29" i="5" s="1"/>
  <c r="L52" i="10"/>
  <c r="L76" i="10"/>
  <c r="L77" i="10"/>
  <c r="L74" i="10"/>
  <c r="L98" i="10"/>
  <c r="G10" i="12" a="1"/>
  <c r="G10" i="12" s="1"/>
  <c r="S10" i="12" s="1"/>
  <c r="G14" i="12" a="1"/>
  <c r="G14" i="12" s="1"/>
  <c r="S14" i="12" s="1"/>
  <c r="G18" i="12" a="1"/>
  <c r="G18" i="12" s="1"/>
  <c r="S18" i="12" s="1"/>
  <c r="G24" i="12" a="1"/>
  <c r="G24" i="12" s="1"/>
  <c r="S24" i="12" s="1"/>
  <c r="J11" i="12"/>
  <c r="K11" i="12" s="1"/>
  <c r="J15" i="12"/>
  <c r="K15" i="12" s="1"/>
  <c r="J19" i="12"/>
  <c r="K19" i="12" s="1"/>
  <c r="J23" i="12"/>
  <c r="K23" i="12" s="1"/>
  <c r="T11" i="12"/>
  <c r="T15" i="12"/>
  <c r="T19" i="12"/>
  <c r="T23" i="12"/>
  <c r="V13" i="12"/>
  <c r="V17" i="12"/>
  <c r="V21" i="12"/>
  <c r="X10" i="12" a="1"/>
  <c r="X10" i="12" s="1"/>
  <c r="X14" i="12" a="1"/>
  <c r="X14" i="12" s="1"/>
  <c r="X18" i="12" a="1"/>
  <c r="X18" i="12" s="1"/>
  <c r="X22" i="12" a="1"/>
  <c r="X22" i="12" s="1"/>
  <c r="V14" i="12"/>
  <c r="V22" i="12"/>
  <c r="G12" i="12" a="1"/>
  <c r="G12" i="12" s="1"/>
  <c r="S12" i="12" s="1"/>
  <c r="G16" i="12" a="1"/>
  <c r="G16" i="12" s="1"/>
  <c r="S16" i="12" s="1"/>
  <c r="G20" i="12" a="1"/>
  <c r="G20" i="12" s="1"/>
  <c r="S20" i="12" s="1"/>
  <c r="G23" i="12" a="1"/>
  <c r="G23" i="12" s="1"/>
  <c r="S23" i="12" s="1"/>
  <c r="J13" i="12"/>
  <c r="K13" i="12" s="1"/>
  <c r="J17" i="12"/>
  <c r="K17" i="12" s="1"/>
  <c r="J21" i="12"/>
  <c r="K21" i="12" s="1"/>
  <c r="T13" i="12"/>
  <c r="T17" i="12"/>
  <c r="T21" i="12"/>
  <c r="X12" i="12" a="1"/>
  <c r="X12" i="12" s="1"/>
  <c r="X16" i="12" a="1"/>
  <c r="X16" i="12" s="1"/>
  <c r="X20" i="12" a="1"/>
  <c r="X20" i="12" s="1"/>
  <c r="X24" i="12" a="1"/>
  <c r="X24" i="12" s="1"/>
  <c r="G22" i="12" a="1"/>
  <c r="G22" i="12" s="1"/>
  <c r="S22" i="12" s="1"/>
  <c r="V10" i="12"/>
  <c r="V18" i="12"/>
  <c r="G13" i="12" a="1"/>
  <c r="G13" i="12" s="1"/>
  <c r="S13" i="12" s="1"/>
  <c r="G17" i="12" a="1"/>
  <c r="G17" i="12" s="1"/>
  <c r="S17" i="12" s="1"/>
  <c r="G21" i="12" a="1"/>
  <c r="G21" i="12" s="1"/>
  <c r="S21" i="12" s="1"/>
  <c r="J10" i="12"/>
  <c r="K10" i="12" s="1"/>
  <c r="J14" i="12"/>
  <c r="K14" i="12" s="1"/>
  <c r="J18" i="12"/>
  <c r="K18" i="12" s="1"/>
  <c r="J22" i="12"/>
  <c r="K22" i="12" s="1"/>
  <c r="G96" i="1"/>
  <c r="G100" i="1"/>
  <c r="G104" i="1"/>
  <c r="G108" i="1"/>
  <c r="B606" i="16"/>
  <c r="Z459" i="9" l="1"/>
  <c r="X466" i="9"/>
  <c r="Z618" i="9"/>
  <c r="AA461" i="9"/>
  <c r="X622" i="9"/>
  <c r="Z620" i="9"/>
  <c r="AA464" i="9"/>
  <c r="Z617" i="9"/>
  <c r="Z460" i="9"/>
  <c r="AA457" i="9"/>
  <c r="Z461" i="9"/>
  <c r="AA622" i="9"/>
  <c r="X464" i="9"/>
  <c r="X617" i="9"/>
  <c r="X620" i="9"/>
  <c r="Z466" i="9"/>
  <c r="Z539" i="9"/>
  <c r="X542" i="9"/>
  <c r="X540" i="9"/>
  <c r="AA537" i="9"/>
  <c r="N198" i="9"/>
  <c r="M198" i="9"/>
  <c r="L198" i="9"/>
  <c r="N309" i="9"/>
  <c r="M309" i="9"/>
  <c r="L309" i="9"/>
  <c r="C174" i="20"/>
  <c r="D174" i="20" s="1"/>
  <c r="D173" i="20"/>
  <c r="C50" i="20"/>
  <c r="D49" i="20"/>
  <c r="C154" i="20"/>
  <c r="D153" i="20"/>
  <c r="C98" i="20"/>
  <c r="D97" i="20"/>
  <c r="L53" i="10"/>
  <c r="L103" i="9"/>
  <c r="M292" i="9"/>
  <c r="L307" i="9"/>
  <c r="N271" i="9"/>
  <c r="L247" i="9"/>
  <c r="L281" i="9"/>
  <c r="N214" i="9"/>
  <c r="M186" i="9"/>
  <c r="N197" i="9"/>
  <c r="Z545" i="9"/>
  <c r="AA539" i="9"/>
  <c r="AA618" i="9"/>
  <c r="Z462" i="9"/>
  <c r="AA460" i="9"/>
  <c r="B283" i="9"/>
  <c r="B287" i="9"/>
  <c r="B199" i="9"/>
  <c r="B204" i="9"/>
  <c r="B380" i="9"/>
  <c r="AA380" i="9" s="1"/>
  <c r="B377" i="9"/>
  <c r="AA377" i="9" s="1"/>
  <c r="B382" i="9"/>
  <c r="AA382" i="9" s="1"/>
  <c r="B314" i="9"/>
  <c r="B218" i="9"/>
  <c r="B227" i="9"/>
  <c r="B295" i="9"/>
  <c r="B297" i="9"/>
  <c r="B169" i="9"/>
  <c r="N169" i="9" s="1"/>
  <c r="B171" i="9"/>
  <c r="N171" i="9" s="1"/>
  <c r="B176" i="9"/>
  <c r="N176" i="9" s="1"/>
  <c r="M138" i="5"/>
  <c r="C87" i="20"/>
  <c r="D87" i="20" s="1"/>
  <c r="D86" i="20"/>
  <c r="C39" i="20"/>
  <c r="D38" i="20"/>
  <c r="C181" i="20"/>
  <c r="D180" i="20"/>
  <c r="C118" i="20"/>
  <c r="D118" i="20" s="1"/>
  <c r="D117" i="20"/>
  <c r="L100" i="10"/>
  <c r="M104" i="9"/>
  <c r="M103" i="9"/>
  <c r="M288" i="9"/>
  <c r="N276" i="9"/>
  <c r="N260" i="9"/>
  <c r="M192" i="9"/>
  <c r="M180" i="9"/>
  <c r="M277" i="9"/>
  <c r="M257" i="9"/>
  <c r="L225" i="9"/>
  <c r="M307" i="9"/>
  <c r="M247" i="9"/>
  <c r="M235" i="9"/>
  <c r="L223" i="9"/>
  <c r="N310" i="9"/>
  <c r="L186" i="9"/>
  <c r="AA545" i="9"/>
  <c r="X623" i="9"/>
  <c r="AA462" i="9"/>
  <c r="B384" i="9"/>
  <c r="AA384" i="9" s="1"/>
  <c r="B381" i="9"/>
  <c r="AA381" i="9" s="1"/>
  <c r="B386" i="9"/>
  <c r="AA386" i="9" s="1"/>
  <c r="B221" i="9"/>
  <c r="B226" i="9"/>
  <c r="B220" i="9"/>
  <c r="B289" i="9"/>
  <c r="B291" i="9"/>
  <c r="B290" i="9"/>
  <c r="B177" i="9"/>
  <c r="N177" i="9" s="1"/>
  <c r="B175" i="9"/>
  <c r="N175" i="9" s="1"/>
  <c r="C162" i="20"/>
  <c r="D161" i="20"/>
  <c r="C138" i="20"/>
  <c r="D137" i="20"/>
  <c r="C114" i="20"/>
  <c r="D114" i="20" s="1"/>
  <c r="D113" i="20"/>
  <c r="C63" i="20"/>
  <c r="D62" i="20"/>
  <c r="M67" i="9"/>
  <c r="N316" i="9"/>
  <c r="L300" i="9"/>
  <c r="L276" i="9"/>
  <c r="N212" i="9"/>
  <c r="N257" i="9"/>
  <c r="M225" i="9"/>
  <c r="N266" i="9"/>
  <c r="M246" i="9"/>
  <c r="L182" i="9"/>
  <c r="Z457" i="9"/>
  <c r="Z623" i="9"/>
  <c r="B379" i="9"/>
  <c r="AA379" i="9" s="1"/>
  <c r="B222" i="9"/>
  <c r="M222" i="9" s="1"/>
  <c r="B219" i="9"/>
  <c r="B293" i="9"/>
  <c r="M293" i="9" s="1"/>
  <c r="B296" i="9"/>
  <c r="M296" i="9" s="1"/>
  <c r="B173" i="9"/>
  <c r="M185" i="5"/>
  <c r="M189" i="5"/>
  <c r="C121" i="20"/>
  <c r="D120" i="20"/>
  <c r="C47" i="20"/>
  <c r="D47" i="20" s="1"/>
  <c r="D46" i="20"/>
  <c r="N65" i="9"/>
  <c r="N104" i="9"/>
  <c r="N67" i="9"/>
  <c r="N292" i="9"/>
  <c r="L212" i="9"/>
  <c r="N200" i="9"/>
  <c r="L192" i="9"/>
  <c r="N223" i="9"/>
  <c r="M310" i="9"/>
  <c r="N286" i="9"/>
  <c r="L274" i="9"/>
  <c r="M266" i="9"/>
  <c r="L210" i="9"/>
  <c r="L190" i="9"/>
  <c r="N182" i="9"/>
  <c r="N193" i="9"/>
  <c r="L95" i="10"/>
  <c r="B92" i="10"/>
  <c r="L97" i="10"/>
  <c r="L93" i="10"/>
  <c r="L94" i="10"/>
  <c r="L96" i="10"/>
  <c r="L92" i="10"/>
  <c r="L47" i="10"/>
  <c r="L44" i="10"/>
  <c r="B44" i="10"/>
  <c r="L48" i="10"/>
  <c r="L49" i="10"/>
  <c r="L46" i="10"/>
  <c r="L45" i="10"/>
  <c r="L117" i="10"/>
  <c r="B116" i="10"/>
  <c r="K87" i="12"/>
  <c r="K85" i="12"/>
  <c r="K83" i="12"/>
  <c r="K84" i="12"/>
  <c r="B82" i="12"/>
  <c r="K37" i="12"/>
  <c r="K33" i="12"/>
  <c r="K36" i="12"/>
  <c r="K32" i="12"/>
  <c r="K34" i="12"/>
  <c r="B30" i="12"/>
  <c r="K30" i="12"/>
  <c r="K35" i="12"/>
  <c r="K31" i="12"/>
  <c r="K111" i="12"/>
  <c r="K108" i="12"/>
  <c r="K107" i="12"/>
  <c r="K109" i="12"/>
  <c r="B106" i="12"/>
  <c r="K60" i="12"/>
  <c r="K59" i="12"/>
  <c r="K61" i="12"/>
  <c r="K63" i="12"/>
  <c r="B58" i="12"/>
  <c r="K102" i="12"/>
  <c r="K105" i="12"/>
  <c r="K100" i="12"/>
  <c r="K101" i="12"/>
  <c r="B100" i="12"/>
  <c r="K103" i="12"/>
  <c r="K104" i="12"/>
  <c r="K78" i="12"/>
  <c r="K81" i="12"/>
  <c r="K76" i="12"/>
  <c r="K80" i="12"/>
  <c r="B76" i="12"/>
  <c r="K77" i="12"/>
  <c r="K79" i="12"/>
  <c r="K54" i="12"/>
  <c r="K55" i="12"/>
  <c r="K53" i="12"/>
  <c r="B52" i="12"/>
  <c r="K56" i="12"/>
  <c r="K52" i="12"/>
  <c r="K57" i="12"/>
  <c r="M196" i="5"/>
  <c r="M201" i="5"/>
  <c r="M200" i="5"/>
  <c r="C196" i="5"/>
  <c r="M198" i="5"/>
  <c r="M153" i="5"/>
  <c r="M152" i="5"/>
  <c r="C148" i="5"/>
  <c r="M148" i="5"/>
  <c r="M150" i="5"/>
  <c r="M104" i="5"/>
  <c r="M105" i="5"/>
  <c r="C100" i="5"/>
  <c r="M100" i="5"/>
  <c r="M102" i="5"/>
  <c r="M55" i="5"/>
  <c r="M56" i="5"/>
  <c r="M53" i="5"/>
  <c r="M52" i="5"/>
  <c r="C52" i="5"/>
  <c r="M54" i="5"/>
  <c r="M57" i="5"/>
  <c r="M182" i="5"/>
  <c r="C178" i="5"/>
  <c r="M180" i="5"/>
  <c r="M178" i="5"/>
  <c r="M132" i="5"/>
  <c r="C130" i="5"/>
  <c r="M134" i="5"/>
  <c r="M130" i="5"/>
  <c r="M82" i="5"/>
  <c r="C82" i="5"/>
  <c r="M86" i="5"/>
  <c r="M84" i="5"/>
  <c r="M225" i="5"/>
  <c r="M221" i="5"/>
  <c r="M220" i="5"/>
  <c r="M222" i="5"/>
  <c r="C220" i="5"/>
  <c r="M174" i="5"/>
  <c r="M173" i="5"/>
  <c r="M172" i="5"/>
  <c r="M177" i="5"/>
  <c r="C172" i="5"/>
  <c r="M125" i="5"/>
  <c r="M126" i="5"/>
  <c r="M124" i="5"/>
  <c r="M129" i="5"/>
  <c r="C124" i="5"/>
  <c r="M76" i="5"/>
  <c r="M78" i="5"/>
  <c r="M77" i="5"/>
  <c r="M81" i="5"/>
  <c r="C76" i="5"/>
  <c r="M204" i="5"/>
  <c r="C202" i="5"/>
  <c r="M205" i="5"/>
  <c r="M206" i="5"/>
  <c r="M110" i="5"/>
  <c r="M108" i="5"/>
  <c r="C106" i="5"/>
  <c r="M109" i="5"/>
  <c r="M61" i="5"/>
  <c r="M60" i="5"/>
  <c r="C58" i="5"/>
  <c r="M58" i="5"/>
  <c r="M62" i="5"/>
  <c r="M210" i="5"/>
  <c r="M212" i="5"/>
  <c r="M209" i="5"/>
  <c r="C208" i="5"/>
  <c r="M161" i="5"/>
  <c r="M164" i="5"/>
  <c r="M162" i="5"/>
  <c r="C160" i="5"/>
  <c r="M116" i="5"/>
  <c r="M114" i="5"/>
  <c r="M113" i="5"/>
  <c r="C112" i="5"/>
  <c r="M68" i="5"/>
  <c r="M66" i="5"/>
  <c r="M65" i="5"/>
  <c r="C64" i="5"/>
  <c r="M217" i="5"/>
  <c r="C214" i="5"/>
  <c r="M214" i="5"/>
  <c r="M216" i="5"/>
  <c r="M193" i="5"/>
  <c r="C190" i="5"/>
  <c r="M190" i="5"/>
  <c r="M194" i="5"/>
  <c r="M168" i="5"/>
  <c r="C166" i="5"/>
  <c r="M166" i="5"/>
  <c r="M169" i="5"/>
  <c r="M146" i="5"/>
  <c r="M145" i="5"/>
  <c r="C142" i="5"/>
  <c r="M142" i="5"/>
  <c r="M118" i="5"/>
  <c r="C118" i="5"/>
  <c r="M120" i="5"/>
  <c r="M121" i="5"/>
  <c r="M97" i="5"/>
  <c r="M98" i="5"/>
  <c r="C94" i="5"/>
  <c r="M94" i="5"/>
  <c r="M70" i="5"/>
  <c r="C70" i="5"/>
  <c r="M72" i="5"/>
  <c r="M73" i="5"/>
  <c r="M50" i="5"/>
  <c r="M46" i="5"/>
  <c r="C46" i="5"/>
  <c r="M48" i="5"/>
  <c r="M49" i="5"/>
  <c r="M156" i="5"/>
  <c r="C154" i="5"/>
  <c r="M157" i="5"/>
  <c r="M158" i="5"/>
  <c r="M89" i="5"/>
  <c r="M88" i="5"/>
  <c r="M92" i="5"/>
  <c r="C88" i="5"/>
  <c r="M93" i="5"/>
  <c r="L102" i="10"/>
  <c r="L103" i="10"/>
  <c r="B98" i="10"/>
  <c r="L99" i="10"/>
  <c r="L78" i="10"/>
  <c r="L79" i="10"/>
  <c r="B74" i="10"/>
  <c r="L75" i="10"/>
  <c r="L54" i="10"/>
  <c r="L55" i="10"/>
  <c r="B50" i="10"/>
  <c r="L51" i="10"/>
  <c r="M140" i="5"/>
  <c r="M136" i="5"/>
  <c r="M137" i="5"/>
  <c r="M141" i="5"/>
  <c r="C136" i="5"/>
  <c r="L71" i="10"/>
  <c r="L70" i="10"/>
  <c r="L68" i="10"/>
  <c r="L72" i="10"/>
  <c r="L69" i="10"/>
  <c r="L73" i="10"/>
  <c r="B68" i="10"/>
  <c r="L83" i="10"/>
  <c r="L82" i="10"/>
  <c r="L80" i="10"/>
  <c r="L84" i="10"/>
  <c r="B80" i="10"/>
  <c r="L81" i="10"/>
  <c r="L85" i="10"/>
  <c r="L107" i="10"/>
  <c r="L106" i="10"/>
  <c r="L104" i="10"/>
  <c r="B104" i="10"/>
  <c r="L108" i="10"/>
  <c r="L105" i="10"/>
  <c r="L109" i="10"/>
  <c r="L59" i="10"/>
  <c r="L58" i="10"/>
  <c r="L60" i="10"/>
  <c r="B56" i="10"/>
  <c r="L56" i="10"/>
  <c r="L61" i="10"/>
  <c r="L57" i="10"/>
  <c r="L115" i="10"/>
  <c r="L111" i="10"/>
  <c r="B110" i="10"/>
  <c r="L114" i="10"/>
  <c r="L110" i="10"/>
  <c r="L112" i="10"/>
  <c r="L113" i="10"/>
  <c r="K71" i="12"/>
  <c r="K75" i="12"/>
  <c r="K72" i="12"/>
  <c r="B70" i="12"/>
  <c r="K73" i="12"/>
  <c r="K50" i="12"/>
  <c r="K49" i="12"/>
  <c r="K48" i="12"/>
  <c r="K51" i="12"/>
  <c r="B46" i="12"/>
  <c r="K46" i="12"/>
  <c r="K47" i="12"/>
  <c r="L91" i="10"/>
  <c r="L87" i="10"/>
  <c r="B86" i="10"/>
  <c r="L90" i="10"/>
  <c r="L86" i="10"/>
  <c r="L88" i="10"/>
  <c r="L89" i="10"/>
  <c r="L43" i="10"/>
  <c r="L39" i="10"/>
  <c r="B38" i="10"/>
  <c r="L42" i="10"/>
  <c r="L41" i="10"/>
  <c r="L38" i="10"/>
  <c r="L40" i="10"/>
  <c r="K90" i="12"/>
  <c r="K89" i="12"/>
  <c r="K93" i="12"/>
  <c r="K92" i="12"/>
  <c r="B88" i="12"/>
  <c r="K88" i="12"/>
  <c r="K91" i="12"/>
  <c r="K66" i="12"/>
  <c r="K65" i="12"/>
  <c r="K69" i="12"/>
  <c r="K64" i="12"/>
  <c r="B64" i="12"/>
  <c r="K67" i="12"/>
  <c r="K68" i="12"/>
  <c r="K86" i="12"/>
  <c r="K82" i="12"/>
  <c r="K110" i="12"/>
  <c r="K106" i="12"/>
  <c r="K62" i="12"/>
  <c r="K58" i="12"/>
  <c r="M199" i="5"/>
  <c r="M197" i="5"/>
  <c r="M151" i="5"/>
  <c r="M149" i="5"/>
  <c r="M103" i="5"/>
  <c r="M101" i="5"/>
  <c r="M183" i="5"/>
  <c r="M179" i="5"/>
  <c r="M181" i="5"/>
  <c r="M135" i="5"/>
  <c r="M131" i="5"/>
  <c r="M133" i="5"/>
  <c r="M87" i="5"/>
  <c r="M83" i="5"/>
  <c r="M85" i="5"/>
  <c r="M223" i="5"/>
  <c r="M224" i="5"/>
  <c r="M175" i="5"/>
  <c r="M176" i="5"/>
  <c r="M127" i="5"/>
  <c r="M128" i="5"/>
  <c r="M79" i="5"/>
  <c r="M80" i="5"/>
  <c r="M207" i="5"/>
  <c r="M203" i="5"/>
  <c r="M202" i="5"/>
  <c r="M111" i="5"/>
  <c r="M107" i="5"/>
  <c r="M106" i="5"/>
  <c r="M63" i="5"/>
  <c r="M59" i="5"/>
  <c r="M211" i="5"/>
  <c r="M213" i="5"/>
  <c r="M208" i="5"/>
  <c r="M163" i="5"/>
  <c r="M165" i="5"/>
  <c r="M160" i="5"/>
  <c r="M115" i="5"/>
  <c r="M117" i="5"/>
  <c r="M112" i="5"/>
  <c r="M67" i="5"/>
  <c r="M69" i="5"/>
  <c r="M64" i="5"/>
  <c r="M219" i="5"/>
  <c r="M215" i="5"/>
  <c r="M218" i="5"/>
  <c r="M195" i="5"/>
  <c r="M191" i="5"/>
  <c r="M192" i="5"/>
  <c r="M171" i="5"/>
  <c r="M167" i="5"/>
  <c r="M170" i="5"/>
  <c r="M147" i="5"/>
  <c r="M143" i="5"/>
  <c r="M144" i="5"/>
  <c r="M123" i="5"/>
  <c r="M119" i="5"/>
  <c r="M122" i="5"/>
  <c r="M99" i="5"/>
  <c r="M95" i="5"/>
  <c r="M96" i="5"/>
  <c r="M75" i="5"/>
  <c r="M71" i="5"/>
  <c r="M74" i="5"/>
  <c r="M51" i="5"/>
  <c r="M47" i="5"/>
  <c r="M159" i="5"/>
  <c r="M155" i="5"/>
  <c r="M154" i="5"/>
  <c r="M91" i="5"/>
  <c r="M90" i="5"/>
  <c r="L260" i="9"/>
  <c r="M200" i="9"/>
  <c r="L65" i="9"/>
  <c r="L288" i="9"/>
  <c r="L180" i="9"/>
  <c r="L277" i="9"/>
  <c r="M315" i="9"/>
  <c r="N255" i="9"/>
  <c r="L235" i="9"/>
  <c r="M274" i="9"/>
  <c r="L262" i="9"/>
  <c r="L214" i="9"/>
  <c r="M210" i="9"/>
  <c r="L194" i="9"/>
  <c r="M190" i="9"/>
  <c r="M193" i="9"/>
  <c r="M105" i="9"/>
  <c r="N238" i="9"/>
  <c r="L105" i="9"/>
  <c r="N24" i="9"/>
  <c r="M238" i="9"/>
  <c r="L99" i="9"/>
  <c r="M63" i="9"/>
  <c r="X621" i="9"/>
  <c r="Z465" i="9"/>
  <c r="Z540" i="9"/>
  <c r="X459" i="9"/>
  <c r="AA626" i="9"/>
  <c r="Z542" i="9"/>
  <c r="Z621" i="9"/>
  <c r="X537" i="9"/>
  <c r="X465" i="9"/>
  <c r="X624" i="9"/>
  <c r="N101" i="9"/>
  <c r="L108" i="9"/>
  <c r="M68" i="9"/>
  <c r="N28" i="9"/>
  <c r="N59" i="9"/>
  <c r="L59" i="9"/>
  <c r="M101" i="9"/>
  <c r="B75" i="9"/>
  <c r="B71" i="9"/>
  <c r="B74" i="9"/>
  <c r="B69" i="9"/>
  <c r="B73" i="9"/>
  <c r="B76" i="9"/>
  <c r="B70" i="9"/>
  <c r="B78" i="9"/>
  <c r="B77" i="9"/>
  <c r="B72" i="9"/>
  <c r="B95" i="9"/>
  <c r="B91" i="9"/>
  <c r="B96" i="9"/>
  <c r="B90" i="9"/>
  <c r="B94" i="9"/>
  <c r="B97" i="9"/>
  <c r="B92" i="9"/>
  <c r="B89" i="9"/>
  <c r="B98" i="9"/>
  <c r="B93" i="9"/>
  <c r="B566" i="9"/>
  <c r="B562" i="9"/>
  <c r="B558" i="9"/>
  <c r="B565" i="9"/>
  <c r="B561" i="9"/>
  <c r="B557" i="9"/>
  <c r="B563" i="9"/>
  <c r="B559" i="9"/>
  <c r="B560" i="9"/>
  <c r="B564" i="9"/>
  <c r="B434" i="9"/>
  <c r="B430" i="9"/>
  <c r="B433" i="9"/>
  <c r="B429" i="9"/>
  <c r="B435" i="9"/>
  <c r="B431" i="9"/>
  <c r="B427" i="9"/>
  <c r="B432" i="9"/>
  <c r="B428" i="9"/>
  <c r="B436" i="9"/>
  <c r="B614" i="9"/>
  <c r="B610" i="9"/>
  <c r="B613" i="9"/>
  <c r="B609" i="9"/>
  <c r="B615" i="9"/>
  <c r="B611" i="9"/>
  <c r="B607" i="9"/>
  <c r="B608" i="9"/>
  <c r="B616" i="9"/>
  <c r="B612" i="9"/>
  <c r="B454" i="9"/>
  <c r="B450" i="9"/>
  <c r="B453" i="9"/>
  <c r="B449" i="9"/>
  <c r="B455" i="9"/>
  <c r="B451" i="9"/>
  <c r="B447" i="9"/>
  <c r="B448" i="9"/>
  <c r="B456" i="9"/>
  <c r="B452" i="9"/>
  <c r="B514" i="9"/>
  <c r="B510" i="9"/>
  <c r="B513" i="9"/>
  <c r="B509" i="9"/>
  <c r="B515" i="9"/>
  <c r="B511" i="9"/>
  <c r="B507" i="9"/>
  <c r="B512" i="9"/>
  <c r="B508" i="9"/>
  <c r="B516" i="9"/>
  <c r="Z544" i="9"/>
  <c r="X544" i="9"/>
  <c r="AA544" i="9"/>
  <c r="N231" i="9"/>
  <c r="M231" i="9"/>
  <c r="N102" i="9"/>
  <c r="L102" i="9"/>
  <c r="X625" i="9"/>
  <c r="Z625" i="9"/>
  <c r="AA625" i="9"/>
  <c r="L285" i="9"/>
  <c r="M285" i="9"/>
  <c r="M230" i="9"/>
  <c r="L230" i="9"/>
  <c r="N230" i="9"/>
  <c r="N249" i="9"/>
  <c r="M249" i="9"/>
  <c r="B87" i="9"/>
  <c r="B83" i="9"/>
  <c r="B79" i="9"/>
  <c r="B85" i="9"/>
  <c r="B80" i="9"/>
  <c r="B84" i="9"/>
  <c r="B82" i="9"/>
  <c r="B86" i="9"/>
  <c r="B81" i="9"/>
  <c r="B88" i="9"/>
  <c r="B135" i="9"/>
  <c r="B131" i="9"/>
  <c r="B138" i="9"/>
  <c r="B134" i="9"/>
  <c r="B130" i="9"/>
  <c r="B137" i="9"/>
  <c r="B129" i="9"/>
  <c r="B136" i="9"/>
  <c r="B132" i="9"/>
  <c r="B133" i="9"/>
  <c r="B115" i="9"/>
  <c r="B111" i="9"/>
  <c r="B117" i="9"/>
  <c r="B112" i="9"/>
  <c r="B118" i="9"/>
  <c r="B113" i="9"/>
  <c r="B116" i="9"/>
  <c r="B110" i="9"/>
  <c r="B114" i="9"/>
  <c r="B109" i="9"/>
  <c r="B155" i="9"/>
  <c r="B151" i="9"/>
  <c r="B158" i="9"/>
  <c r="B154" i="9"/>
  <c r="B150" i="9"/>
  <c r="B153" i="9"/>
  <c r="B152" i="9"/>
  <c r="B157" i="9"/>
  <c r="B156" i="9"/>
  <c r="B149" i="9"/>
  <c r="B446" i="9"/>
  <c r="B442" i="9"/>
  <c r="B438" i="9"/>
  <c r="B445" i="9"/>
  <c r="B441" i="9"/>
  <c r="B437" i="9"/>
  <c r="B443" i="9"/>
  <c r="B439" i="9"/>
  <c r="B444" i="9"/>
  <c r="B440" i="9"/>
  <c r="B354" i="9"/>
  <c r="B350" i="9"/>
  <c r="B353" i="9"/>
  <c r="B349" i="9"/>
  <c r="B355" i="9"/>
  <c r="B351" i="9"/>
  <c r="B347" i="9"/>
  <c r="B352" i="9"/>
  <c r="B348" i="9"/>
  <c r="B356" i="9"/>
  <c r="B506" i="9"/>
  <c r="B502" i="9"/>
  <c r="B498" i="9"/>
  <c r="B505" i="9"/>
  <c r="B501" i="9"/>
  <c r="B497" i="9"/>
  <c r="B503" i="9"/>
  <c r="B499" i="9"/>
  <c r="B500" i="9"/>
  <c r="B504" i="9"/>
  <c r="B494" i="9"/>
  <c r="B490" i="9"/>
  <c r="B493" i="9"/>
  <c r="B489" i="9"/>
  <c r="B495" i="9"/>
  <c r="B491" i="9"/>
  <c r="B487" i="9"/>
  <c r="B496" i="9"/>
  <c r="B492" i="9"/>
  <c r="B488" i="9"/>
  <c r="B334" i="9"/>
  <c r="B330" i="9"/>
  <c r="B333" i="9"/>
  <c r="B329" i="9"/>
  <c r="B335" i="9"/>
  <c r="B331" i="9"/>
  <c r="B327" i="9"/>
  <c r="B336" i="9"/>
  <c r="B332" i="9"/>
  <c r="B328" i="9"/>
  <c r="N64" i="9"/>
  <c r="L63" i="9"/>
  <c r="N23" i="9"/>
  <c r="B47" i="9"/>
  <c r="B43" i="9"/>
  <c r="B39" i="9"/>
  <c r="B48" i="9"/>
  <c r="B42" i="9"/>
  <c r="B46" i="9"/>
  <c r="B45" i="9"/>
  <c r="B44" i="9"/>
  <c r="B41" i="9"/>
  <c r="B40" i="9"/>
  <c r="M284" i="9"/>
  <c r="L284" i="9"/>
  <c r="Z541" i="9"/>
  <c r="X541" i="9"/>
  <c r="AA541" i="9"/>
  <c r="AA458" i="9"/>
  <c r="X458" i="9"/>
  <c r="Z458" i="9"/>
  <c r="M236" i="9"/>
  <c r="L236" i="9"/>
  <c r="M282" i="9"/>
  <c r="L282" i="9"/>
  <c r="AA385" i="9"/>
  <c r="L312" i="9"/>
  <c r="N312" i="9"/>
  <c r="N188" i="9"/>
  <c r="M188" i="9"/>
  <c r="N305" i="9"/>
  <c r="M305" i="9"/>
  <c r="N267" i="9"/>
  <c r="L267" i="9"/>
  <c r="M267" i="9"/>
  <c r="N178" i="9"/>
  <c r="L178" i="9"/>
  <c r="M294" i="9"/>
  <c r="L294" i="9"/>
  <c r="N294" i="9"/>
  <c r="B35" i="9"/>
  <c r="B31" i="9"/>
  <c r="B37" i="9"/>
  <c r="B32" i="9"/>
  <c r="B30" i="9"/>
  <c r="B29" i="9"/>
  <c r="B38" i="9"/>
  <c r="B33" i="9"/>
  <c r="B36" i="9"/>
  <c r="B34" i="9"/>
  <c r="B55" i="9"/>
  <c r="B51" i="9"/>
  <c r="B58" i="9"/>
  <c r="B53" i="9"/>
  <c r="B56" i="9"/>
  <c r="B54" i="9"/>
  <c r="B49" i="9"/>
  <c r="B57" i="9"/>
  <c r="B52" i="9"/>
  <c r="B50" i="9"/>
  <c r="B474" i="9"/>
  <c r="B470" i="9"/>
  <c r="B473" i="9"/>
  <c r="B469" i="9"/>
  <c r="B475" i="9"/>
  <c r="B471" i="9"/>
  <c r="B467" i="9"/>
  <c r="B476" i="9"/>
  <c r="B468" i="9"/>
  <c r="B472" i="9"/>
  <c r="B606" i="9"/>
  <c r="B602" i="9"/>
  <c r="B598" i="9"/>
  <c r="B605" i="9"/>
  <c r="B601" i="9"/>
  <c r="B597" i="9"/>
  <c r="B603" i="9"/>
  <c r="B599" i="9"/>
  <c r="B604" i="9"/>
  <c r="B600" i="9"/>
  <c r="B594" i="9"/>
  <c r="B590" i="9"/>
  <c r="B593" i="9"/>
  <c r="B589" i="9"/>
  <c r="B595" i="9"/>
  <c r="B591" i="9"/>
  <c r="B587" i="9"/>
  <c r="B592" i="9"/>
  <c r="B588" i="9"/>
  <c r="B596" i="9"/>
  <c r="B346" i="9"/>
  <c r="B342" i="9"/>
  <c r="B338" i="9"/>
  <c r="B345" i="9"/>
  <c r="B341" i="9"/>
  <c r="B337" i="9"/>
  <c r="B343" i="9"/>
  <c r="B339" i="9"/>
  <c r="B340" i="9"/>
  <c r="B344" i="9"/>
  <c r="B574" i="9"/>
  <c r="B570" i="9"/>
  <c r="B573" i="9"/>
  <c r="B569" i="9"/>
  <c r="B575" i="9"/>
  <c r="B571" i="9"/>
  <c r="B567" i="9"/>
  <c r="B576" i="9"/>
  <c r="B572" i="9"/>
  <c r="B568" i="9"/>
  <c r="B414" i="9"/>
  <c r="B410" i="9"/>
  <c r="B413" i="9"/>
  <c r="B409" i="9"/>
  <c r="B415" i="9"/>
  <c r="B411" i="9"/>
  <c r="B407" i="9"/>
  <c r="B416" i="9"/>
  <c r="B412" i="9"/>
  <c r="B408" i="9"/>
  <c r="M64" i="9"/>
  <c r="M99" i="9"/>
  <c r="L305" i="9"/>
  <c r="N282" i="9"/>
  <c r="N173" i="9"/>
  <c r="B394" i="9"/>
  <c r="B390" i="9"/>
  <c r="B393" i="9"/>
  <c r="B389" i="9"/>
  <c r="B395" i="9"/>
  <c r="B391" i="9"/>
  <c r="B387" i="9"/>
  <c r="B396" i="9"/>
  <c r="B392" i="9"/>
  <c r="B388" i="9"/>
  <c r="B366" i="9"/>
  <c r="B362" i="9"/>
  <c r="B358" i="9"/>
  <c r="B365" i="9"/>
  <c r="B361" i="9"/>
  <c r="B357" i="9"/>
  <c r="B363" i="9"/>
  <c r="B359" i="9"/>
  <c r="B364" i="9"/>
  <c r="B360" i="9"/>
  <c r="B426" i="9"/>
  <c r="B422" i="9"/>
  <c r="B418" i="9"/>
  <c r="B425" i="9"/>
  <c r="B421" i="9"/>
  <c r="B417" i="9"/>
  <c r="B423" i="9"/>
  <c r="B419" i="9"/>
  <c r="B424" i="9"/>
  <c r="B420" i="9"/>
  <c r="L202" i="9"/>
  <c r="M202" i="9"/>
  <c r="X546" i="9"/>
  <c r="AA546" i="9"/>
  <c r="Z546" i="9"/>
  <c r="Z463" i="9"/>
  <c r="AA463" i="9"/>
  <c r="X463" i="9"/>
  <c r="N243" i="9"/>
  <c r="L243" i="9"/>
  <c r="M205" i="9"/>
  <c r="L205" i="9"/>
  <c r="N205" i="9"/>
  <c r="AA619" i="9"/>
  <c r="X619" i="9"/>
  <c r="Z619" i="9"/>
  <c r="N201" i="9"/>
  <c r="L201" i="9"/>
  <c r="L207" i="9"/>
  <c r="N207" i="9"/>
  <c r="N311" i="9"/>
  <c r="M311" i="9"/>
  <c r="N317" i="9"/>
  <c r="M317" i="9"/>
  <c r="M272" i="9"/>
  <c r="N272" i="9"/>
  <c r="M299" i="9"/>
  <c r="L299" i="9"/>
  <c r="N299" i="9"/>
  <c r="N306" i="9"/>
  <c r="M306" i="9"/>
  <c r="N258" i="9"/>
  <c r="M258" i="9"/>
  <c r="N222" i="9"/>
  <c r="L222" i="9"/>
  <c r="N219" i="9"/>
  <c r="L219" i="9"/>
  <c r="M219" i="9"/>
  <c r="M224" i="9"/>
  <c r="N224" i="9"/>
  <c r="N187" i="9"/>
  <c r="L187" i="9"/>
  <c r="M187" i="9"/>
  <c r="N293" i="9"/>
  <c r="L293" i="9"/>
  <c r="L296" i="9"/>
  <c r="N296" i="9"/>
  <c r="M209" i="9"/>
  <c r="L209" i="9"/>
  <c r="N208" i="9"/>
  <c r="M208" i="9"/>
  <c r="N251" i="9"/>
  <c r="L251" i="9"/>
  <c r="M251" i="9"/>
  <c r="M256" i="9"/>
  <c r="N256" i="9"/>
  <c r="B486" i="9"/>
  <c r="B482" i="9"/>
  <c r="B478" i="9"/>
  <c r="B485" i="9"/>
  <c r="B481" i="9"/>
  <c r="B477" i="9"/>
  <c r="B483" i="9"/>
  <c r="B479" i="9"/>
  <c r="B480" i="9"/>
  <c r="B484" i="9"/>
  <c r="B127" i="9"/>
  <c r="B123" i="9"/>
  <c r="B119" i="9"/>
  <c r="B126" i="9"/>
  <c r="B122" i="9"/>
  <c r="B121" i="9"/>
  <c r="B120" i="9"/>
  <c r="B124" i="9"/>
  <c r="B128" i="9"/>
  <c r="B125" i="9"/>
  <c r="B147" i="9"/>
  <c r="B143" i="9"/>
  <c r="B139" i="9"/>
  <c r="B146" i="9"/>
  <c r="B142" i="9"/>
  <c r="B145" i="9"/>
  <c r="B148" i="9"/>
  <c r="B140" i="9"/>
  <c r="B144" i="9"/>
  <c r="B141" i="9"/>
  <c r="B18" i="9"/>
  <c r="B14" i="9"/>
  <c r="B10" i="9"/>
  <c r="B13" i="9"/>
  <c r="B9" i="9"/>
  <c r="B15" i="9"/>
  <c r="B11" i="9"/>
  <c r="B17" i="9"/>
  <c r="B16" i="9"/>
  <c r="B12" i="9"/>
  <c r="B406" i="9"/>
  <c r="B402" i="9"/>
  <c r="B398" i="9"/>
  <c r="B405" i="9"/>
  <c r="B401" i="9"/>
  <c r="B397" i="9"/>
  <c r="B403" i="9"/>
  <c r="B399" i="9"/>
  <c r="B400" i="9"/>
  <c r="B404" i="9"/>
  <c r="B554" i="9"/>
  <c r="B550" i="9"/>
  <c r="B553" i="9"/>
  <c r="B549" i="9"/>
  <c r="B555" i="9"/>
  <c r="B551" i="9"/>
  <c r="B547" i="9"/>
  <c r="B556" i="9"/>
  <c r="B552" i="9"/>
  <c r="B548" i="9"/>
  <c r="B526" i="9"/>
  <c r="B522" i="9"/>
  <c r="B518" i="9"/>
  <c r="B525" i="9"/>
  <c r="B521" i="9"/>
  <c r="B517" i="9"/>
  <c r="B523" i="9"/>
  <c r="B519" i="9"/>
  <c r="B524" i="9"/>
  <c r="B520" i="9"/>
  <c r="B586" i="9"/>
  <c r="B582" i="9"/>
  <c r="B578" i="9"/>
  <c r="B585" i="9"/>
  <c r="B581" i="9"/>
  <c r="B577" i="9"/>
  <c r="B583" i="9"/>
  <c r="B579" i="9"/>
  <c r="B584" i="9"/>
  <c r="B580" i="9"/>
  <c r="B534" i="9"/>
  <c r="B530" i="9"/>
  <c r="B533" i="9"/>
  <c r="B529" i="9"/>
  <c r="B535" i="9"/>
  <c r="B531" i="9"/>
  <c r="B527" i="9"/>
  <c r="B528" i="9"/>
  <c r="B532" i="9"/>
  <c r="B536" i="9"/>
  <c r="B374" i="9"/>
  <c r="B370" i="9"/>
  <c r="B373" i="9"/>
  <c r="B369" i="9"/>
  <c r="B375" i="9"/>
  <c r="B371" i="9"/>
  <c r="B367" i="9"/>
  <c r="B368" i="9"/>
  <c r="B372" i="9"/>
  <c r="B376" i="9"/>
  <c r="N236" i="9"/>
  <c r="L249" i="9"/>
  <c r="L317" i="9"/>
  <c r="N285" i="9"/>
  <c r="U162" i="1"/>
  <c r="U182" i="1"/>
  <c r="U150" i="1"/>
  <c r="U146" i="1"/>
  <c r="U177" i="1"/>
  <c r="U145" i="1"/>
  <c r="U130" i="1"/>
  <c r="U166" i="1"/>
  <c r="U134" i="1"/>
  <c r="U178" i="1"/>
  <c r="U161" i="1"/>
  <c r="U129" i="1"/>
  <c r="X32" i="5"/>
  <c r="X16" i="5"/>
  <c r="X28" i="5"/>
  <c r="X12" i="5"/>
  <c r="X33" i="5"/>
  <c r="X17" i="5"/>
  <c r="X24" i="5"/>
  <c r="X29" i="5"/>
  <c r="X36" i="5"/>
  <c r="X20" i="5"/>
  <c r="X25" i="5"/>
  <c r="K37" i="1"/>
  <c r="C163" i="20" l="1"/>
  <c r="D162" i="20"/>
  <c r="N291" i="9"/>
  <c r="M291" i="9"/>
  <c r="L291" i="9"/>
  <c r="N221" i="9"/>
  <c r="L221" i="9"/>
  <c r="M221" i="9"/>
  <c r="M297" i="9"/>
  <c r="L297" i="9"/>
  <c r="N297" i="9"/>
  <c r="L314" i="9"/>
  <c r="M314" i="9"/>
  <c r="N314" i="9"/>
  <c r="N204" i="9"/>
  <c r="L204" i="9"/>
  <c r="M204" i="9"/>
  <c r="C155" i="20"/>
  <c r="D154" i="20"/>
  <c r="L289" i="9"/>
  <c r="M289" i="9"/>
  <c r="N289" i="9"/>
  <c r="C40" i="20"/>
  <c r="D39" i="20"/>
  <c r="M295" i="9"/>
  <c r="L295" i="9"/>
  <c r="N295" i="9"/>
  <c r="N199" i="9"/>
  <c r="L199" i="9"/>
  <c r="M199" i="9"/>
  <c r="C122" i="20"/>
  <c r="D122" i="20" s="1"/>
  <c r="D121" i="20"/>
  <c r="C64" i="20"/>
  <c r="D63" i="20"/>
  <c r="C139" i="20"/>
  <c r="D138" i="20"/>
  <c r="M220" i="9"/>
  <c r="N220" i="9"/>
  <c r="L220" i="9"/>
  <c r="L227" i="9"/>
  <c r="M227" i="9"/>
  <c r="N227" i="9"/>
  <c r="N287" i="9"/>
  <c r="L287" i="9"/>
  <c r="M287" i="9"/>
  <c r="C99" i="20"/>
  <c r="D99" i="20" s="1"/>
  <c r="D98" i="20"/>
  <c r="C51" i="20"/>
  <c r="D50" i="20"/>
  <c r="N290" i="9"/>
  <c r="M290" i="9"/>
  <c r="L290" i="9"/>
  <c r="L226" i="9"/>
  <c r="M226" i="9"/>
  <c r="N226" i="9"/>
  <c r="C182" i="20"/>
  <c r="D182" i="20" s="1"/>
  <c r="D181" i="20"/>
  <c r="M218" i="9"/>
  <c r="L218" i="9"/>
  <c r="N218" i="9"/>
  <c r="L283" i="9"/>
  <c r="M283" i="9"/>
  <c r="N283" i="9"/>
  <c r="AA367" i="9"/>
  <c r="AA373" i="9"/>
  <c r="X532" i="9"/>
  <c r="Z532" i="9"/>
  <c r="AA532" i="9"/>
  <c r="Z535" i="9"/>
  <c r="AA535" i="9"/>
  <c r="X535" i="9"/>
  <c r="AA534" i="9"/>
  <c r="Z534" i="9"/>
  <c r="X534" i="9"/>
  <c r="X583" i="9"/>
  <c r="AA583" i="9"/>
  <c r="Z583" i="9"/>
  <c r="X578" i="9"/>
  <c r="Z578" i="9"/>
  <c r="AA578" i="9"/>
  <c r="AA524" i="9"/>
  <c r="Z524" i="9"/>
  <c r="X524" i="9"/>
  <c r="AA521" i="9"/>
  <c r="Z521" i="9"/>
  <c r="X521" i="9"/>
  <c r="Z526" i="9"/>
  <c r="AA526" i="9"/>
  <c r="X526" i="9"/>
  <c r="Z547" i="9"/>
  <c r="X547" i="9"/>
  <c r="AA547" i="9"/>
  <c r="AA553" i="9"/>
  <c r="Z553" i="9"/>
  <c r="X553" i="9"/>
  <c r="AA400" i="9"/>
  <c r="X400" i="9"/>
  <c r="Z400" i="9"/>
  <c r="AA401" i="9"/>
  <c r="X401" i="9"/>
  <c r="Z401" i="9"/>
  <c r="AA406" i="9"/>
  <c r="Z406" i="9"/>
  <c r="X406" i="9"/>
  <c r="N11" i="9"/>
  <c r="N10" i="9"/>
  <c r="M144" i="9"/>
  <c r="L144" i="9"/>
  <c r="N144" i="9"/>
  <c r="L142" i="9"/>
  <c r="N142" i="9"/>
  <c r="M142" i="9"/>
  <c r="N147" i="9"/>
  <c r="L147" i="9"/>
  <c r="M147" i="9"/>
  <c r="L120" i="9"/>
  <c r="N120" i="9"/>
  <c r="M120" i="9"/>
  <c r="M119" i="9"/>
  <c r="L119" i="9"/>
  <c r="N119" i="9"/>
  <c r="Z480" i="9"/>
  <c r="X480" i="9"/>
  <c r="AA480" i="9"/>
  <c r="Z481" i="9"/>
  <c r="X481" i="9"/>
  <c r="AA481" i="9"/>
  <c r="AA486" i="9"/>
  <c r="X486" i="9"/>
  <c r="Z486" i="9"/>
  <c r="AA419" i="9"/>
  <c r="X419" i="9"/>
  <c r="Z419" i="9"/>
  <c r="Z425" i="9"/>
  <c r="X425" i="9"/>
  <c r="AA425" i="9"/>
  <c r="AA360" i="9"/>
  <c r="AA357" i="9"/>
  <c r="AA362" i="9"/>
  <c r="AA396" i="9"/>
  <c r="AA389" i="9"/>
  <c r="AA416" i="9"/>
  <c r="X416" i="9"/>
  <c r="Z416" i="9"/>
  <c r="Z409" i="9"/>
  <c r="X409" i="9"/>
  <c r="AA409" i="9"/>
  <c r="AA568" i="9"/>
  <c r="X568" i="9"/>
  <c r="Z568" i="9"/>
  <c r="Z571" i="9"/>
  <c r="X571" i="9"/>
  <c r="AA571" i="9"/>
  <c r="AA570" i="9"/>
  <c r="X570" i="9"/>
  <c r="Z570" i="9"/>
  <c r="AA339" i="9"/>
  <c r="AA345" i="9"/>
  <c r="X596" i="9"/>
  <c r="Z596" i="9"/>
  <c r="AA596" i="9"/>
  <c r="Z591" i="9"/>
  <c r="AA591" i="9"/>
  <c r="X591" i="9"/>
  <c r="Z590" i="9"/>
  <c r="X590" i="9"/>
  <c r="AA590" i="9"/>
  <c r="X599" i="9"/>
  <c r="AA599" i="9"/>
  <c r="Z599" i="9"/>
  <c r="Z605" i="9"/>
  <c r="X605" i="9"/>
  <c r="AA605" i="9"/>
  <c r="Z472" i="9"/>
  <c r="X472" i="9"/>
  <c r="AA472" i="9"/>
  <c r="AA471" i="9"/>
  <c r="X471" i="9"/>
  <c r="Z471" i="9"/>
  <c r="AA470" i="9"/>
  <c r="X470" i="9"/>
  <c r="Z470" i="9"/>
  <c r="N57" i="9"/>
  <c r="M57" i="9"/>
  <c r="L57" i="9"/>
  <c r="M53" i="9"/>
  <c r="L53" i="9"/>
  <c r="N53" i="9"/>
  <c r="N34" i="9"/>
  <c r="L34" i="9"/>
  <c r="M34" i="9"/>
  <c r="L29" i="9"/>
  <c r="M29" i="9"/>
  <c r="N29" i="9"/>
  <c r="L31" i="9"/>
  <c r="N31" i="9"/>
  <c r="M31" i="9"/>
  <c r="N45" i="9"/>
  <c r="M45" i="9"/>
  <c r="L45" i="9"/>
  <c r="M39" i="9"/>
  <c r="L39" i="9"/>
  <c r="N39" i="9"/>
  <c r="X332" i="9"/>
  <c r="Z332" i="9"/>
  <c r="AA332" i="9"/>
  <c r="X335" i="9"/>
  <c r="Z335" i="9"/>
  <c r="AA335" i="9"/>
  <c r="X334" i="9"/>
  <c r="Z334" i="9"/>
  <c r="AA334" i="9"/>
  <c r="Z487" i="9"/>
  <c r="X487" i="9"/>
  <c r="AA487" i="9"/>
  <c r="Z493" i="9"/>
  <c r="X493" i="9"/>
  <c r="AA493" i="9"/>
  <c r="X500" i="9"/>
  <c r="Z500" i="9"/>
  <c r="AA500" i="9"/>
  <c r="AA501" i="9"/>
  <c r="X501" i="9"/>
  <c r="Z501" i="9"/>
  <c r="AA506" i="9"/>
  <c r="Z506" i="9"/>
  <c r="X506" i="9"/>
  <c r="AA347" i="9"/>
  <c r="AA353" i="9"/>
  <c r="X444" i="9"/>
  <c r="Z444" i="9"/>
  <c r="AA444" i="9"/>
  <c r="AA441" i="9"/>
  <c r="Z441" i="9"/>
  <c r="X441" i="9"/>
  <c r="Z446" i="9"/>
  <c r="X446" i="9"/>
  <c r="AA446" i="9"/>
  <c r="L152" i="9"/>
  <c r="N152" i="9"/>
  <c r="M152" i="9"/>
  <c r="N158" i="9"/>
  <c r="L158" i="9"/>
  <c r="M158" i="9"/>
  <c r="L114" i="9"/>
  <c r="N114" i="9"/>
  <c r="M114" i="9"/>
  <c r="N118" i="9"/>
  <c r="L118" i="9"/>
  <c r="M118" i="9"/>
  <c r="N115" i="9"/>
  <c r="M115" i="9"/>
  <c r="L115" i="9"/>
  <c r="N129" i="9"/>
  <c r="L129" i="9"/>
  <c r="M129" i="9"/>
  <c r="L138" i="9"/>
  <c r="M138" i="9"/>
  <c r="N138" i="9"/>
  <c r="M81" i="9"/>
  <c r="L81" i="9"/>
  <c r="N81" i="9"/>
  <c r="L80" i="9"/>
  <c r="M80" i="9"/>
  <c r="N80" i="9"/>
  <c r="M87" i="9"/>
  <c r="L87" i="9"/>
  <c r="N87" i="9"/>
  <c r="Z512" i="9"/>
  <c r="X512" i="9"/>
  <c r="AA512" i="9"/>
  <c r="Z509" i="9"/>
  <c r="X509" i="9"/>
  <c r="AA509" i="9"/>
  <c r="AA452" i="9"/>
  <c r="Z452" i="9"/>
  <c r="X452" i="9"/>
  <c r="AA451" i="9"/>
  <c r="X451" i="9"/>
  <c r="Z451" i="9"/>
  <c r="AA450" i="9"/>
  <c r="Z450" i="9"/>
  <c r="X450" i="9"/>
  <c r="Z608" i="9"/>
  <c r="X608" i="9"/>
  <c r="AA608" i="9"/>
  <c r="X609" i="9"/>
  <c r="Z609" i="9"/>
  <c r="AA609" i="9"/>
  <c r="AA436" i="9"/>
  <c r="Z436" i="9"/>
  <c r="X436" i="9"/>
  <c r="X431" i="9"/>
  <c r="Z431" i="9"/>
  <c r="AA431" i="9"/>
  <c r="X430" i="9"/>
  <c r="Z430" i="9"/>
  <c r="AA430" i="9"/>
  <c r="X559" i="9"/>
  <c r="Z559" i="9"/>
  <c r="AA559" i="9"/>
  <c r="AA565" i="9"/>
  <c r="X565" i="9"/>
  <c r="Z565" i="9"/>
  <c r="N93" i="9"/>
  <c r="M93" i="9"/>
  <c r="L93" i="9"/>
  <c r="M97" i="9"/>
  <c r="L97" i="9"/>
  <c r="N97" i="9"/>
  <c r="L91" i="9"/>
  <c r="N91" i="9"/>
  <c r="M91" i="9"/>
  <c r="N78" i="9"/>
  <c r="L78" i="9"/>
  <c r="M78" i="9"/>
  <c r="M69" i="9"/>
  <c r="N69" i="9"/>
  <c r="L69" i="9"/>
  <c r="AA376" i="9"/>
  <c r="AA371" i="9"/>
  <c r="AA370" i="9"/>
  <c r="Z528" i="9"/>
  <c r="X528" i="9"/>
  <c r="AA528" i="9"/>
  <c r="X529" i="9"/>
  <c r="Z529" i="9"/>
  <c r="AA529" i="9"/>
  <c r="X580" i="9"/>
  <c r="Z580" i="9"/>
  <c r="AA580" i="9"/>
  <c r="X577" i="9"/>
  <c r="Z577" i="9"/>
  <c r="AA577" i="9"/>
  <c r="AA582" i="9"/>
  <c r="X582" i="9"/>
  <c r="Z582" i="9"/>
  <c r="Z519" i="9"/>
  <c r="AA519" i="9"/>
  <c r="X519" i="9"/>
  <c r="Z525" i="9"/>
  <c r="X525" i="9"/>
  <c r="AA525" i="9"/>
  <c r="X548" i="9"/>
  <c r="Z548" i="9"/>
  <c r="AA548" i="9"/>
  <c r="Z551" i="9"/>
  <c r="AA551" i="9"/>
  <c r="X551" i="9"/>
  <c r="Z550" i="9"/>
  <c r="X550" i="9"/>
  <c r="AA550" i="9"/>
  <c r="X399" i="9"/>
  <c r="Z399" i="9"/>
  <c r="AA399" i="9"/>
  <c r="AA405" i="9"/>
  <c r="Z405" i="9"/>
  <c r="X405" i="9"/>
  <c r="N12" i="9"/>
  <c r="N15" i="9"/>
  <c r="N14" i="9"/>
  <c r="N140" i="9"/>
  <c r="M140" i="9"/>
  <c r="L140" i="9"/>
  <c r="M146" i="9"/>
  <c r="L146" i="9"/>
  <c r="N146" i="9"/>
  <c r="M125" i="9"/>
  <c r="N125" i="9"/>
  <c r="L125" i="9"/>
  <c r="M121" i="9"/>
  <c r="L121" i="9"/>
  <c r="N121" i="9"/>
  <c r="L123" i="9"/>
  <c r="N123" i="9"/>
  <c r="M123" i="9"/>
  <c r="Z479" i="9"/>
  <c r="AA479" i="9"/>
  <c r="X479" i="9"/>
  <c r="AA485" i="9"/>
  <c r="X485" i="9"/>
  <c r="Z485" i="9"/>
  <c r="AA423" i="9"/>
  <c r="Z423" i="9"/>
  <c r="X423" i="9"/>
  <c r="AA418" i="9"/>
  <c r="X418" i="9"/>
  <c r="Z418" i="9"/>
  <c r="AA364" i="9"/>
  <c r="AA361" i="9"/>
  <c r="AA366" i="9"/>
  <c r="AA387" i="9"/>
  <c r="AA393" i="9"/>
  <c r="AA407" i="9"/>
  <c r="Z407" i="9"/>
  <c r="X407" i="9"/>
  <c r="X413" i="9"/>
  <c r="Z413" i="9"/>
  <c r="AA413" i="9"/>
  <c r="AA572" i="9"/>
  <c r="Z572" i="9"/>
  <c r="X572" i="9"/>
  <c r="X575" i="9"/>
  <c r="Z575" i="9"/>
  <c r="AA575" i="9"/>
  <c r="Z574" i="9"/>
  <c r="AA574" i="9"/>
  <c r="X574" i="9"/>
  <c r="AA343" i="9"/>
  <c r="AA338" i="9"/>
  <c r="AA588" i="9"/>
  <c r="Z588" i="9"/>
  <c r="X588" i="9"/>
  <c r="AA595" i="9"/>
  <c r="X595" i="9"/>
  <c r="Z595" i="9"/>
  <c r="X594" i="9"/>
  <c r="AA594" i="9"/>
  <c r="Z594" i="9"/>
  <c r="AA603" i="9"/>
  <c r="X603" i="9"/>
  <c r="Z603" i="9"/>
  <c r="X598" i="9"/>
  <c r="Z598" i="9"/>
  <c r="AA598" i="9"/>
  <c r="AA468" i="9"/>
  <c r="Z468" i="9"/>
  <c r="X468" i="9"/>
  <c r="X475" i="9"/>
  <c r="Z475" i="9"/>
  <c r="AA475" i="9"/>
  <c r="AA474" i="9"/>
  <c r="Z474" i="9"/>
  <c r="X474" i="9"/>
  <c r="N49" i="9"/>
  <c r="M49" i="9"/>
  <c r="L49" i="9"/>
  <c r="N58" i="9"/>
  <c r="L58" i="9"/>
  <c r="M58" i="9"/>
  <c r="L36" i="9"/>
  <c r="M36" i="9"/>
  <c r="N36" i="9"/>
  <c r="M30" i="9"/>
  <c r="L30" i="9"/>
  <c r="N30" i="9"/>
  <c r="N35" i="9"/>
  <c r="L35" i="9"/>
  <c r="M35" i="9"/>
  <c r="N40" i="9"/>
  <c r="L40" i="9"/>
  <c r="M40" i="9"/>
  <c r="M46" i="9"/>
  <c r="N46" i="9"/>
  <c r="L46" i="9"/>
  <c r="L43" i="9"/>
  <c r="N43" i="9"/>
  <c r="M43" i="9"/>
  <c r="AA336" i="9"/>
  <c r="X336" i="9"/>
  <c r="Z336" i="9"/>
  <c r="Z329" i="9"/>
  <c r="X329" i="9"/>
  <c r="AA329" i="9"/>
  <c r="AA488" i="9"/>
  <c r="X488" i="9"/>
  <c r="Z488" i="9"/>
  <c r="Z491" i="9"/>
  <c r="AA491" i="9"/>
  <c r="X491" i="9"/>
  <c r="AA490" i="9"/>
  <c r="Z490" i="9"/>
  <c r="X490" i="9"/>
  <c r="Z499" i="9"/>
  <c r="AA499" i="9"/>
  <c r="X499" i="9"/>
  <c r="AA505" i="9"/>
  <c r="Z505" i="9"/>
  <c r="X505" i="9"/>
  <c r="AA356" i="9"/>
  <c r="AA351" i="9"/>
  <c r="AA350" i="9"/>
  <c r="AA439" i="9"/>
  <c r="X439" i="9"/>
  <c r="Z439" i="9"/>
  <c r="X445" i="9"/>
  <c r="Z445" i="9"/>
  <c r="AA445" i="9"/>
  <c r="L149" i="9"/>
  <c r="M149" i="9"/>
  <c r="N149" i="9"/>
  <c r="M153" i="9"/>
  <c r="L153" i="9"/>
  <c r="N153" i="9"/>
  <c r="M151" i="9"/>
  <c r="L151" i="9"/>
  <c r="N151" i="9"/>
  <c r="N110" i="9"/>
  <c r="L110" i="9"/>
  <c r="M110" i="9"/>
  <c r="L112" i="9"/>
  <c r="M112" i="9"/>
  <c r="N112" i="9"/>
  <c r="L133" i="9"/>
  <c r="N133" i="9"/>
  <c r="M133" i="9"/>
  <c r="M137" i="9"/>
  <c r="L137" i="9"/>
  <c r="N137" i="9"/>
  <c r="N131" i="9"/>
  <c r="M131" i="9"/>
  <c r="L131" i="9"/>
  <c r="N86" i="9"/>
  <c r="L86" i="9"/>
  <c r="M86" i="9"/>
  <c r="M85" i="9"/>
  <c r="N85" i="9"/>
  <c r="L85" i="9"/>
  <c r="Z507" i="9"/>
  <c r="AA507" i="9"/>
  <c r="X507" i="9"/>
  <c r="X513" i="9"/>
  <c r="Z513" i="9"/>
  <c r="AA513" i="9"/>
  <c r="Z456" i="9"/>
  <c r="X456" i="9"/>
  <c r="AA456" i="9"/>
  <c r="AA455" i="9"/>
  <c r="Z455" i="9"/>
  <c r="X455" i="9"/>
  <c r="AA454" i="9"/>
  <c r="Z454" i="9"/>
  <c r="X454" i="9"/>
  <c r="Z607" i="9"/>
  <c r="AA607" i="9"/>
  <c r="X607" i="9"/>
  <c r="AA613" i="9"/>
  <c r="X613" i="9"/>
  <c r="Z613" i="9"/>
  <c r="X428" i="9"/>
  <c r="Z428" i="9"/>
  <c r="AA428" i="9"/>
  <c r="Z435" i="9"/>
  <c r="X435" i="9"/>
  <c r="AA435" i="9"/>
  <c r="AA434" i="9"/>
  <c r="X434" i="9"/>
  <c r="Z434" i="9"/>
  <c r="X563" i="9"/>
  <c r="AA563" i="9"/>
  <c r="Z563" i="9"/>
  <c r="Z558" i="9"/>
  <c r="AA558" i="9"/>
  <c r="X558" i="9"/>
  <c r="L98" i="9"/>
  <c r="N98" i="9"/>
  <c r="M98" i="9"/>
  <c r="L94" i="9"/>
  <c r="N94" i="9"/>
  <c r="M94" i="9"/>
  <c r="N95" i="9"/>
  <c r="L95" i="9"/>
  <c r="M95" i="9"/>
  <c r="N70" i="9"/>
  <c r="L70" i="9"/>
  <c r="M70" i="9"/>
  <c r="N74" i="9"/>
  <c r="M74" i="9"/>
  <c r="L74" i="9"/>
  <c r="AA372" i="9"/>
  <c r="AA375" i="9"/>
  <c r="AA374" i="9"/>
  <c r="X527" i="9"/>
  <c r="Z527" i="9"/>
  <c r="AA527" i="9"/>
  <c r="AA533" i="9"/>
  <c r="X533" i="9"/>
  <c r="Z533" i="9"/>
  <c r="AA584" i="9"/>
  <c r="X584" i="9"/>
  <c r="Z584" i="9"/>
  <c r="AA581" i="9"/>
  <c r="X581" i="9"/>
  <c r="Z581" i="9"/>
  <c r="AA586" i="9"/>
  <c r="Z586" i="9"/>
  <c r="X586" i="9"/>
  <c r="Z523" i="9"/>
  <c r="X523" i="9"/>
  <c r="AA523" i="9"/>
  <c r="Z518" i="9"/>
  <c r="X518" i="9"/>
  <c r="AA518" i="9"/>
  <c r="AA552" i="9"/>
  <c r="X552" i="9"/>
  <c r="Z552" i="9"/>
  <c r="Z555" i="9"/>
  <c r="X555" i="9"/>
  <c r="AA555" i="9"/>
  <c r="AA554" i="9"/>
  <c r="X554" i="9"/>
  <c r="Z554" i="9"/>
  <c r="AA403" i="9"/>
  <c r="X403" i="9"/>
  <c r="Z403" i="9"/>
  <c r="X398" i="9"/>
  <c r="Z398" i="9"/>
  <c r="AA398" i="9"/>
  <c r="N16" i="9"/>
  <c r="N9" i="9"/>
  <c r="N18" i="9"/>
  <c r="M148" i="9"/>
  <c r="N148" i="9"/>
  <c r="L148" i="9"/>
  <c r="L139" i="9"/>
  <c r="M139" i="9"/>
  <c r="N139" i="9"/>
  <c r="M128" i="9"/>
  <c r="L128" i="9"/>
  <c r="N128" i="9"/>
  <c r="N122" i="9"/>
  <c r="M122" i="9"/>
  <c r="L122" i="9"/>
  <c r="N127" i="9"/>
  <c r="M127" i="9"/>
  <c r="L127" i="9"/>
  <c r="X483" i="9"/>
  <c r="Z483" i="9"/>
  <c r="AA483" i="9"/>
  <c r="X478" i="9"/>
  <c r="AA478" i="9"/>
  <c r="Z478" i="9"/>
  <c r="AA420" i="9"/>
  <c r="Z420" i="9"/>
  <c r="X420" i="9"/>
  <c r="AA417" i="9"/>
  <c r="X417" i="9"/>
  <c r="Z417" i="9"/>
  <c r="AA422" i="9"/>
  <c r="Z422" i="9"/>
  <c r="X422" i="9"/>
  <c r="AA359" i="9"/>
  <c r="AA365" i="9"/>
  <c r="AA388" i="9"/>
  <c r="AA391" i="9"/>
  <c r="AA390" i="9"/>
  <c r="Z408" i="9"/>
  <c r="X408" i="9"/>
  <c r="AA408" i="9"/>
  <c r="Z411" i="9"/>
  <c r="X411" i="9"/>
  <c r="AA411" i="9"/>
  <c r="Z410" i="9"/>
  <c r="X410" i="9"/>
  <c r="AA410" i="9"/>
  <c r="Z576" i="9"/>
  <c r="X576" i="9"/>
  <c r="AA576" i="9"/>
  <c r="AA569" i="9"/>
  <c r="Z569" i="9"/>
  <c r="X569" i="9"/>
  <c r="AA344" i="9"/>
  <c r="AA337" i="9"/>
  <c r="AA342" i="9"/>
  <c r="Z592" i="9"/>
  <c r="X592" i="9"/>
  <c r="AA592" i="9"/>
  <c r="Z589" i="9"/>
  <c r="X589" i="9"/>
  <c r="AA589" i="9"/>
  <c r="AA600" i="9"/>
  <c r="X600" i="9"/>
  <c r="Z600" i="9"/>
  <c r="AA597" i="9"/>
  <c r="X597" i="9"/>
  <c r="Z597" i="9"/>
  <c r="AA602" i="9"/>
  <c r="Z602" i="9"/>
  <c r="X602" i="9"/>
  <c r="X476" i="9"/>
  <c r="Z476" i="9"/>
  <c r="AA476" i="9"/>
  <c r="AA469" i="9"/>
  <c r="Z469" i="9"/>
  <c r="X469" i="9"/>
  <c r="N50" i="9"/>
  <c r="L50" i="9"/>
  <c r="M50" i="9"/>
  <c r="L54" i="9"/>
  <c r="M54" i="9"/>
  <c r="N54" i="9"/>
  <c r="N51" i="9"/>
  <c r="M51" i="9"/>
  <c r="L51" i="9"/>
  <c r="L33" i="9"/>
  <c r="M33" i="9"/>
  <c r="N33" i="9"/>
  <c r="N32" i="9"/>
  <c r="L32" i="9"/>
  <c r="M32" i="9"/>
  <c r="N41" i="9"/>
  <c r="M41" i="9"/>
  <c r="L41" i="9"/>
  <c r="N42" i="9"/>
  <c r="L42" i="9"/>
  <c r="M42" i="9"/>
  <c r="M47" i="9"/>
  <c r="N47" i="9"/>
  <c r="L47" i="9"/>
  <c r="AA327" i="9"/>
  <c r="Z327" i="9"/>
  <c r="X327" i="9"/>
  <c r="X333" i="9"/>
  <c r="Z333" i="9"/>
  <c r="AA333" i="9"/>
  <c r="AA492" i="9"/>
  <c r="Z492" i="9"/>
  <c r="X492" i="9"/>
  <c r="X495" i="9"/>
  <c r="AA495" i="9"/>
  <c r="Z495" i="9"/>
  <c r="Z494" i="9"/>
  <c r="X494" i="9"/>
  <c r="AA494" i="9"/>
  <c r="Z503" i="9"/>
  <c r="X503" i="9"/>
  <c r="AA503" i="9"/>
  <c r="X498" i="9"/>
  <c r="AA498" i="9"/>
  <c r="Z498" i="9"/>
  <c r="AA348" i="9"/>
  <c r="AA355" i="9"/>
  <c r="AA354" i="9"/>
  <c r="X443" i="9"/>
  <c r="AA443" i="9"/>
  <c r="Z443" i="9"/>
  <c r="AA438" i="9"/>
  <c r="Z438" i="9"/>
  <c r="X438" i="9"/>
  <c r="N156" i="9"/>
  <c r="M156" i="9"/>
  <c r="L156" i="9"/>
  <c r="N150" i="9"/>
  <c r="M150" i="9"/>
  <c r="L150" i="9"/>
  <c r="N155" i="9"/>
  <c r="M155" i="9"/>
  <c r="L155" i="9"/>
  <c r="N116" i="9"/>
  <c r="L116" i="9"/>
  <c r="M116" i="9"/>
  <c r="M117" i="9"/>
  <c r="N117" i="9"/>
  <c r="L117" i="9"/>
  <c r="L132" i="9"/>
  <c r="N132" i="9"/>
  <c r="M132" i="9"/>
  <c r="M130" i="9"/>
  <c r="L130" i="9"/>
  <c r="N130" i="9"/>
  <c r="M135" i="9"/>
  <c r="L135" i="9"/>
  <c r="N135" i="9"/>
  <c r="L82" i="9"/>
  <c r="N82" i="9"/>
  <c r="M82" i="9"/>
  <c r="N79" i="9"/>
  <c r="L79" i="9"/>
  <c r="M79" i="9"/>
  <c r="X516" i="9"/>
  <c r="Z516" i="9"/>
  <c r="AA516" i="9"/>
  <c r="X511" i="9"/>
  <c r="AA511" i="9"/>
  <c r="Z511" i="9"/>
  <c r="Z510" i="9"/>
  <c r="X510" i="9"/>
  <c r="AA510" i="9"/>
  <c r="AA448" i="9"/>
  <c r="X448" i="9"/>
  <c r="Z448" i="9"/>
  <c r="Z449" i="9"/>
  <c r="X449" i="9"/>
  <c r="AA449" i="9"/>
  <c r="X612" i="9"/>
  <c r="Z612" i="9"/>
  <c r="AA612" i="9"/>
  <c r="AA611" i="9"/>
  <c r="X611" i="9"/>
  <c r="Z611" i="9"/>
  <c r="X610" i="9"/>
  <c r="AA610" i="9"/>
  <c r="Z610" i="9"/>
  <c r="AA432" i="9"/>
  <c r="X432" i="9"/>
  <c r="Z432" i="9"/>
  <c r="X429" i="9"/>
  <c r="Z429" i="9"/>
  <c r="AA429" i="9"/>
  <c r="X564" i="9"/>
  <c r="Z564" i="9"/>
  <c r="AA564" i="9"/>
  <c r="Z557" i="9"/>
  <c r="X557" i="9"/>
  <c r="AA557" i="9"/>
  <c r="X562" i="9"/>
  <c r="Z562" i="9"/>
  <c r="AA562" i="9"/>
  <c r="N89" i="9"/>
  <c r="L89" i="9"/>
  <c r="M89" i="9"/>
  <c r="N90" i="9"/>
  <c r="M90" i="9"/>
  <c r="L90" i="9"/>
  <c r="L72" i="9"/>
  <c r="N72" i="9"/>
  <c r="M72" i="9"/>
  <c r="N76" i="9"/>
  <c r="L76" i="9"/>
  <c r="M76" i="9"/>
  <c r="M71" i="9"/>
  <c r="L71" i="9"/>
  <c r="N71" i="9"/>
  <c r="AA368" i="9"/>
  <c r="AA369" i="9"/>
  <c r="AA536" i="9"/>
  <c r="X536" i="9"/>
  <c r="Z536" i="9"/>
  <c r="X531" i="9"/>
  <c r="AA531" i="9"/>
  <c r="Z531" i="9"/>
  <c r="X530" i="9"/>
  <c r="Z530" i="9"/>
  <c r="AA530" i="9"/>
  <c r="AA579" i="9"/>
  <c r="X579" i="9"/>
  <c r="Z579" i="9"/>
  <c r="AA585" i="9"/>
  <c r="Z585" i="9"/>
  <c r="X585" i="9"/>
  <c r="AA520" i="9"/>
  <c r="X520" i="9"/>
  <c r="Z520" i="9"/>
  <c r="AA517" i="9"/>
  <c r="X517" i="9"/>
  <c r="Z517" i="9"/>
  <c r="AA522" i="9"/>
  <c r="X522" i="9"/>
  <c r="Z522" i="9"/>
  <c r="AA556" i="9"/>
  <c r="Z556" i="9"/>
  <c r="X556" i="9"/>
  <c r="AA549" i="9"/>
  <c r="X549" i="9"/>
  <c r="Z549" i="9"/>
  <c r="AA404" i="9"/>
  <c r="Z404" i="9"/>
  <c r="X404" i="9"/>
  <c r="X397" i="9"/>
  <c r="Z397" i="9"/>
  <c r="AA397" i="9"/>
  <c r="AA402" i="9"/>
  <c r="X402" i="9"/>
  <c r="Z402" i="9"/>
  <c r="N17" i="9"/>
  <c r="N13" i="9"/>
  <c r="M141" i="9"/>
  <c r="N141" i="9"/>
  <c r="L141" i="9"/>
  <c r="N145" i="9"/>
  <c r="L145" i="9"/>
  <c r="M145" i="9"/>
  <c r="N143" i="9"/>
  <c r="M143" i="9"/>
  <c r="L143" i="9"/>
  <c r="N124" i="9"/>
  <c r="M124" i="9"/>
  <c r="L124" i="9"/>
  <c r="L126" i="9"/>
  <c r="M126" i="9"/>
  <c r="N126" i="9"/>
  <c r="X484" i="9"/>
  <c r="Z484" i="9"/>
  <c r="AA484" i="9"/>
  <c r="X477" i="9"/>
  <c r="Z477" i="9"/>
  <c r="AA477" i="9"/>
  <c r="Z482" i="9"/>
  <c r="X482" i="9"/>
  <c r="AA482" i="9"/>
  <c r="Z424" i="9"/>
  <c r="X424" i="9"/>
  <c r="AA424" i="9"/>
  <c r="AA421" i="9"/>
  <c r="Z421" i="9"/>
  <c r="X421" i="9"/>
  <c r="Z426" i="9"/>
  <c r="X426" i="9"/>
  <c r="AA426" i="9"/>
  <c r="AA363" i="9"/>
  <c r="AA358" i="9"/>
  <c r="AA392" i="9"/>
  <c r="AA395" i="9"/>
  <c r="AA394" i="9"/>
  <c r="X412" i="9"/>
  <c r="Z412" i="9"/>
  <c r="AA412" i="9"/>
  <c r="X415" i="9"/>
  <c r="Z415" i="9"/>
  <c r="AA415" i="9"/>
  <c r="X414" i="9"/>
  <c r="Z414" i="9"/>
  <c r="AA414" i="9"/>
  <c r="Z567" i="9"/>
  <c r="AA567" i="9"/>
  <c r="X567" i="9"/>
  <c r="Z573" i="9"/>
  <c r="X573" i="9"/>
  <c r="AA573" i="9"/>
  <c r="AA340" i="9"/>
  <c r="AA341" i="9"/>
  <c r="AA346" i="9"/>
  <c r="AA587" i="9"/>
  <c r="X587" i="9"/>
  <c r="Z587" i="9"/>
  <c r="X593" i="9"/>
  <c r="Z593" i="9"/>
  <c r="AA593" i="9"/>
  <c r="AA604" i="9"/>
  <c r="Z604" i="9"/>
  <c r="X604" i="9"/>
  <c r="AA601" i="9"/>
  <c r="Z601" i="9"/>
  <c r="X601" i="9"/>
  <c r="Z606" i="9"/>
  <c r="X606" i="9"/>
  <c r="AA606" i="9"/>
  <c r="Z467" i="9"/>
  <c r="X467" i="9"/>
  <c r="AA467" i="9"/>
  <c r="AA473" i="9"/>
  <c r="X473" i="9"/>
  <c r="Z473" i="9"/>
  <c r="M52" i="9"/>
  <c r="L52" i="9"/>
  <c r="N52" i="9"/>
  <c r="L56" i="9"/>
  <c r="M56" i="9"/>
  <c r="N56" i="9"/>
  <c r="M55" i="9"/>
  <c r="L55" i="9"/>
  <c r="N55" i="9"/>
  <c r="L38" i="9"/>
  <c r="M38" i="9"/>
  <c r="N38" i="9"/>
  <c r="L37" i="9"/>
  <c r="M37" i="9"/>
  <c r="N37" i="9"/>
  <c r="N44" i="9"/>
  <c r="L44" i="9"/>
  <c r="M44" i="9"/>
  <c r="N48" i="9"/>
  <c r="L48" i="9"/>
  <c r="M48" i="9"/>
  <c r="Z328" i="9"/>
  <c r="X328" i="9"/>
  <c r="AA328" i="9"/>
  <c r="Z331" i="9"/>
  <c r="X331" i="9"/>
  <c r="AA331" i="9"/>
  <c r="Z330" i="9"/>
  <c r="X330" i="9"/>
  <c r="AA330" i="9"/>
  <c r="Z496" i="9"/>
  <c r="X496" i="9"/>
  <c r="AA496" i="9"/>
  <c r="AA489" i="9"/>
  <c r="Z489" i="9"/>
  <c r="X489" i="9"/>
  <c r="AA504" i="9"/>
  <c r="X504" i="9"/>
  <c r="Z504" i="9"/>
  <c r="X497" i="9"/>
  <c r="Z497" i="9"/>
  <c r="AA497" i="9"/>
  <c r="X502" i="9"/>
  <c r="Z502" i="9"/>
  <c r="AA502" i="9"/>
  <c r="AA352" i="9"/>
  <c r="AA349" i="9"/>
  <c r="Z440" i="9"/>
  <c r="X440" i="9"/>
  <c r="AA440" i="9"/>
  <c r="AA437" i="9"/>
  <c r="X437" i="9"/>
  <c r="Z437" i="9"/>
  <c r="X442" i="9"/>
  <c r="Z442" i="9"/>
  <c r="AA442" i="9"/>
  <c r="M157" i="9"/>
  <c r="N157" i="9"/>
  <c r="L157" i="9"/>
  <c r="M154" i="9"/>
  <c r="L154" i="9"/>
  <c r="N154" i="9"/>
  <c r="N109" i="9"/>
  <c r="M109" i="9"/>
  <c r="L109" i="9"/>
  <c r="M113" i="9"/>
  <c r="L113" i="9"/>
  <c r="N113" i="9"/>
  <c r="N111" i="9"/>
  <c r="M111" i="9"/>
  <c r="L111" i="9"/>
  <c r="L136" i="9"/>
  <c r="M136" i="9"/>
  <c r="N136" i="9"/>
  <c r="N134" i="9"/>
  <c r="M134" i="9"/>
  <c r="L134" i="9"/>
  <c r="L88" i="9"/>
  <c r="M88" i="9"/>
  <c r="N88" i="9"/>
  <c r="N84" i="9"/>
  <c r="L84" i="9"/>
  <c r="M84" i="9"/>
  <c r="N83" i="9"/>
  <c r="M83" i="9"/>
  <c r="L83" i="9"/>
  <c r="AA508" i="9"/>
  <c r="Z508" i="9"/>
  <c r="X508" i="9"/>
  <c r="Z515" i="9"/>
  <c r="X515" i="9"/>
  <c r="AA515" i="9"/>
  <c r="X514" i="9"/>
  <c r="AA514" i="9"/>
  <c r="Z514" i="9"/>
  <c r="Z447" i="9"/>
  <c r="X447" i="9"/>
  <c r="AA447" i="9"/>
  <c r="AA453" i="9"/>
  <c r="Z453" i="9"/>
  <c r="X453" i="9"/>
  <c r="AA616" i="9"/>
  <c r="X616" i="9"/>
  <c r="Z616" i="9"/>
  <c r="X615" i="9"/>
  <c r="AA615" i="9"/>
  <c r="Z615" i="9"/>
  <c r="Z614" i="9"/>
  <c r="X614" i="9"/>
  <c r="AA614" i="9"/>
  <c r="Z427" i="9"/>
  <c r="X427" i="9"/>
  <c r="AA427" i="9"/>
  <c r="X433" i="9"/>
  <c r="Z433" i="9"/>
  <c r="AA433" i="9"/>
  <c r="Z560" i="9"/>
  <c r="X560" i="9"/>
  <c r="AA560" i="9"/>
  <c r="X561" i="9"/>
  <c r="Z561" i="9"/>
  <c r="AA561" i="9"/>
  <c r="AA566" i="9"/>
  <c r="Z566" i="9"/>
  <c r="X566" i="9"/>
  <c r="N92" i="9"/>
  <c r="L92" i="9"/>
  <c r="M92" i="9"/>
  <c r="L96" i="9"/>
  <c r="M96" i="9"/>
  <c r="N96" i="9"/>
  <c r="N77" i="9"/>
  <c r="M77" i="9"/>
  <c r="L77" i="9"/>
  <c r="M73" i="9"/>
  <c r="L73" i="9"/>
  <c r="N73" i="9"/>
  <c r="L75" i="9"/>
  <c r="N75" i="9"/>
  <c r="M75" i="9"/>
  <c r="C8" i="6"/>
  <c r="B8" i="6"/>
  <c r="C10" i="5"/>
  <c r="B10" i="10"/>
  <c r="J10" i="10" s="1"/>
  <c r="B9" i="12"/>
  <c r="J9" i="12" s="1"/>
  <c r="K121" i="1"/>
  <c r="E121" i="1" s="1"/>
  <c r="E92" i="1"/>
  <c r="C164" i="20" l="1"/>
  <c r="D163" i="20"/>
  <c r="C52" i="20"/>
  <c r="D51" i="20"/>
  <c r="C65" i="20"/>
  <c r="D64" i="20"/>
  <c r="C140" i="20"/>
  <c r="D139" i="20"/>
  <c r="C41" i="20"/>
  <c r="D40" i="20"/>
  <c r="C156" i="20"/>
  <c r="D155" i="20"/>
  <c r="AD121" i="1" a="1"/>
  <c r="AD121" i="1" s="1"/>
  <c r="AD181" i="1" a="1"/>
  <c r="AD181" i="1" s="1"/>
  <c r="AD177" i="1" a="1"/>
  <c r="AD177" i="1" s="1"/>
  <c r="AD173" i="1" a="1"/>
  <c r="AD173" i="1" s="1"/>
  <c r="AD169" i="1" a="1"/>
  <c r="AD169" i="1" s="1"/>
  <c r="AD165" i="1" a="1"/>
  <c r="AD165" i="1" s="1"/>
  <c r="AD161" i="1" a="1"/>
  <c r="AD161" i="1" s="1"/>
  <c r="AD157" i="1" a="1"/>
  <c r="AD157" i="1" s="1"/>
  <c r="AD153" i="1" a="1"/>
  <c r="AD153" i="1" s="1"/>
  <c r="AD149" i="1" a="1"/>
  <c r="AD149" i="1" s="1"/>
  <c r="AD145" i="1" a="1"/>
  <c r="AD145" i="1" s="1"/>
  <c r="AD141" i="1" a="1"/>
  <c r="AD141" i="1" s="1"/>
  <c r="AD137" i="1" a="1"/>
  <c r="AD137" i="1" s="1"/>
  <c r="AD133" i="1" a="1"/>
  <c r="AD133" i="1" s="1"/>
  <c r="AD129" i="1" a="1"/>
  <c r="AD129" i="1" s="1"/>
  <c r="AD125" i="1" a="1"/>
  <c r="AD125" i="1" s="1"/>
  <c r="AD174" i="1" a="1"/>
  <c r="AD174" i="1" s="1"/>
  <c r="AD184" i="1" a="1"/>
  <c r="AD184" i="1" s="1"/>
  <c r="AD180" i="1" a="1"/>
  <c r="AD180" i="1" s="1"/>
  <c r="AD176" i="1" a="1"/>
  <c r="AD176" i="1" s="1"/>
  <c r="AD172" i="1" a="1"/>
  <c r="AD172" i="1" s="1"/>
  <c r="AD168" i="1" a="1"/>
  <c r="AD168" i="1" s="1"/>
  <c r="AD164" i="1" a="1"/>
  <c r="AD164" i="1" s="1"/>
  <c r="AD160" i="1" a="1"/>
  <c r="AD160" i="1" s="1"/>
  <c r="AD156" i="1" a="1"/>
  <c r="AD156" i="1" s="1"/>
  <c r="AD152" i="1" a="1"/>
  <c r="AD152" i="1" s="1"/>
  <c r="AD148" i="1" a="1"/>
  <c r="AD148" i="1" s="1"/>
  <c r="AD144" i="1" a="1"/>
  <c r="AD144" i="1" s="1"/>
  <c r="AD140" i="1" a="1"/>
  <c r="AD140" i="1" s="1"/>
  <c r="AD136" i="1" a="1"/>
  <c r="AD136" i="1" s="1"/>
  <c r="AD132" i="1" a="1"/>
  <c r="AD132" i="1" s="1"/>
  <c r="AD128" i="1" a="1"/>
  <c r="AD128" i="1" s="1"/>
  <c r="AD124" i="1" a="1"/>
  <c r="AD124" i="1" s="1"/>
  <c r="AD178" i="1" a="1"/>
  <c r="AD178" i="1" s="1"/>
  <c r="AD162" i="1" a="1"/>
  <c r="AD162" i="1" s="1"/>
  <c r="AD150" i="1" a="1"/>
  <c r="AD150" i="1" s="1"/>
  <c r="AD138" i="1" a="1"/>
  <c r="AD138" i="1" s="1"/>
  <c r="AD130" i="1" a="1"/>
  <c r="AD130" i="1" s="1"/>
  <c r="AD183" i="1" a="1"/>
  <c r="AD183" i="1" s="1"/>
  <c r="AD179" i="1" a="1"/>
  <c r="AD179" i="1" s="1"/>
  <c r="AD175" i="1" a="1"/>
  <c r="AD175" i="1" s="1"/>
  <c r="AD171" i="1" a="1"/>
  <c r="AD171" i="1" s="1"/>
  <c r="AD167" i="1" a="1"/>
  <c r="AD167" i="1" s="1"/>
  <c r="AD163" i="1" a="1"/>
  <c r="AD163" i="1" s="1"/>
  <c r="AD159" i="1" a="1"/>
  <c r="AD159" i="1" s="1"/>
  <c r="AD155" i="1" a="1"/>
  <c r="AD155" i="1" s="1"/>
  <c r="AD151" i="1" a="1"/>
  <c r="AD151" i="1" s="1"/>
  <c r="AD147" i="1" a="1"/>
  <c r="AD147" i="1" s="1"/>
  <c r="AD143" i="1" a="1"/>
  <c r="AD143" i="1" s="1"/>
  <c r="AD139" i="1" a="1"/>
  <c r="AD139" i="1" s="1"/>
  <c r="AD135" i="1" a="1"/>
  <c r="AD135" i="1" s="1"/>
  <c r="AD131" i="1" a="1"/>
  <c r="AD131" i="1" s="1"/>
  <c r="AD127" i="1" a="1"/>
  <c r="AD127" i="1" s="1"/>
  <c r="AD123" i="1" a="1"/>
  <c r="AD123" i="1" s="1"/>
  <c r="AD170" i="1" a="1"/>
  <c r="AD170" i="1" s="1"/>
  <c r="AD158" i="1" a="1"/>
  <c r="AD158" i="1" s="1"/>
  <c r="AD146" i="1" a="1"/>
  <c r="AD146" i="1" s="1"/>
  <c r="AD134" i="1" a="1"/>
  <c r="AD134" i="1" s="1"/>
  <c r="AD122" i="1" a="1"/>
  <c r="AD122" i="1" s="1"/>
  <c r="AD182" i="1" a="1"/>
  <c r="AD182" i="1" s="1"/>
  <c r="AD166" i="1" a="1"/>
  <c r="AD166" i="1" s="1"/>
  <c r="AD154" i="1" a="1"/>
  <c r="AD154" i="1" s="1"/>
  <c r="AD142" i="1" a="1"/>
  <c r="AD142" i="1" s="1"/>
  <c r="AD126" i="1" a="1"/>
  <c r="AD126" i="1" s="1"/>
  <c r="AE26" i="5" a="1"/>
  <c r="AE26" i="5" s="1"/>
  <c r="X173" i="1"/>
  <c r="X157" i="1"/>
  <c r="X141" i="1"/>
  <c r="X125" i="1"/>
  <c r="AE34" i="5" a="1"/>
  <c r="AE34" i="5" s="1"/>
  <c r="X158" i="1"/>
  <c r="X126" i="1"/>
  <c r="AE18" i="5" a="1"/>
  <c r="AE18" i="5" s="1"/>
  <c r="X172" i="1"/>
  <c r="X156" i="1"/>
  <c r="X140" i="1"/>
  <c r="X124" i="1"/>
  <c r="X142" i="1"/>
  <c r="X174" i="1"/>
  <c r="X128" i="1"/>
  <c r="X153" i="1"/>
  <c r="X169" i="1"/>
  <c r="X168" i="1"/>
  <c r="X164" i="1"/>
  <c r="X138" i="1"/>
  <c r="X127" i="1"/>
  <c r="X143" i="1"/>
  <c r="X159" i="1"/>
  <c r="X175" i="1"/>
  <c r="AE14" i="5" a="1"/>
  <c r="AE14" i="5" s="1"/>
  <c r="AE15" i="5" a="1"/>
  <c r="AE15" i="5" s="1"/>
  <c r="AE39" i="5" a="1"/>
  <c r="AE39" i="5" s="1"/>
  <c r="AE23" i="5" a="1"/>
  <c r="AE23" i="5" s="1"/>
  <c r="AE37" i="5" a="1"/>
  <c r="AE37" i="5" s="1"/>
  <c r="X137" i="1"/>
  <c r="X133" i="1"/>
  <c r="X184" i="1"/>
  <c r="X181" i="1"/>
  <c r="X131" i="1"/>
  <c r="X147" i="1"/>
  <c r="X163" i="1"/>
  <c r="X179" i="1"/>
  <c r="X144" i="1"/>
  <c r="AE30" i="5" a="1"/>
  <c r="AE30" i="5" s="1"/>
  <c r="AE21" i="5" a="1"/>
  <c r="AE21" i="5" s="1"/>
  <c r="AE19" i="5" a="1"/>
  <c r="AE19" i="5" s="1"/>
  <c r="X180" i="1"/>
  <c r="X148" i="1"/>
  <c r="X152" i="1"/>
  <c r="X136" i="1"/>
  <c r="AE22" i="5" a="1"/>
  <c r="AE22" i="5" s="1"/>
  <c r="X154" i="1"/>
  <c r="AE38" i="5" a="1"/>
  <c r="AE38" i="5" s="1"/>
  <c r="X135" i="1"/>
  <c r="X151" i="1"/>
  <c r="X167" i="1"/>
  <c r="X183" i="1"/>
  <c r="X176" i="1"/>
  <c r="AE27" i="5" a="1"/>
  <c r="AE27" i="5" s="1"/>
  <c r="AE40" i="5" a="1"/>
  <c r="AE40" i="5" s="1"/>
  <c r="AE11" i="5" a="1"/>
  <c r="AE11" i="5" s="1"/>
  <c r="AE35" i="5" a="1"/>
  <c r="AE35" i="5" s="1"/>
  <c r="AE13" i="5" a="1"/>
  <c r="AE13" i="5" s="1"/>
  <c r="AE31" i="5" a="1"/>
  <c r="AE31" i="5" s="1"/>
  <c r="X132" i="1"/>
  <c r="X160" i="1"/>
  <c r="X165" i="1"/>
  <c r="X149" i="1"/>
  <c r="X122" i="1"/>
  <c r="X170" i="1"/>
  <c r="X123" i="1"/>
  <c r="X139" i="1"/>
  <c r="X155" i="1"/>
  <c r="X171" i="1"/>
  <c r="X146" i="1"/>
  <c r="X129" i="1"/>
  <c r="AE32" i="5" a="1"/>
  <c r="AE32" i="5" s="1"/>
  <c r="AE25" i="5" a="1"/>
  <c r="AE25" i="5" s="1"/>
  <c r="X150" i="1"/>
  <c r="X177" i="1"/>
  <c r="X134" i="1"/>
  <c r="AE12" i="5" a="1"/>
  <c r="AE12" i="5" s="1"/>
  <c r="X130" i="1"/>
  <c r="X178" i="1"/>
  <c r="X161" i="1"/>
  <c r="AE16" i="5" a="1"/>
  <c r="AE16" i="5" s="1"/>
  <c r="AE17" i="5" a="1"/>
  <c r="AE17" i="5" s="1"/>
  <c r="AE29" i="5" a="1"/>
  <c r="AE29" i="5" s="1"/>
  <c r="AE36" i="5" a="1"/>
  <c r="AE36" i="5" s="1"/>
  <c r="X162" i="1"/>
  <c r="X182" i="1"/>
  <c r="X145" i="1"/>
  <c r="X166" i="1"/>
  <c r="AE28" i="5" a="1"/>
  <c r="AE28" i="5" s="1"/>
  <c r="AE33" i="5" a="1"/>
  <c r="AE33" i="5" s="1"/>
  <c r="AE24" i="5" a="1"/>
  <c r="AE24" i="5" s="1"/>
  <c r="AE20" i="5" a="1"/>
  <c r="AE20" i="5" s="1"/>
  <c r="B10" i="5"/>
  <c r="I10" i="5"/>
  <c r="G68" i="1"/>
  <c r="C66" i="20" l="1"/>
  <c r="D66" i="20" s="1"/>
  <c r="D65" i="20"/>
  <c r="C157" i="20"/>
  <c r="D156" i="20"/>
  <c r="C141" i="20"/>
  <c r="D140" i="20"/>
  <c r="C53" i="20"/>
  <c r="D52" i="20"/>
  <c r="C42" i="20"/>
  <c r="D41" i="20"/>
  <c r="C165" i="20"/>
  <c r="D165" i="20" s="1"/>
  <c r="D164" i="20"/>
  <c r="L37" i="1"/>
  <c r="C54" i="20" l="1"/>
  <c r="D53" i="20"/>
  <c r="C158" i="20"/>
  <c r="D158" i="20" s="1"/>
  <c r="D157" i="20"/>
  <c r="C43" i="20"/>
  <c r="D43" i="20" s="1"/>
  <c r="D42" i="20"/>
  <c r="C142" i="20"/>
  <c r="D141" i="20"/>
  <c r="K10" i="1"/>
  <c r="C143" i="20" l="1"/>
  <c r="D142" i="20"/>
  <c r="C55" i="20"/>
  <c r="D55" i="20" s="1"/>
  <c r="D54" i="20"/>
  <c r="E30" i="1"/>
  <c r="C144" i="20" l="1"/>
  <c r="D143" i="20"/>
  <c r="J93" i="6"/>
  <c r="E6" i="1"/>
  <c r="AN11" i="1" s="1"/>
  <c r="E5" i="1"/>
  <c r="C145" i="20" l="1"/>
  <c r="D144" i="20"/>
  <c r="AN9" i="1"/>
  <c r="C146" i="20" l="1"/>
  <c r="D145" i="20"/>
  <c r="I92" i="1"/>
  <c r="F71" i="16"/>
  <c r="B71" i="16" a="1"/>
  <c r="B71" i="16" s="1"/>
  <c r="C147" i="20" l="1"/>
  <c r="D146" i="20"/>
  <c r="B72" i="16" a="1"/>
  <c r="B72" i="16" s="1"/>
  <c r="B73" i="16" s="1" a="1"/>
  <c r="B73" i="16" s="1"/>
  <c r="U10" i="5"/>
  <c r="C148" i="20" l="1"/>
  <c r="D148" i="20" s="1"/>
  <c r="D147" i="20"/>
  <c r="B74" i="16" a="1"/>
  <c r="B74" i="16" s="1"/>
  <c r="B75" i="16" s="1" a="1"/>
  <c r="B75" i="16" s="1"/>
  <c r="AY10" i="5"/>
  <c r="AU10" i="5"/>
  <c r="S8" i="6"/>
  <c r="R8" i="6"/>
  <c r="M8" i="6"/>
  <c r="V8" i="6" s="1"/>
  <c r="B76" i="16" l="1" a="1"/>
  <c r="B76" i="16" s="1"/>
  <c r="AO10" i="5"/>
  <c r="B77" i="16" l="1" a="1"/>
  <c r="B77" i="16" s="1"/>
  <c r="B78" i="16" s="1" a="1"/>
  <c r="B78" i="16" s="1"/>
  <c r="B79" i="16" s="1" a="1"/>
  <c r="B79" i="16" s="1"/>
  <c r="B80" i="16" s="1" a="1"/>
  <c r="B80" i="16" s="1"/>
  <c r="B81" i="16" s="1" a="1"/>
  <c r="B81" i="16" s="1"/>
  <c r="AR209" i="1"/>
  <c r="E9" i="1"/>
  <c r="B82" i="16" l="1" a="1"/>
  <c r="B82" i="16" s="1"/>
  <c r="B83" i="16" s="1" a="1"/>
  <c r="B83" i="16" s="1"/>
  <c r="U121" i="1"/>
  <c r="AA121" i="1"/>
  <c r="W121" i="1"/>
  <c r="Y121" i="1"/>
  <c r="B37" i="1"/>
  <c r="E8" i="6"/>
  <c r="A37" i="1" l="1"/>
  <c r="E37" i="1" s="1"/>
  <c r="T37" i="1" s="1"/>
  <c r="B38" i="1"/>
  <c r="B39" i="1" s="1"/>
  <c r="U88" i="6" a="1"/>
  <c r="U88" i="6" s="1"/>
  <c r="U79" i="6" a="1"/>
  <c r="U79" i="6" s="1"/>
  <c r="U69" i="6" a="1"/>
  <c r="U69" i="6" s="1"/>
  <c r="U87" i="6" a="1"/>
  <c r="U87" i="6" s="1"/>
  <c r="U77" i="6" a="1"/>
  <c r="U77" i="6" s="1"/>
  <c r="U85" i="6" a="1"/>
  <c r="U85" i="6" s="1"/>
  <c r="U72" i="6" a="1"/>
  <c r="U72" i="6" s="1"/>
  <c r="U71" i="6" a="1"/>
  <c r="U71" i="6" s="1"/>
  <c r="U80" i="6" a="1"/>
  <c r="U80" i="6" s="1"/>
  <c r="U18" i="6" a="1"/>
  <c r="U18" i="6" s="1"/>
  <c r="U62" i="6" a="1"/>
  <c r="U62" i="6" s="1"/>
  <c r="U46" i="6" a="1"/>
  <c r="U46" i="6" s="1"/>
  <c r="U15" i="6" a="1"/>
  <c r="U15" i="6" s="1"/>
  <c r="U31" i="6" a="1"/>
  <c r="U31" i="6" s="1"/>
  <c r="U47" i="6" a="1"/>
  <c r="U47" i="6" s="1"/>
  <c r="U63" i="6" a="1"/>
  <c r="U63" i="6" s="1"/>
  <c r="U14" i="6" a="1"/>
  <c r="U14" i="6" s="1"/>
  <c r="U54" i="6" a="1"/>
  <c r="U54" i="6" s="1"/>
  <c r="U16" i="6" a="1"/>
  <c r="U16" i="6" s="1"/>
  <c r="U32" i="6" a="1"/>
  <c r="U32" i="6" s="1"/>
  <c r="U48" i="6" a="1"/>
  <c r="U48" i="6" s="1"/>
  <c r="U64" i="6" a="1"/>
  <c r="U64" i="6" s="1"/>
  <c r="U17" i="6" a="1"/>
  <c r="U17" i="6" s="1"/>
  <c r="U33" i="6" a="1"/>
  <c r="U33" i="6" s="1"/>
  <c r="U49" i="6" a="1"/>
  <c r="U49" i="6" s="1"/>
  <c r="U65" i="6" a="1"/>
  <c r="U65" i="6" s="1"/>
  <c r="U26" i="6" a="1"/>
  <c r="U26" i="6" s="1"/>
  <c r="U74" i="6" a="1"/>
  <c r="U74" i="6" s="1"/>
  <c r="U58" i="6" a="1"/>
  <c r="U58" i="6" s="1"/>
  <c r="U19" i="6" a="1"/>
  <c r="U19" i="6" s="1"/>
  <c r="U35" i="6" a="1"/>
  <c r="U35" i="6" s="1"/>
  <c r="U51" i="6" a="1"/>
  <c r="U51" i="6" s="1"/>
  <c r="U67" i="6" a="1"/>
  <c r="U67" i="6" s="1"/>
  <c r="U22" i="6" a="1"/>
  <c r="U22" i="6" s="1"/>
  <c r="U66" i="6" a="1"/>
  <c r="U66" i="6" s="1"/>
  <c r="U20" i="6" a="1"/>
  <c r="U20" i="6" s="1"/>
  <c r="U36" i="6" a="1"/>
  <c r="U36" i="6" s="1"/>
  <c r="U52" i="6" a="1"/>
  <c r="U52" i="6" s="1"/>
  <c r="U68" i="6" a="1"/>
  <c r="U68" i="6" s="1"/>
  <c r="U21" i="6" a="1"/>
  <c r="U21" i="6" s="1"/>
  <c r="U37" i="6" a="1"/>
  <c r="U37" i="6" s="1"/>
  <c r="U53" i="6" a="1"/>
  <c r="U53" i="6" s="1"/>
  <c r="U73" i="6" a="1"/>
  <c r="U73" i="6" s="1"/>
  <c r="U38" i="6" a="1"/>
  <c r="U38" i="6" s="1"/>
  <c r="U86" i="6" a="1"/>
  <c r="U86" i="6" s="1"/>
  <c r="U70" i="6" a="1"/>
  <c r="U70" i="6" s="1"/>
  <c r="U23" i="6" a="1"/>
  <c r="U23" i="6" s="1"/>
  <c r="U39" i="6" a="1"/>
  <c r="U39" i="6" s="1"/>
  <c r="U55" i="6" a="1"/>
  <c r="U55" i="6" s="1"/>
  <c r="U75" i="6" a="1"/>
  <c r="U75" i="6" s="1"/>
  <c r="U34" i="6" a="1"/>
  <c r="U34" i="6" s="1"/>
  <c r="U78" i="6" a="1"/>
  <c r="U78" i="6" s="1"/>
  <c r="U24" i="6" a="1"/>
  <c r="U24" i="6" s="1"/>
  <c r="U40" i="6" a="1"/>
  <c r="U40" i="6" s="1"/>
  <c r="U56" i="6" a="1"/>
  <c r="U56" i="6" s="1"/>
  <c r="U76" i="6" a="1"/>
  <c r="U76" i="6" s="1"/>
  <c r="U9" i="6" a="1"/>
  <c r="U9" i="6" s="1"/>
  <c r="U25" i="6" a="1"/>
  <c r="U25" i="6" s="1"/>
  <c r="U41" i="6" a="1"/>
  <c r="U41" i="6" s="1"/>
  <c r="U57" i="6" a="1"/>
  <c r="U57" i="6" s="1"/>
  <c r="U81" i="6" a="1"/>
  <c r="U81" i="6" s="1"/>
  <c r="U10" i="6" a="1"/>
  <c r="U10" i="6" s="1"/>
  <c r="U50" i="6" a="1"/>
  <c r="U50" i="6" s="1"/>
  <c r="U30" i="6" a="1"/>
  <c r="U30" i="6" s="1"/>
  <c r="U82" i="6" a="1"/>
  <c r="U82" i="6" s="1"/>
  <c r="U11" i="6" a="1"/>
  <c r="U11" i="6" s="1"/>
  <c r="U27" i="6" a="1"/>
  <c r="U27" i="6" s="1"/>
  <c r="U43" i="6" a="1"/>
  <c r="U43" i="6" s="1"/>
  <c r="U59" i="6" a="1"/>
  <c r="U59" i="6" s="1"/>
  <c r="U83" i="6" a="1"/>
  <c r="U83" i="6" s="1"/>
  <c r="U42" i="6" a="1"/>
  <c r="U42" i="6" s="1"/>
  <c r="U12" i="6" a="1"/>
  <c r="U12" i="6" s="1"/>
  <c r="U28" i="6" a="1"/>
  <c r="U28" i="6" s="1"/>
  <c r="U44" i="6" a="1"/>
  <c r="U44" i="6" s="1"/>
  <c r="U60" i="6" a="1"/>
  <c r="U60" i="6" s="1"/>
  <c r="U84" i="6" a="1"/>
  <c r="U84" i="6" s="1"/>
  <c r="U13" i="6" a="1"/>
  <c r="U13" i="6" s="1"/>
  <c r="U29" i="6" a="1"/>
  <c r="U29" i="6" s="1"/>
  <c r="U45" i="6" a="1"/>
  <c r="U45" i="6" s="1"/>
  <c r="U61" i="6" a="1"/>
  <c r="U61" i="6" s="1"/>
  <c r="AE121" i="1" a="1"/>
  <c r="AE121" i="1" s="1"/>
  <c r="U8" i="6" a="1"/>
  <c r="U8" i="6" s="1"/>
  <c r="F8" i="6"/>
  <c r="S10" i="5"/>
  <c r="N10" i="5"/>
  <c r="H10" i="10"/>
  <c r="I10" i="10"/>
  <c r="H9" i="12"/>
  <c r="I9" i="12"/>
  <c r="N30" i="1"/>
  <c r="B40" i="1" l="1"/>
  <c r="A39" i="1"/>
  <c r="AE122" i="1" a="1"/>
  <c r="AE122" i="1" s="1"/>
  <c r="C93" i="6"/>
  <c r="N37" i="1"/>
  <c r="D45" i="5"/>
  <c r="AB10" i="5"/>
  <c r="T10" i="10"/>
  <c r="U9" i="12"/>
  <c r="E39" i="1" l="1"/>
  <c r="C353" i="6" s="1"/>
  <c r="B41" i="1"/>
  <c r="AE123" i="1" a="1"/>
  <c r="AE123" i="1" s="1"/>
  <c r="T10" i="5"/>
  <c r="AH10" i="5" s="1"/>
  <c r="Q10" i="10"/>
  <c r="Y10" i="10" s="1"/>
  <c r="Q9" i="12"/>
  <c r="Y9" i="12" s="1"/>
  <c r="M30" i="1"/>
  <c r="L30" i="1"/>
  <c r="C119" i="6" l="1"/>
  <c r="A40" i="1"/>
  <c r="E40" i="1" s="1"/>
  <c r="C198" i="6" s="1"/>
  <c r="C179" i="6"/>
  <c r="C449" i="6"/>
  <c r="C401" i="6"/>
  <c r="D71" i="5"/>
  <c r="C131" i="6"/>
  <c r="D89" i="5"/>
  <c r="D137" i="5"/>
  <c r="C203" i="6"/>
  <c r="D119" i="5"/>
  <c r="C239" i="6"/>
  <c r="D83" i="5"/>
  <c r="C539" i="6"/>
  <c r="D113" i="5"/>
  <c r="C143" i="6"/>
  <c r="C95" i="6"/>
  <c r="C251" i="6"/>
  <c r="C299" i="6"/>
  <c r="C227" i="6"/>
  <c r="D173" i="5"/>
  <c r="C347" i="6"/>
  <c r="C569" i="6"/>
  <c r="C485" i="6"/>
  <c r="C473" i="6"/>
  <c r="C209" i="6"/>
  <c r="C311" i="6"/>
  <c r="D209" i="5"/>
  <c r="B42" i="1"/>
  <c r="C503" i="6"/>
  <c r="C437" i="6"/>
  <c r="C323" i="6"/>
  <c r="C479" i="6"/>
  <c r="C173" i="6"/>
  <c r="C317" i="6"/>
  <c r="C527" i="6"/>
  <c r="D47" i="5"/>
  <c r="C113" i="6"/>
  <c r="C377" i="6"/>
  <c r="C389" i="6"/>
  <c r="C413" i="6"/>
  <c r="D95" i="5"/>
  <c r="D131" i="5"/>
  <c r="D143" i="5"/>
  <c r="C167" i="6"/>
  <c r="C233" i="6"/>
  <c r="C467" i="6"/>
  <c r="D191" i="5"/>
  <c r="C197" i="6"/>
  <c r="D179" i="5"/>
  <c r="C335" i="6"/>
  <c r="C155" i="6"/>
  <c r="C515" i="6"/>
  <c r="C563" i="6"/>
  <c r="C257" i="6"/>
  <c r="C215" i="6"/>
  <c r="N39" i="1"/>
  <c r="T39" i="1"/>
  <c r="D185" i="5"/>
  <c r="C443" i="6"/>
  <c r="C491" i="6"/>
  <c r="C293" i="6"/>
  <c r="C419" i="6"/>
  <c r="C551" i="6"/>
  <c r="D59" i="5"/>
  <c r="C245" i="6"/>
  <c r="C125" i="6"/>
  <c r="D77" i="5"/>
  <c r="C395" i="6"/>
  <c r="C497" i="6"/>
  <c r="C425" i="6"/>
  <c r="D107" i="5"/>
  <c r="C305" i="6"/>
  <c r="C269" i="6"/>
  <c r="D197" i="5"/>
  <c r="C281" i="6"/>
  <c r="C329" i="6"/>
  <c r="C185" i="6"/>
  <c r="D149" i="5"/>
  <c r="C107" i="6"/>
  <c r="C455" i="6"/>
  <c r="C359" i="6"/>
  <c r="C137" i="6"/>
  <c r="D65" i="5"/>
  <c r="D161" i="5"/>
  <c r="D155" i="5"/>
  <c r="C431" i="6"/>
  <c r="D101" i="5"/>
  <c r="C557" i="6"/>
  <c r="C521" i="6"/>
  <c r="C191" i="6"/>
  <c r="C341" i="6"/>
  <c r="D125" i="5"/>
  <c r="C509" i="6"/>
  <c r="D167" i="5"/>
  <c r="C101" i="6"/>
  <c r="D221" i="5"/>
  <c r="C461" i="6"/>
  <c r="C287" i="6"/>
  <c r="C407" i="6"/>
  <c r="C545" i="6"/>
  <c r="C149" i="6"/>
  <c r="C221" i="6"/>
  <c r="D53" i="5"/>
  <c r="D215" i="5"/>
  <c r="C533" i="6"/>
  <c r="D203" i="5"/>
  <c r="C371" i="6"/>
  <c r="C383" i="6"/>
  <c r="C365" i="6"/>
  <c r="C263" i="6"/>
  <c r="C275" i="6"/>
  <c r="C161" i="6"/>
  <c r="AE124" i="1" a="1"/>
  <c r="AE124" i="1" s="1"/>
  <c r="X9" i="12" a="1"/>
  <c r="X9" i="12" s="1"/>
  <c r="G9" i="12" a="1"/>
  <c r="G9" i="12" s="1"/>
  <c r="G45" i="5"/>
  <c r="F30" i="10"/>
  <c r="K10" i="10" s="1"/>
  <c r="F29" i="12"/>
  <c r="K9" i="12" s="1"/>
  <c r="G10" i="5"/>
  <c r="C312" i="6" l="1"/>
  <c r="C318" i="6"/>
  <c r="D144" i="5"/>
  <c r="C372" i="6"/>
  <c r="C462" i="6"/>
  <c r="C168" i="6"/>
  <c r="D210" i="5"/>
  <c r="C252" i="6"/>
  <c r="C240" i="6"/>
  <c r="A41" i="1"/>
  <c r="D174" i="5"/>
  <c r="C126" i="6"/>
  <c r="C402" i="6"/>
  <c r="D198" i="5"/>
  <c r="C282" i="6"/>
  <c r="C144" i="6"/>
  <c r="C522" i="6"/>
  <c r="D48" i="5"/>
  <c r="C540" i="6"/>
  <c r="C120" i="6"/>
  <c r="D204" i="5"/>
  <c r="C546" i="6"/>
  <c r="C288" i="6"/>
  <c r="C150" i="6"/>
  <c r="D102" i="5"/>
  <c r="C396" i="6"/>
  <c r="C492" i="6"/>
  <c r="C378" i="6"/>
  <c r="C210" i="6"/>
  <c r="D78" i="5"/>
  <c r="C204" i="6"/>
  <c r="D54" i="5"/>
  <c r="D114" i="5"/>
  <c r="C342" i="6"/>
  <c r="C162" i="6"/>
  <c r="C414" i="6"/>
  <c r="D120" i="5"/>
  <c r="C186" i="6"/>
  <c r="C444" i="6"/>
  <c r="D186" i="5"/>
  <c r="D138" i="5"/>
  <c r="C474" i="6"/>
  <c r="C306" i="6"/>
  <c r="C294" i="6"/>
  <c r="C276" i="6"/>
  <c r="C390" i="6"/>
  <c r="C264" i="6"/>
  <c r="C270" i="6"/>
  <c r="C510" i="6"/>
  <c r="D132" i="5"/>
  <c r="D72" i="5"/>
  <c r="C366" i="6"/>
  <c r="C300" i="6"/>
  <c r="D222" i="5"/>
  <c r="C384" i="6"/>
  <c r="D150" i="5"/>
  <c r="C552" i="6"/>
  <c r="C480" i="6"/>
  <c r="C348" i="6"/>
  <c r="C450" i="6"/>
  <c r="C564" i="6"/>
  <c r="D192" i="5"/>
  <c r="C516" i="6"/>
  <c r="C432" i="6"/>
  <c r="C258" i="6"/>
  <c r="C420" i="6"/>
  <c r="C336" i="6"/>
  <c r="C138" i="6"/>
  <c r="D108" i="5"/>
  <c r="C408" i="6"/>
  <c r="C426" i="6"/>
  <c r="C246" i="6"/>
  <c r="C570" i="6"/>
  <c r="D84" i="5"/>
  <c r="C330" i="6"/>
  <c r="C234" i="6"/>
  <c r="C534" i="6"/>
  <c r="C156" i="6"/>
  <c r="C132" i="6"/>
  <c r="C468" i="6"/>
  <c r="C180" i="6"/>
  <c r="C216" i="6"/>
  <c r="C360" i="6"/>
  <c r="D168" i="5"/>
  <c r="C228" i="6"/>
  <c r="D156" i="5"/>
  <c r="C504" i="6"/>
  <c r="C528" i="6"/>
  <c r="C108" i="6"/>
  <c r="D216" i="5"/>
  <c r="D162" i="5"/>
  <c r="C192" i="6"/>
  <c r="D66" i="5"/>
  <c r="C174" i="6"/>
  <c r="C486" i="6"/>
  <c r="C498" i="6"/>
  <c r="C96" i="6"/>
  <c r="C114" i="6"/>
  <c r="D180" i="5"/>
  <c r="C456" i="6"/>
  <c r="D126" i="5"/>
  <c r="D90" i="5"/>
  <c r="C438" i="6"/>
  <c r="C354" i="6"/>
  <c r="C324" i="6"/>
  <c r="C558" i="6"/>
  <c r="D96" i="5"/>
  <c r="D60" i="5"/>
  <c r="C102" i="6"/>
  <c r="C222" i="6"/>
  <c r="E41" i="1"/>
  <c r="C415" i="6" s="1"/>
  <c r="B43" i="1"/>
  <c r="T40" i="1"/>
  <c r="N40" i="1"/>
  <c r="AE125" i="1" a="1"/>
  <c r="AE125" i="1" s="1"/>
  <c r="J10" i="5"/>
  <c r="C30" i="10"/>
  <c r="C265" i="6" l="1"/>
  <c r="C319" i="6"/>
  <c r="C487" i="6"/>
  <c r="C505" i="6"/>
  <c r="C127" i="6"/>
  <c r="D139" i="5"/>
  <c r="C283" i="6"/>
  <c r="C97" i="6"/>
  <c r="D73" i="5"/>
  <c r="C463" i="6"/>
  <c r="C307" i="6"/>
  <c r="D49" i="5"/>
  <c r="C481" i="6"/>
  <c r="C457" i="6"/>
  <c r="D205" i="5"/>
  <c r="D127" i="5"/>
  <c r="C277" i="6"/>
  <c r="C385" i="6"/>
  <c r="C517" i="6"/>
  <c r="C361" i="6"/>
  <c r="C451" i="6"/>
  <c r="D55" i="5"/>
  <c r="C373" i="6"/>
  <c r="C301" i="6"/>
  <c r="C553" i="6"/>
  <c r="C331" i="6"/>
  <c r="C103" i="6"/>
  <c r="D67" i="5"/>
  <c r="C445" i="6"/>
  <c r="C181" i="6"/>
  <c r="C175" i="6"/>
  <c r="D169" i="5"/>
  <c r="C475" i="6"/>
  <c r="C139" i="6"/>
  <c r="C547" i="6"/>
  <c r="D163" i="5"/>
  <c r="C259" i="6"/>
  <c r="D145" i="5"/>
  <c r="C367" i="6"/>
  <c r="D61" i="5"/>
  <c r="D211" i="5"/>
  <c r="C559" i="6"/>
  <c r="C223" i="6"/>
  <c r="C241" i="6"/>
  <c r="D157" i="5"/>
  <c r="C571" i="6"/>
  <c r="C325" i="6"/>
  <c r="C169" i="6"/>
  <c r="C355" i="6"/>
  <c r="C115" i="6"/>
  <c r="D151" i="5"/>
  <c r="C235" i="6"/>
  <c r="T41" i="1"/>
  <c r="N41" i="1"/>
  <c r="C229" i="6"/>
  <c r="C541" i="6"/>
  <c r="C379" i="6"/>
  <c r="D133" i="5"/>
  <c r="D193" i="5"/>
  <c r="C157" i="6"/>
  <c r="D91" i="5"/>
  <c r="D175" i="5"/>
  <c r="C289" i="6"/>
  <c r="C271" i="6"/>
  <c r="C403" i="6"/>
  <c r="C253" i="6"/>
  <c r="C193" i="6"/>
  <c r="C205" i="6"/>
  <c r="C247" i="6"/>
  <c r="C121" i="6"/>
  <c r="C133" i="6"/>
  <c r="C187" i="6"/>
  <c r="C337" i="6"/>
  <c r="C493" i="6"/>
  <c r="D103" i="5"/>
  <c r="C295" i="6"/>
  <c r="D79" i="5"/>
  <c r="D187" i="5"/>
  <c r="C145" i="6"/>
  <c r="C565" i="6"/>
  <c r="D121" i="5"/>
  <c r="C349" i="6"/>
  <c r="C499" i="6"/>
  <c r="C523" i="6"/>
  <c r="A42" i="1"/>
  <c r="D97" i="5"/>
  <c r="C439" i="6"/>
  <c r="C163" i="6"/>
  <c r="D199" i="5"/>
  <c r="C199" i="6"/>
  <c r="C433" i="6"/>
  <c r="C313" i="6"/>
  <c r="C217" i="6"/>
  <c r="D115" i="5"/>
  <c r="C211" i="6"/>
  <c r="C391" i="6"/>
  <c r="C469" i="6"/>
  <c r="D109" i="5"/>
  <c r="D181" i="5"/>
  <c r="C343" i="6"/>
  <c r="C427" i="6"/>
  <c r="D85" i="5"/>
  <c r="C421" i="6"/>
  <c r="C511" i="6"/>
  <c r="D217" i="5"/>
  <c r="C529" i="6"/>
  <c r="C409" i="6"/>
  <c r="C535" i="6"/>
  <c r="D223" i="5"/>
  <c r="C151" i="6"/>
  <c r="C397" i="6"/>
  <c r="C109" i="6"/>
  <c r="AE126" i="1" a="1"/>
  <c r="AE126" i="1" s="1"/>
  <c r="AE127" i="1" s="1" a="1"/>
  <c r="AE127" i="1" s="1"/>
  <c r="AE128" i="1" s="1" a="1"/>
  <c r="AE128" i="1" s="1"/>
  <c r="AE129" i="1" s="1" a="1"/>
  <c r="AE129" i="1" s="1"/>
  <c r="AE130" i="1" s="1" a="1"/>
  <c r="AE130" i="1" s="1"/>
  <c r="AE131" i="1" s="1" a="1"/>
  <c r="AE131" i="1" s="1"/>
  <c r="AE132" i="1" s="1" a="1"/>
  <c r="AE132" i="1" s="1"/>
  <c r="AE133" i="1" s="1" a="1"/>
  <c r="AE133" i="1" s="1"/>
  <c r="AE134" i="1" s="1" a="1"/>
  <c r="AE134" i="1" s="1"/>
  <c r="AE135" i="1" s="1" a="1"/>
  <c r="AE135" i="1" s="1"/>
  <c r="AE136" i="1" s="1" a="1"/>
  <c r="AE136" i="1" s="1"/>
  <c r="AE137" i="1" s="1" a="1"/>
  <c r="AE137" i="1" s="1"/>
  <c r="AE138" i="1" s="1" a="1"/>
  <c r="AE138" i="1" s="1"/>
  <c r="AE139" i="1" s="1" a="1"/>
  <c r="AE139" i="1" s="1"/>
  <c r="AE140" i="1" s="1" a="1"/>
  <c r="AE140" i="1" s="1"/>
  <c r="AE141" i="1" s="1" a="1"/>
  <c r="AE141" i="1" s="1"/>
  <c r="AE142" i="1" s="1" a="1"/>
  <c r="AE142" i="1" s="1"/>
  <c r="AE143" i="1" s="1" a="1"/>
  <c r="AE143" i="1" s="1"/>
  <c r="AE144" i="1" s="1" a="1"/>
  <c r="AE144" i="1" s="1"/>
  <c r="AE145" i="1" s="1" a="1"/>
  <c r="AE145" i="1" s="1"/>
  <c r="AE146" i="1" s="1" a="1"/>
  <c r="AE146" i="1" s="1"/>
  <c r="AE147" i="1" s="1" a="1"/>
  <c r="AE147" i="1" s="1"/>
  <c r="AE148" i="1" s="1" a="1"/>
  <c r="AE148" i="1" s="1"/>
  <c r="AE149" i="1" s="1" a="1"/>
  <c r="AE149" i="1" s="1"/>
  <c r="AE150" i="1" s="1" a="1"/>
  <c r="AE150" i="1" s="1"/>
  <c r="AE151" i="1" s="1" a="1"/>
  <c r="AE151" i="1" s="1"/>
  <c r="AE152" i="1" s="1" a="1"/>
  <c r="AE152" i="1" s="1"/>
  <c r="AE153" i="1" s="1" a="1"/>
  <c r="AE153" i="1" s="1"/>
  <c r="AE154" i="1" s="1" a="1"/>
  <c r="AE154" i="1" s="1"/>
  <c r="AE155" i="1" s="1" a="1"/>
  <c r="AE155" i="1" s="1"/>
  <c r="AE156" i="1" s="1" a="1"/>
  <c r="AE156" i="1" s="1"/>
  <c r="AE157" i="1" s="1" a="1"/>
  <c r="AE157" i="1" s="1"/>
  <c r="AE158" i="1" s="1" a="1"/>
  <c r="AE158" i="1" s="1"/>
  <c r="AE159" i="1" s="1" a="1"/>
  <c r="AE159" i="1" s="1"/>
  <c r="AE160" i="1" s="1" a="1"/>
  <c r="AE160" i="1" s="1"/>
  <c r="AE161" i="1" s="1" a="1"/>
  <c r="AE161" i="1" s="1"/>
  <c r="AE162" i="1" s="1" a="1"/>
  <c r="AE162" i="1" s="1"/>
  <c r="AE163" i="1" s="1" a="1"/>
  <c r="AE163" i="1" s="1"/>
  <c r="AE164" i="1" s="1" a="1"/>
  <c r="AE164" i="1" s="1"/>
  <c r="AE165" i="1" s="1" a="1"/>
  <c r="AE165" i="1" s="1"/>
  <c r="AE166" i="1" s="1" a="1"/>
  <c r="AE166" i="1" s="1"/>
  <c r="AE167" i="1" s="1" a="1"/>
  <c r="AE167" i="1" s="1"/>
  <c r="AE168" i="1" s="1" a="1"/>
  <c r="AE168" i="1" s="1"/>
  <c r="AE169" i="1" s="1" a="1"/>
  <c r="AE169" i="1" s="1"/>
  <c r="AE170" i="1" s="1" a="1"/>
  <c r="AE170" i="1" s="1"/>
  <c r="AE171" i="1" s="1" a="1"/>
  <c r="AE171" i="1" s="1"/>
  <c r="AE172" i="1" s="1" a="1"/>
  <c r="AE172" i="1" s="1"/>
  <c r="AE173" i="1" s="1" a="1"/>
  <c r="AE173" i="1" s="1"/>
  <c r="AE174" i="1" s="1" a="1"/>
  <c r="AE174" i="1" s="1"/>
  <c r="AE175" i="1" s="1" a="1"/>
  <c r="AE175" i="1" s="1"/>
  <c r="AE176" i="1" s="1" a="1"/>
  <c r="AE176" i="1" s="1"/>
  <c r="AE177" i="1" s="1" a="1"/>
  <c r="AE177" i="1" s="1"/>
  <c r="AE178" i="1" s="1" a="1"/>
  <c r="AE178" i="1" s="1"/>
  <c r="AE179" i="1" s="1" a="1"/>
  <c r="AE179" i="1" s="1"/>
  <c r="AE180" i="1" s="1" a="1"/>
  <c r="AE180" i="1" s="1"/>
  <c r="AE181" i="1" s="1" a="1"/>
  <c r="AE181" i="1" s="1"/>
  <c r="AE182" i="1" s="1" a="1"/>
  <c r="AE182" i="1" s="1"/>
  <c r="AE183" i="1" s="1" a="1"/>
  <c r="AE183" i="1" s="1"/>
  <c r="AE184" i="1" s="1" a="1"/>
  <c r="AE184" i="1" s="1"/>
  <c r="C29" i="12"/>
  <c r="E42" i="1" l="1"/>
  <c r="C230" i="6" s="1"/>
  <c r="L30" i="12"/>
  <c r="L38" i="12"/>
  <c r="X10" i="10" a="1"/>
  <c r="X10" i="10" s="1"/>
  <c r="G10" i="10" a="1"/>
  <c r="G10" i="10" s="1"/>
  <c r="J315" i="22"/>
  <c r="J159" i="22"/>
  <c r="D56" i="5" l="1"/>
  <c r="C566" i="6"/>
  <c r="C494" i="6"/>
  <c r="C434" i="6"/>
  <c r="D68" i="5"/>
  <c r="D62" i="5"/>
  <c r="C338" i="6"/>
  <c r="C200" i="6"/>
  <c r="D128" i="5"/>
  <c r="C308" i="6"/>
  <c r="C398" i="6"/>
  <c r="C266" i="6"/>
  <c r="D164" i="5"/>
  <c r="C254" i="6"/>
  <c r="C560" i="6"/>
  <c r="C530" i="6"/>
  <c r="C296" i="6"/>
  <c r="C404" i="6"/>
  <c r="C506" i="6"/>
  <c r="C242" i="6"/>
  <c r="C212" i="6"/>
  <c r="C98" i="6"/>
  <c r="D194" i="5"/>
  <c r="C284" i="6"/>
  <c r="C110" i="6"/>
  <c r="C488" i="6"/>
  <c r="C188" i="6"/>
  <c r="C122" i="6"/>
  <c r="C392" i="6"/>
  <c r="C344" i="6"/>
  <c r="C272" i="6"/>
  <c r="C452" i="6"/>
  <c r="C152" i="6"/>
  <c r="D110" i="5"/>
  <c r="C362" i="6"/>
  <c r="C542" i="6"/>
  <c r="C440" i="6"/>
  <c r="C554" i="6"/>
  <c r="D206" i="5"/>
  <c r="C176" i="6"/>
  <c r="C224" i="6"/>
  <c r="D218" i="5"/>
  <c r="C548" i="6"/>
  <c r="D200" i="5"/>
  <c r="D98" i="5"/>
  <c r="D116" i="5"/>
  <c r="C140" i="6"/>
  <c r="C416" i="6"/>
  <c r="D158" i="5"/>
  <c r="D152" i="5"/>
  <c r="C446" i="6"/>
  <c r="C164" i="6"/>
  <c r="C356" i="6"/>
  <c r="C158" i="6"/>
  <c r="D92" i="5"/>
  <c r="D176" i="5"/>
  <c r="C482" i="6"/>
  <c r="C182" i="6"/>
  <c r="C524" i="6"/>
  <c r="C476" i="6"/>
  <c r="C374" i="6"/>
  <c r="C128" i="6"/>
  <c r="C464" i="6"/>
  <c r="C332" i="6"/>
  <c r="C386" i="6"/>
  <c r="C170" i="6"/>
  <c r="D86" i="5"/>
  <c r="C314" i="6"/>
  <c r="C536" i="6"/>
  <c r="C512" i="6"/>
  <c r="C290" i="6"/>
  <c r="D212" i="5"/>
  <c r="C458" i="6"/>
  <c r="D104" i="5"/>
  <c r="C422" i="6"/>
  <c r="C500" i="6"/>
  <c r="C368" i="6"/>
  <c r="D80" i="5"/>
  <c r="C428" i="6"/>
  <c r="C104" i="6"/>
  <c r="D122" i="5"/>
  <c r="D50" i="5"/>
  <c r="D224" i="5"/>
  <c r="D140" i="5"/>
  <c r="C518" i="6"/>
  <c r="C380" i="6"/>
  <c r="D74" i="5"/>
  <c r="C320" i="6"/>
  <c r="C260" i="6"/>
  <c r="C194" i="6"/>
  <c r="D188" i="5"/>
  <c r="C572" i="6"/>
  <c r="C470" i="6"/>
  <c r="C116" i="6"/>
  <c r="C410" i="6"/>
  <c r="D170" i="5"/>
  <c r="C278" i="6"/>
  <c r="C326" i="6"/>
  <c r="C236" i="6"/>
  <c r="C302" i="6"/>
  <c r="D134" i="5"/>
  <c r="C206" i="6"/>
  <c r="D146" i="5"/>
  <c r="C248" i="6"/>
  <c r="D182" i="5"/>
  <c r="C134" i="6"/>
  <c r="C350" i="6"/>
  <c r="C146" i="6"/>
  <c r="C218" i="6"/>
  <c r="F304" i="9" a="1"/>
  <c r="F304" i="9" s="1"/>
  <c r="I288" i="9" a="1"/>
  <c r="I288" i="9" s="1"/>
  <c r="H288" i="9" a="1"/>
  <c r="H288" i="9" s="1"/>
  <c r="I272" i="9" a="1"/>
  <c r="I272" i="9" s="1"/>
  <c r="G272" i="9" a="1"/>
  <c r="G272" i="9" s="1"/>
  <c r="E240" i="9" a="1"/>
  <c r="E240" i="9" s="1"/>
  <c r="I216" i="9" a="1"/>
  <c r="I216" i="9" s="1"/>
  <c r="H216" i="9" a="1"/>
  <c r="H216" i="9" s="1"/>
  <c r="J200" i="9" a="1"/>
  <c r="J200" i="9" s="1"/>
  <c r="F200" i="9" a="1"/>
  <c r="F200" i="9" s="1"/>
  <c r="I257" i="9" a="1"/>
  <c r="I257" i="9" s="1"/>
  <c r="E257" i="9" a="1"/>
  <c r="E257" i="9" s="1"/>
  <c r="H229" i="9" a="1"/>
  <c r="H229" i="9" s="1"/>
  <c r="I225" i="9" a="1"/>
  <c r="I225" i="9" s="1"/>
  <c r="E225" i="9" a="1"/>
  <c r="E225" i="9" s="1"/>
  <c r="E311" i="9" a="1"/>
  <c r="E311" i="9" s="1"/>
  <c r="E279" i="9" a="1"/>
  <c r="E279" i="9" s="1"/>
  <c r="H263" i="9" a="1"/>
  <c r="H263" i="9" s="1"/>
  <c r="I247" i="9" a="1"/>
  <c r="I247" i="9" s="1"/>
  <c r="F247" i="9" a="1"/>
  <c r="F247" i="9" s="1"/>
  <c r="H231" i="9" a="1"/>
  <c r="H231" i="9" s="1"/>
  <c r="J215" i="9" a="1"/>
  <c r="J215" i="9" s="1"/>
  <c r="J304" i="9" a="1"/>
  <c r="J304" i="9" s="1"/>
  <c r="H304" i="9" a="1"/>
  <c r="H304" i="9" s="1"/>
  <c r="E288" i="9" a="1"/>
  <c r="E288" i="9" s="1"/>
  <c r="E272" i="9" a="1"/>
  <c r="E272" i="9" s="1"/>
  <c r="F240" i="9" a="1"/>
  <c r="F240" i="9" s="1"/>
  <c r="E216" i="9" a="1"/>
  <c r="E216" i="9" s="1"/>
  <c r="I200" i="9" a="1"/>
  <c r="I200" i="9" s="1"/>
  <c r="H200" i="9" a="1"/>
  <c r="H200" i="9" s="1"/>
  <c r="F257" i="9" a="1"/>
  <c r="F257" i="9" s="1"/>
  <c r="J229" i="9" a="1"/>
  <c r="J229" i="9" s="1"/>
  <c r="G229" i="9" a="1"/>
  <c r="G229" i="9" s="1"/>
  <c r="F225" i="9" a="1"/>
  <c r="F225" i="9" s="1"/>
  <c r="J279" i="9" a="1"/>
  <c r="J279" i="9" s="1"/>
  <c r="G279" i="9" a="1"/>
  <c r="G279" i="9" s="1"/>
  <c r="G263" i="9" a="1"/>
  <c r="G263" i="9" s="1"/>
  <c r="H247" i="9" a="1"/>
  <c r="H247" i="9" s="1"/>
  <c r="I215" i="9" a="1"/>
  <c r="I215" i="9" s="1"/>
  <c r="F215" i="9" a="1"/>
  <c r="F215" i="9" s="1"/>
  <c r="I183" i="9" a="1"/>
  <c r="I183" i="9" s="1"/>
  <c r="F183" i="9" a="1"/>
  <c r="F183" i="9" s="1"/>
  <c r="F317" i="9" a="1"/>
  <c r="F317" i="9" s="1"/>
  <c r="H265" i="9" a="1"/>
  <c r="H265" i="9" s="1"/>
  <c r="I274" i="9" a="1"/>
  <c r="I274" i="9" s="1"/>
  <c r="E274" i="9" a="1"/>
  <c r="E274" i="9" s="1"/>
  <c r="J258" i="9" a="1"/>
  <c r="J258" i="9" s="1"/>
  <c r="G258" i="9" a="1"/>
  <c r="G258" i="9" s="1"/>
  <c r="F242" i="9" a="1"/>
  <c r="F242" i="9" s="1"/>
  <c r="G210" i="9" a="1"/>
  <c r="G210" i="9" s="1"/>
  <c r="I194" i="9" a="1"/>
  <c r="I194" i="9" s="1"/>
  <c r="E194" i="9" a="1"/>
  <c r="E194" i="9" s="1"/>
  <c r="I304" i="9" a="1"/>
  <c r="I304" i="9" s="1"/>
  <c r="G304" i="9" a="1"/>
  <c r="G304" i="9" s="1"/>
  <c r="G288" i="9" a="1"/>
  <c r="G288" i="9" s="1"/>
  <c r="E304" i="9" a="1"/>
  <c r="E304" i="9" s="1"/>
  <c r="J240" i="9" a="1"/>
  <c r="J240" i="9" s="1"/>
  <c r="I229" i="9" a="1"/>
  <c r="I229" i="9" s="1"/>
  <c r="H225" i="9" a="1"/>
  <c r="H225" i="9" s="1"/>
  <c r="F279" i="9" a="1"/>
  <c r="F279" i="9" s="1"/>
  <c r="E263" i="9" a="1"/>
  <c r="E263" i="9" s="1"/>
  <c r="E247" i="9" a="1"/>
  <c r="E247" i="9" s="1"/>
  <c r="G215" i="9" a="1"/>
  <c r="G215" i="9" s="1"/>
  <c r="G183" i="9" a="1"/>
  <c r="G183" i="9" s="1"/>
  <c r="H317" i="9" a="1"/>
  <c r="H317" i="9" s="1"/>
  <c r="F265" i="9" a="1"/>
  <c r="F265" i="9" s="1"/>
  <c r="G274" i="9" a="1"/>
  <c r="G274" i="9" s="1"/>
  <c r="H258" i="9" a="1"/>
  <c r="H258" i="9" s="1"/>
  <c r="J242" i="9" a="1"/>
  <c r="J242" i="9" s="1"/>
  <c r="E242" i="9" a="1"/>
  <c r="E242" i="9" s="1"/>
  <c r="F210" i="9" a="1"/>
  <c r="F210" i="9" s="1"/>
  <c r="G194" i="9" a="1"/>
  <c r="G194" i="9" s="1"/>
  <c r="F182" i="9" a="1"/>
  <c r="F182" i="9" s="1"/>
  <c r="H301" i="9" a="1"/>
  <c r="H301" i="9" s="1"/>
  <c r="I185" i="9" a="1"/>
  <c r="I185" i="9" s="1"/>
  <c r="E185" i="9" a="1"/>
  <c r="E185" i="9" s="1"/>
  <c r="G316" i="9" a="1"/>
  <c r="G316" i="9" s="1"/>
  <c r="G192" i="9" a="1"/>
  <c r="G192" i="9" s="1"/>
  <c r="I308" i="9" a="1"/>
  <c r="I308" i="9" s="1"/>
  <c r="H308" i="9" a="1"/>
  <c r="H308" i="9" s="1"/>
  <c r="J292" i="9" a="1"/>
  <c r="J292" i="9" s="1"/>
  <c r="F292" i="9" a="1"/>
  <c r="F292" i="9" s="1"/>
  <c r="G276" i="9" a="1"/>
  <c r="G276" i="9" s="1"/>
  <c r="G264" i="9" a="1"/>
  <c r="G264" i="9" s="1"/>
  <c r="J260" i="9" a="1"/>
  <c r="J260" i="9" s="1"/>
  <c r="F260" i="9" a="1"/>
  <c r="F260" i="9" s="1"/>
  <c r="G248" i="9" a="1"/>
  <c r="G248" i="9" s="1"/>
  <c r="I244" i="9" a="1"/>
  <c r="I244" i="9" s="1"/>
  <c r="H244" i="9" a="1"/>
  <c r="H244" i="9" s="1"/>
  <c r="J232" i="9" a="1"/>
  <c r="J232" i="9" s="1"/>
  <c r="F232" i="9" a="1"/>
  <c r="F232" i="9" s="1"/>
  <c r="G228" i="9" a="1"/>
  <c r="G228" i="9" s="1"/>
  <c r="E212" i="9" a="1"/>
  <c r="E212" i="9" s="1"/>
  <c r="G196" i="9" a="1"/>
  <c r="G196" i="9" s="1"/>
  <c r="J188" i="9" a="1"/>
  <c r="J188" i="9" s="1"/>
  <c r="F188" i="9" a="1"/>
  <c r="F188" i="9" s="1"/>
  <c r="E184" i="9" a="1"/>
  <c r="E184" i="9" s="1"/>
  <c r="J180" i="9" a="1"/>
  <c r="J180" i="9" s="1"/>
  <c r="F180" i="9" a="1"/>
  <c r="F180" i="9" s="1"/>
  <c r="G277" i="9" a="1"/>
  <c r="G277" i="9" s="1"/>
  <c r="J269" i="9" a="1"/>
  <c r="J269" i="9" s="1"/>
  <c r="G269" i="9" a="1"/>
  <c r="G269" i="9" s="1"/>
  <c r="J315" i="9" a="1"/>
  <c r="J315" i="9" s="1"/>
  <c r="G315" i="9" a="1"/>
  <c r="G315" i="9" s="1"/>
  <c r="G310" i="9" a="1"/>
  <c r="G310" i="9" s="1"/>
  <c r="I298" i="9" a="1"/>
  <c r="I298" i="9" s="1"/>
  <c r="G298" i="9" a="1"/>
  <c r="G298" i="9" s="1"/>
  <c r="F294" i="9" a="1"/>
  <c r="F294" i="9" s="1"/>
  <c r="J282" i="9" a="1"/>
  <c r="J282" i="9" s="1"/>
  <c r="E282" i="9" a="1"/>
  <c r="E282" i="9" s="1"/>
  <c r="G278" i="9" a="1"/>
  <c r="G278" i="9" s="1"/>
  <c r="I262" i="9" a="1"/>
  <c r="I262" i="9" s="1"/>
  <c r="E262" i="9" a="1"/>
  <c r="E262" i="9" s="1"/>
  <c r="J246" i="9" a="1"/>
  <c r="J246" i="9" s="1"/>
  <c r="H246" i="9" a="1"/>
  <c r="H246" i="9" s="1"/>
  <c r="G214" i="9" a="1"/>
  <c r="G214" i="9" s="1"/>
  <c r="H198" i="9" a="1"/>
  <c r="H198" i="9" s="1"/>
  <c r="J186" i="9" a="1"/>
  <c r="J186" i="9" s="1"/>
  <c r="E186" i="9" a="1"/>
  <c r="E186" i="9" s="1"/>
  <c r="J309" i="9" a="1"/>
  <c r="J309" i="9" s="1"/>
  <c r="H309" i="9" a="1"/>
  <c r="H309" i="9" s="1"/>
  <c r="F273" i="9" a="1"/>
  <c r="F273" i="9" s="1"/>
  <c r="F233" i="9" a="1"/>
  <c r="F233" i="9" s="1"/>
  <c r="I209" i="9" a="1"/>
  <c r="I209" i="9" s="1"/>
  <c r="E209" i="9" a="1"/>
  <c r="E209" i="9" s="1"/>
  <c r="H205" i="9" a="1"/>
  <c r="H205" i="9" s="1"/>
  <c r="I193" i="9" a="1"/>
  <c r="I193" i="9" s="1"/>
  <c r="E193" i="9" a="1"/>
  <c r="E193" i="9" s="1"/>
  <c r="F189" i="9" a="1"/>
  <c r="F189" i="9" s="1"/>
  <c r="I300" i="9" a="1"/>
  <c r="I300" i="9" s="1"/>
  <c r="G300" i="9" a="1"/>
  <c r="G300" i="9" s="1"/>
  <c r="G252" i="9" a="1"/>
  <c r="G252" i="9" s="1"/>
  <c r="E312" i="9" a="1"/>
  <c r="E312" i="9" s="1"/>
  <c r="I296" i="9" a="1"/>
  <c r="I296" i="9" s="1"/>
  <c r="H296" i="9" a="1"/>
  <c r="H296" i="9" s="1"/>
  <c r="E280" i="9" a="1"/>
  <c r="E280" i="9" s="1"/>
  <c r="I313" i="9" a="1"/>
  <c r="I313" i="9" s="1"/>
  <c r="E313" i="9" a="1"/>
  <c r="E313" i="9" s="1"/>
  <c r="J237" i="9" a="1"/>
  <c r="J237" i="9" s="1"/>
  <c r="G237" i="9" a="1"/>
  <c r="G237" i="9" s="1"/>
  <c r="G181" i="9" a="1"/>
  <c r="G181" i="9" s="1"/>
  <c r="F251" i="9" a="1"/>
  <c r="F251" i="9" s="1"/>
  <c r="G235" i="9" a="1"/>
  <c r="G235" i="9" s="1"/>
  <c r="H203" i="9" a="1"/>
  <c r="H203" i="9" s="1"/>
  <c r="J288" i="9" a="1"/>
  <c r="J288" i="9" s="1"/>
  <c r="J272" i="9" a="1"/>
  <c r="J272" i="9" s="1"/>
  <c r="I240" i="9" a="1"/>
  <c r="I240" i="9" s="1"/>
  <c r="J216" i="9" a="1"/>
  <c r="J216" i="9" s="1"/>
  <c r="J257" i="9" a="1"/>
  <c r="J257" i="9" s="1"/>
  <c r="F229" i="9" a="1"/>
  <c r="F229" i="9" s="1"/>
  <c r="G225" i="9" a="1"/>
  <c r="G225" i="9" s="1"/>
  <c r="F263" i="9" a="1"/>
  <c r="F263" i="9" s="1"/>
  <c r="G247" i="9" a="1"/>
  <c r="G247" i="9" s="1"/>
  <c r="J183" i="9" a="1"/>
  <c r="J183" i="9" s="1"/>
  <c r="J317" i="9" a="1"/>
  <c r="J317" i="9" s="1"/>
  <c r="E317" i="9" a="1"/>
  <c r="E317" i="9" s="1"/>
  <c r="G265" i="9" a="1"/>
  <c r="G265" i="9" s="1"/>
  <c r="F274" i="9" a="1"/>
  <c r="F274" i="9" s="1"/>
  <c r="E258" i="9" a="1"/>
  <c r="E258" i="9" s="1"/>
  <c r="I242" i="9" a="1"/>
  <c r="I242" i="9" s="1"/>
  <c r="H210" i="9" a="1"/>
  <c r="H210" i="9" s="1"/>
  <c r="J194" i="9" a="1"/>
  <c r="J194" i="9" s="1"/>
  <c r="I182" i="9" a="1"/>
  <c r="I182" i="9" s="1"/>
  <c r="H182" i="9" a="1"/>
  <c r="H182" i="9" s="1"/>
  <c r="J301" i="9" a="1"/>
  <c r="J301" i="9" s="1"/>
  <c r="G301" i="9" a="1"/>
  <c r="G301" i="9" s="1"/>
  <c r="G185" i="9" a="1"/>
  <c r="G185" i="9" s="1"/>
  <c r="J316" i="9" a="1"/>
  <c r="J316" i="9" s="1"/>
  <c r="F316" i="9" a="1"/>
  <c r="F316" i="9" s="1"/>
  <c r="J192" i="9" a="1"/>
  <c r="J192" i="9" s="1"/>
  <c r="F192" i="9" a="1"/>
  <c r="F192" i="9" s="1"/>
  <c r="E308" i="9" a="1"/>
  <c r="E308" i="9" s="1"/>
  <c r="I292" i="9" a="1"/>
  <c r="I292" i="9" s="1"/>
  <c r="H292" i="9" a="1"/>
  <c r="H292" i="9" s="1"/>
  <c r="J276" i="9" a="1"/>
  <c r="J276" i="9" s="1"/>
  <c r="F276" i="9" a="1"/>
  <c r="F276" i="9" s="1"/>
  <c r="E264" i="9" a="1"/>
  <c r="E264" i="9" s="1"/>
  <c r="I260" i="9" a="1"/>
  <c r="I260" i="9" s="1"/>
  <c r="H260" i="9" a="1"/>
  <c r="H260" i="9" s="1"/>
  <c r="J248" i="9" a="1"/>
  <c r="J248" i="9" s="1"/>
  <c r="F248" i="9" a="1"/>
  <c r="F248" i="9" s="1"/>
  <c r="E244" i="9" a="1"/>
  <c r="E244" i="9" s="1"/>
  <c r="I232" i="9" a="1"/>
  <c r="I232" i="9" s="1"/>
  <c r="H232" i="9" a="1"/>
  <c r="H232" i="9" s="1"/>
  <c r="E228" i="9" a="1"/>
  <c r="E228" i="9" s="1"/>
  <c r="G212" i="9" a="1"/>
  <c r="G212" i="9" s="1"/>
  <c r="E196" i="9" a="1"/>
  <c r="E196" i="9" s="1"/>
  <c r="I188" i="9" a="1"/>
  <c r="I188" i="9" s="1"/>
  <c r="H188" i="9" a="1"/>
  <c r="H188" i="9" s="1"/>
  <c r="G184" i="9" a="1"/>
  <c r="G184" i="9" s="1"/>
  <c r="I180" i="9" a="1"/>
  <c r="I180" i="9" s="1"/>
  <c r="H180" i="9" a="1"/>
  <c r="H180" i="9" s="1"/>
  <c r="F277" i="9" a="1"/>
  <c r="F277" i="9" s="1"/>
  <c r="I269" i="9" a="1"/>
  <c r="I269" i="9" s="1"/>
  <c r="E269" i="9" a="1"/>
  <c r="E269" i="9" s="1"/>
  <c r="I315" i="9" a="1"/>
  <c r="I315" i="9" s="1"/>
  <c r="F315" i="9" a="1"/>
  <c r="F315" i="9" s="1"/>
  <c r="F310" i="9" a="1"/>
  <c r="F310" i="9" s="1"/>
  <c r="J298" i="9" a="1"/>
  <c r="J298" i="9" s="1"/>
  <c r="E298" i="9" a="1"/>
  <c r="E298" i="9" s="1"/>
  <c r="H294" i="9" a="1"/>
  <c r="H294" i="9" s="1"/>
  <c r="I282" i="9" a="1"/>
  <c r="I282" i="9" s="1"/>
  <c r="G282" i="9" a="1"/>
  <c r="G282" i="9" s="1"/>
  <c r="F278" i="9" a="1"/>
  <c r="F278" i="9" s="1"/>
  <c r="F262" i="9" a="1"/>
  <c r="F262" i="9" s="1"/>
  <c r="I246" i="9" a="1"/>
  <c r="I246" i="9" s="1"/>
  <c r="E246" i="9" a="1"/>
  <c r="E246" i="9" s="1"/>
  <c r="J230" i="9" a="1"/>
  <c r="J230" i="9" s="1"/>
  <c r="F214" i="9" a="1"/>
  <c r="F214" i="9" s="1"/>
  <c r="I198" i="9" a="1"/>
  <c r="I198" i="9" s="1"/>
  <c r="G198" i="9" a="1"/>
  <c r="G198" i="9" s="1"/>
  <c r="F186" i="9" a="1"/>
  <c r="F186" i="9" s="1"/>
  <c r="I309" i="9" a="1"/>
  <c r="I309" i="9" s="1"/>
  <c r="E309" i="9" a="1"/>
  <c r="E309" i="9" s="1"/>
  <c r="J273" i="9" a="1"/>
  <c r="J273" i="9" s="1"/>
  <c r="H273" i="9" a="1"/>
  <c r="H273" i="9" s="1"/>
  <c r="H233" i="9" a="1"/>
  <c r="H233" i="9" s="1"/>
  <c r="G209" i="9" a="1"/>
  <c r="G209" i="9" s="1"/>
  <c r="J205" i="9" a="1"/>
  <c r="J205" i="9" s="1"/>
  <c r="G205" i="9" a="1"/>
  <c r="G205" i="9" s="1"/>
  <c r="F193" i="9" a="1"/>
  <c r="F193" i="9" s="1"/>
  <c r="J189" i="9" a="1"/>
  <c r="J189" i="9" s="1"/>
  <c r="H189" i="9" a="1"/>
  <c r="H189" i="9" s="1"/>
  <c r="E300" i="9" a="1"/>
  <c r="E300" i="9" s="1"/>
  <c r="J252" i="9" a="1"/>
  <c r="J252" i="9" s="1"/>
  <c r="F252" i="9" a="1"/>
  <c r="F252" i="9" s="1"/>
  <c r="G312" i="9" a="1"/>
  <c r="G312" i="9" s="1"/>
  <c r="G296" i="9" a="1"/>
  <c r="G296" i="9" s="1"/>
  <c r="G280" i="9" a="1"/>
  <c r="G280" i="9" s="1"/>
  <c r="G313" i="9" a="1"/>
  <c r="G313" i="9" s="1"/>
  <c r="I237" i="9" a="1"/>
  <c r="I237" i="9" s="1"/>
  <c r="E237" i="9" a="1"/>
  <c r="E237" i="9" s="1"/>
  <c r="F181" i="9" a="1"/>
  <c r="F181" i="9" s="1"/>
  <c r="J235" i="9" a="1"/>
  <c r="J235" i="9" s="1"/>
  <c r="E235" i="9" a="1"/>
  <c r="E235" i="9" s="1"/>
  <c r="G203" i="9" a="1"/>
  <c r="G203" i="9" s="1"/>
  <c r="F288" i="9" a="1"/>
  <c r="F288" i="9" s="1"/>
  <c r="F272" i="9" a="1"/>
  <c r="F272" i="9" s="1"/>
  <c r="H240" i="9" a="1"/>
  <c r="H240" i="9" s="1"/>
  <c r="G216" i="9" a="1"/>
  <c r="G216" i="9" s="1"/>
  <c r="G200" i="9" a="1"/>
  <c r="G200" i="9" s="1"/>
  <c r="H257" i="9" a="1"/>
  <c r="H257" i="9" s="1"/>
  <c r="E229" i="9" a="1"/>
  <c r="E229" i="9" s="1"/>
  <c r="I279" i="9" a="1"/>
  <c r="I279" i="9" s="1"/>
  <c r="J263" i="9" a="1"/>
  <c r="J263" i="9" s="1"/>
  <c r="H215" i="9" a="1"/>
  <c r="H215" i="9" s="1"/>
  <c r="H183" i="9" a="1"/>
  <c r="H183" i="9" s="1"/>
  <c r="I317" i="9" a="1"/>
  <c r="I317" i="9" s="1"/>
  <c r="I265" i="9" a="1"/>
  <c r="I265" i="9" s="1"/>
  <c r="E265" i="9" a="1"/>
  <c r="E265" i="9" s="1"/>
  <c r="H274" i="9" a="1"/>
  <c r="H274" i="9" s="1"/>
  <c r="I258" i="9" a="1"/>
  <c r="I258" i="9" s="1"/>
  <c r="G242" i="9" a="1"/>
  <c r="G242" i="9" s="1"/>
  <c r="J210" i="9" a="1"/>
  <c r="J210" i="9" s="1"/>
  <c r="E210" i="9" a="1"/>
  <c r="E210" i="9" s="1"/>
  <c r="F194" i="9" a="1"/>
  <c r="F194" i="9" s="1"/>
  <c r="J182" i="9" a="1"/>
  <c r="J182" i="9" s="1"/>
  <c r="E182" i="9" a="1"/>
  <c r="E182" i="9" s="1"/>
  <c r="I301" i="9" a="1"/>
  <c r="I301" i="9" s="1"/>
  <c r="E301" i="9" a="1"/>
  <c r="E301" i="9" s="1"/>
  <c r="F185" i="9" a="1"/>
  <c r="F185" i="9" s="1"/>
  <c r="I316" i="9" a="1"/>
  <c r="I316" i="9" s="1"/>
  <c r="H316" i="9" a="1"/>
  <c r="H316" i="9" s="1"/>
  <c r="I192" i="9" a="1"/>
  <c r="I192" i="9" s="1"/>
  <c r="H192" i="9" a="1"/>
  <c r="H192" i="9" s="1"/>
  <c r="G308" i="9" a="1"/>
  <c r="G308" i="9" s="1"/>
  <c r="G292" i="9" a="1"/>
  <c r="G292" i="9" s="1"/>
  <c r="I276" i="9" a="1"/>
  <c r="I276" i="9" s="1"/>
  <c r="H276" i="9" a="1"/>
  <c r="H276" i="9" s="1"/>
  <c r="J264" i="9" a="1"/>
  <c r="J264" i="9" s="1"/>
  <c r="F264" i="9" a="1"/>
  <c r="F264" i="9" s="1"/>
  <c r="G260" i="9" a="1"/>
  <c r="G260" i="9" s="1"/>
  <c r="I248" i="9" a="1"/>
  <c r="I248" i="9" s="1"/>
  <c r="H248" i="9" a="1"/>
  <c r="H248" i="9" s="1"/>
  <c r="G244" i="9" a="1"/>
  <c r="G244" i="9" s="1"/>
  <c r="G232" i="9" a="1"/>
  <c r="G232" i="9" s="1"/>
  <c r="J228" i="9" a="1"/>
  <c r="J228" i="9" s="1"/>
  <c r="F228" i="9" a="1"/>
  <c r="F228" i="9" s="1"/>
  <c r="J212" i="9" a="1"/>
  <c r="J212" i="9" s="1"/>
  <c r="F212" i="9" a="1"/>
  <c r="F212" i="9" s="1"/>
  <c r="J196" i="9" a="1"/>
  <c r="J196" i="9" s="1"/>
  <c r="F196" i="9" a="1"/>
  <c r="F196" i="9" s="1"/>
  <c r="E188" i="9" a="1"/>
  <c r="E188" i="9" s="1"/>
  <c r="J184" i="9" a="1"/>
  <c r="J184" i="9" s="1"/>
  <c r="F184" i="9" a="1"/>
  <c r="F184" i="9" s="1"/>
  <c r="E180" i="9" a="1"/>
  <c r="E180" i="9" s="1"/>
  <c r="J277" i="9" a="1"/>
  <c r="J277" i="9" s="1"/>
  <c r="H277" i="9" a="1"/>
  <c r="H277" i="9" s="1"/>
  <c r="F269" i="9" a="1"/>
  <c r="F269" i="9" s="1"/>
  <c r="H315" i="9" a="1"/>
  <c r="H315" i="9" s="1"/>
  <c r="J310" i="9" a="1"/>
  <c r="J310" i="9" s="1"/>
  <c r="H310" i="9" a="1"/>
  <c r="H310" i="9" s="1"/>
  <c r="F298" i="9" a="1"/>
  <c r="F298" i="9" s="1"/>
  <c r="J294" i="9" a="1"/>
  <c r="J294" i="9" s="1"/>
  <c r="G294" i="9" a="1"/>
  <c r="G294" i="9" s="1"/>
  <c r="F282" i="9" a="1"/>
  <c r="F282" i="9" s="1"/>
  <c r="J278" i="9" a="1"/>
  <c r="J278" i="9" s="1"/>
  <c r="H278" i="9" a="1"/>
  <c r="H278" i="9" s="1"/>
  <c r="H262" i="9" a="1"/>
  <c r="H262" i="9" s="1"/>
  <c r="G246" i="9" a="1"/>
  <c r="G246" i="9" s="1"/>
  <c r="G230" i="9" a="1"/>
  <c r="G230" i="9" s="1"/>
  <c r="J214" i="9" a="1"/>
  <c r="J214" i="9" s="1"/>
  <c r="H214" i="9" a="1"/>
  <c r="H214" i="9" s="1"/>
  <c r="J198" i="9" a="1"/>
  <c r="J198" i="9" s="1"/>
  <c r="E198" i="9" a="1"/>
  <c r="E198" i="9" s="1"/>
  <c r="H186" i="9" a="1"/>
  <c r="H186" i="9" s="1"/>
  <c r="G309" i="9" a="1"/>
  <c r="G309" i="9" s="1"/>
  <c r="I273" i="9" a="1"/>
  <c r="I273" i="9" s="1"/>
  <c r="E273" i="9" a="1"/>
  <c r="E273" i="9" s="1"/>
  <c r="I233" i="9" a="1"/>
  <c r="I233" i="9" s="1"/>
  <c r="G233" i="9" a="1"/>
  <c r="G233" i="9" s="1"/>
  <c r="F209" i="9" a="1"/>
  <c r="F209" i="9" s="1"/>
  <c r="I205" i="9" a="1"/>
  <c r="I205" i="9" s="1"/>
  <c r="E205" i="9" a="1"/>
  <c r="E205" i="9" s="1"/>
  <c r="H193" i="9" a="1"/>
  <c r="H193" i="9" s="1"/>
  <c r="I189" i="9" a="1"/>
  <c r="I189" i="9" s="1"/>
  <c r="E189" i="9" a="1"/>
  <c r="E189" i="9" s="1"/>
  <c r="F300" i="9" a="1"/>
  <c r="F300" i="9" s="1"/>
  <c r="I252" i="9" a="1"/>
  <c r="I252" i="9" s="1"/>
  <c r="H252" i="9" a="1"/>
  <c r="H252" i="9" s="1"/>
  <c r="J312" i="9" a="1"/>
  <c r="J312" i="9" s="1"/>
  <c r="F312" i="9" a="1"/>
  <c r="F312" i="9" s="1"/>
  <c r="E296" i="9" a="1"/>
  <c r="E296" i="9" s="1"/>
  <c r="J280" i="9" a="1"/>
  <c r="J280" i="9" s="1"/>
  <c r="F280" i="9" a="1"/>
  <c r="F280" i="9" s="1"/>
  <c r="F313" i="9" a="1"/>
  <c r="F313" i="9" s="1"/>
  <c r="F237" i="9" a="1"/>
  <c r="F237" i="9" s="1"/>
  <c r="I181" i="9" a="1"/>
  <c r="I181" i="9" s="1"/>
  <c r="H181" i="9" a="1"/>
  <c r="H181" i="9" s="1"/>
  <c r="I235" i="9" a="1"/>
  <c r="I235" i="9" s="1"/>
  <c r="F235" i="9" a="1"/>
  <c r="F235" i="9" s="1"/>
  <c r="H219" i="9" a="1"/>
  <c r="H219" i="9" s="1"/>
  <c r="H272" i="9" a="1"/>
  <c r="H272" i="9" s="1"/>
  <c r="G240" i="9" a="1"/>
  <c r="G240" i="9" s="1"/>
  <c r="F216" i="9" a="1"/>
  <c r="F216" i="9" s="1"/>
  <c r="E200" i="9" a="1"/>
  <c r="E200" i="9" s="1"/>
  <c r="G257" i="9" a="1"/>
  <c r="G257" i="9" s="1"/>
  <c r="J225" i="9" a="1"/>
  <c r="J225" i="9" s="1"/>
  <c r="H279" i="9" a="1"/>
  <c r="H279" i="9" s="1"/>
  <c r="I263" i="9" a="1"/>
  <c r="I263" i="9" s="1"/>
  <c r="J247" i="9" a="1"/>
  <c r="J247" i="9" s="1"/>
  <c r="E215" i="9" a="1"/>
  <c r="E215" i="9" s="1"/>
  <c r="E183" i="9" a="1"/>
  <c r="E183" i="9" s="1"/>
  <c r="G317" i="9" a="1"/>
  <c r="G317" i="9" s="1"/>
  <c r="J265" i="9" a="1"/>
  <c r="J265" i="9" s="1"/>
  <c r="J274" i="9" a="1"/>
  <c r="J274" i="9" s="1"/>
  <c r="F258" i="9" a="1"/>
  <c r="F258" i="9" s="1"/>
  <c r="H242" i="9" a="1"/>
  <c r="H242" i="9" s="1"/>
  <c r="I210" i="9" a="1"/>
  <c r="I210" i="9" s="1"/>
  <c r="E316" i="9" a="1"/>
  <c r="E316" i="9" s="1"/>
  <c r="I196" i="9" a="1"/>
  <c r="I196" i="9" s="1"/>
  <c r="H184" i="9" a="1"/>
  <c r="H184" i="9" s="1"/>
  <c r="H269" i="9" a="1"/>
  <c r="H269" i="9" s="1"/>
  <c r="I294" i="9" a="1"/>
  <c r="I294" i="9" s="1"/>
  <c r="E278" i="9" a="1"/>
  <c r="E278" i="9" s="1"/>
  <c r="F246" i="9" a="1"/>
  <c r="F246" i="9" s="1"/>
  <c r="E214" i="9" a="1"/>
  <c r="E214" i="9" s="1"/>
  <c r="H209" i="9" a="1"/>
  <c r="H209" i="9" s="1"/>
  <c r="G189" i="9" a="1"/>
  <c r="G189" i="9" s="1"/>
  <c r="F236" i="9" a="1"/>
  <c r="F236" i="9" s="1"/>
  <c r="J296" i="9" a="1"/>
  <c r="J296" i="9" s="1"/>
  <c r="E181" i="9" a="1"/>
  <c r="E181" i="9" s="1"/>
  <c r="H267" i="9" a="1"/>
  <c r="H267" i="9" s="1"/>
  <c r="F203" i="9" a="1"/>
  <c r="F203" i="9" s="1"/>
  <c r="H266" i="9" a="1"/>
  <c r="H266" i="9" s="1"/>
  <c r="F250" i="9" a="1"/>
  <c r="F250" i="9" s="1"/>
  <c r="J234" i="9" a="1"/>
  <c r="J234" i="9" s="1"/>
  <c r="E234" i="9" a="1"/>
  <c r="E234" i="9" s="1"/>
  <c r="J285" i="9" a="1"/>
  <c r="J285" i="9" s="1"/>
  <c r="H285" i="9" a="1"/>
  <c r="H285" i="9" s="1"/>
  <c r="F241" i="9" a="1"/>
  <c r="F241" i="9" s="1"/>
  <c r="F268" i="9" a="1"/>
  <c r="F268" i="9" s="1"/>
  <c r="J307" i="9" a="1"/>
  <c r="J307" i="9" s="1"/>
  <c r="G307" i="9" a="1"/>
  <c r="G307" i="9" s="1"/>
  <c r="H303" i="9" a="1"/>
  <c r="H303" i="9" s="1"/>
  <c r="J275" i="9" a="1"/>
  <c r="J275" i="9" s="1"/>
  <c r="G275" i="9" a="1"/>
  <c r="G275" i="9" s="1"/>
  <c r="H271" i="9" a="1"/>
  <c r="H271" i="9" s="1"/>
  <c r="I259" i="9" a="1"/>
  <c r="I259" i="9" s="1"/>
  <c r="F259" i="9" a="1"/>
  <c r="F259" i="9" s="1"/>
  <c r="E255" i="9" a="1"/>
  <c r="E255" i="9" s="1"/>
  <c r="E292" i="9" a="1"/>
  <c r="E292" i="9" s="1"/>
  <c r="I264" i="9" a="1"/>
  <c r="I264" i="9" s="1"/>
  <c r="E248" i="9" a="1"/>
  <c r="E248" i="9" s="1"/>
  <c r="E232" i="9" a="1"/>
  <c r="E232" i="9" s="1"/>
  <c r="I212" i="9" a="1"/>
  <c r="I212" i="9" s="1"/>
  <c r="H196" i="9" a="1"/>
  <c r="H196" i="9" s="1"/>
  <c r="G180" i="9" a="1"/>
  <c r="G180" i="9" s="1"/>
  <c r="I310" i="9" a="1"/>
  <c r="I310" i="9" s="1"/>
  <c r="E294" i="9" a="1"/>
  <c r="E294" i="9" s="1"/>
  <c r="J262" i="9" a="1"/>
  <c r="J262" i="9" s="1"/>
  <c r="F198" i="9" a="1"/>
  <c r="F198" i="9" s="1"/>
  <c r="F309" i="9" a="1"/>
  <c r="F309" i="9" s="1"/>
  <c r="J233" i="9" a="1"/>
  <c r="J233" i="9" s="1"/>
  <c r="F205" i="9" a="1"/>
  <c r="F205" i="9" s="1"/>
  <c r="J300" i="9" a="1"/>
  <c r="J300" i="9" s="1"/>
  <c r="F296" i="9" a="1"/>
  <c r="F296" i="9" s="1"/>
  <c r="F249" i="9" a="1"/>
  <c r="F249" i="9" s="1"/>
  <c r="I251" i="9" a="1"/>
  <c r="I251" i="9" s="1"/>
  <c r="J203" i="9" a="1"/>
  <c r="J203" i="9" s="1"/>
  <c r="H194" i="9" a="1"/>
  <c r="H194" i="9" s="1"/>
  <c r="F301" i="9" a="1"/>
  <c r="F301" i="9" s="1"/>
  <c r="J185" i="9" a="1"/>
  <c r="J185" i="9" s="1"/>
  <c r="J308" i="9" a="1"/>
  <c r="J308" i="9" s="1"/>
  <c r="H264" i="9" a="1"/>
  <c r="H264" i="9" s="1"/>
  <c r="J244" i="9" a="1"/>
  <c r="J244" i="9" s="1"/>
  <c r="I228" i="9" a="1"/>
  <c r="I228" i="9" s="1"/>
  <c r="H212" i="9" a="1"/>
  <c r="H212" i="9" s="1"/>
  <c r="G188" i="9" a="1"/>
  <c r="G188" i="9" s="1"/>
  <c r="I277" i="9" a="1"/>
  <c r="I277" i="9" s="1"/>
  <c r="E310" i="9" a="1"/>
  <c r="E310" i="9" s="1"/>
  <c r="H282" i="9" a="1"/>
  <c r="H282" i="9" s="1"/>
  <c r="G262" i="9" a="1"/>
  <c r="G262" i="9" s="1"/>
  <c r="I186" i="9" a="1"/>
  <c r="I186" i="9" s="1"/>
  <c r="E233" i="9" a="1"/>
  <c r="E233" i="9" s="1"/>
  <c r="J193" i="9" a="1"/>
  <c r="J193" i="9" s="1"/>
  <c r="H300" i="9" a="1"/>
  <c r="H300" i="9" s="1"/>
  <c r="I312" i="9" a="1"/>
  <c r="I312" i="9" s="1"/>
  <c r="I280" i="9" a="1"/>
  <c r="I280" i="9" s="1"/>
  <c r="J313" i="9" a="1"/>
  <c r="J313" i="9" s="1"/>
  <c r="H237" i="9" a="1"/>
  <c r="H237" i="9" s="1"/>
  <c r="H235" i="9" a="1"/>
  <c r="H235" i="9" s="1"/>
  <c r="I203" i="9" a="1"/>
  <c r="I203" i="9" s="1"/>
  <c r="J266" i="9" a="1"/>
  <c r="J266" i="9" s="1"/>
  <c r="E266" i="9" a="1"/>
  <c r="E266" i="9" s="1"/>
  <c r="J250" i="9" a="1"/>
  <c r="J250" i="9" s="1"/>
  <c r="G250" i="9" a="1"/>
  <c r="G250" i="9" s="1"/>
  <c r="H234" i="9" a="1"/>
  <c r="H234" i="9" s="1"/>
  <c r="J202" i="9" a="1"/>
  <c r="J202" i="9" s="1"/>
  <c r="G285" i="9" a="1"/>
  <c r="G285" i="9" s="1"/>
  <c r="I241" i="9" a="1"/>
  <c r="I241" i="9" s="1"/>
  <c r="E241" i="9" a="1"/>
  <c r="E241" i="9" s="1"/>
  <c r="I268" i="9" a="1"/>
  <c r="I268" i="9" s="1"/>
  <c r="G268" i="9" a="1"/>
  <c r="G268" i="9" s="1"/>
  <c r="H307" i="9" a="1"/>
  <c r="H307" i="9" s="1"/>
  <c r="J303" i="9" a="1"/>
  <c r="J303" i="9" s="1"/>
  <c r="E303" i="9" a="1"/>
  <c r="E303" i="9" s="1"/>
  <c r="H275" i="9" a="1"/>
  <c r="H275" i="9" s="1"/>
  <c r="J271" i="9" a="1"/>
  <c r="J271" i="9" s="1"/>
  <c r="E271" i="9" a="1"/>
  <c r="E271" i="9" s="1"/>
  <c r="G259" i="9" a="1"/>
  <c r="G259" i="9" s="1"/>
  <c r="I255" i="9" a="1"/>
  <c r="I255" i="9" s="1"/>
  <c r="F255" i="9" a="1"/>
  <c r="F255" i="9" s="1"/>
  <c r="J243" i="9" a="1"/>
  <c r="J243" i="9" s="1"/>
  <c r="G243" i="9" a="1"/>
  <c r="G243" i="9" s="1"/>
  <c r="H239" i="9" a="1"/>
  <c r="H239" i="9" s="1"/>
  <c r="E223" i="9" a="1"/>
  <c r="E223" i="9" s="1"/>
  <c r="H211" i="9" a="1"/>
  <c r="H211" i="9" s="1"/>
  <c r="J207" i="9" a="1"/>
  <c r="J207" i="9" s="1"/>
  <c r="G182" i="9" a="1"/>
  <c r="G182" i="9" s="1"/>
  <c r="H185" i="9" a="1"/>
  <c r="H185" i="9" s="1"/>
  <c r="E192" i="9" a="1"/>
  <c r="E192" i="9" s="1"/>
  <c r="F308" i="9" a="1"/>
  <c r="F308" i="9" s="1"/>
  <c r="E276" i="9" a="1"/>
  <c r="E276" i="9" s="1"/>
  <c r="E260" i="9" a="1"/>
  <c r="E260" i="9" s="1"/>
  <c r="F244" i="9" a="1"/>
  <c r="F244" i="9" s="1"/>
  <c r="H228" i="9" a="1"/>
  <c r="H228" i="9" s="1"/>
  <c r="I184" i="9" a="1"/>
  <c r="I184" i="9" s="1"/>
  <c r="E277" i="9" a="1"/>
  <c r="E277" i="9" s="1"/>
  <c r="E315" i="9" a="1"/>
  <c r="E315" i="9" s="1"/>
  <c r="H298" i="9" a="1"/>
  <c r="H298" i="9" s="1"/>
  <c r="I278" i="9" a="1"/>
  <c r="I278" i="9" s="1"/>
  <c r="I214" i="9" a="1"/>
  <c r="I214" i="9" s="1"/>
  <c r="G186" i="9" a="1"/>
  <c r="G186" i="9" s="1"/>
  <c r="G273" i="9" a="1"/>
  <c r="G273" i="9" s="1"/>
  <c r="J209" i="9" a="1"/>
  <c r="J209" i="9" s="1"/>
  <c r="G193" i="9" a="1"/>
  <c r="G193" i="9" s="1"/>
  <c r="E252" i="9" a="1"/>
  <c r="E252" i="9" s="1"/>
  <c r="H312" i="9" a="1"/>
  <c r="H312" i="9" s="1"/>
  <c r="H280" i="9" a="1"/>
  <c r="H280" i="9" s="1"/>
  <c r="H313" i="9" a="1"/>
  <c r="H313" i="9" s="1"/>
  <c r="J181" i="9" a="1"/>
  <c r="J181" i="9" s="1"/>
  <c r="E203" i="9" a="1"/>
  <c r="E203" i="9" s="1"/>
  <c r="F266" i="9" a="1"/>
  <c r="F266" i="9" s="1"/>
  <c r="I250" i="9" a="1"/>
  <c r="I250" i="9" s="1"/>
  <c r="E250" i="9" a="1"/>
  <c r="E250" i="9" s="1"/>
  <c r="I234" i="9" a="1"/>
  <c r="I234" i="9" s="1"/>
  <c r="G234" i="9" a="1"/>
  <c r="G234" i="9" s="1"/>
  <c r="F285" i="9" a="1"/>
  <c r="F285" i="9" s="1"/>
  <c r="G241" i="9" a="1"/>
  <c r="G241" i="9" s="1"/>
  <c r="E268" i="9" a="1"/>
  <c r="E268" i="9" s="1"/>
  <c r="E307" i="9" a="1"/>
  <c r="E307" i="9" s="1"/>
  <c r="I303" i="9" a="1"/>
  <c r="I303" i="9" s="1"/>
  <c r="F303" i="9" a="1"/>
  <c r="F303" i="9" s="1"/>
  <c r="E275" i="9" a="1"/>
  <c r="E275" i="9" s="1"/>
  <c r="I271" i="9" a="1"/>
  <c r="I271" i="9" s="1"/>
  <c r="F271" i="9" a="1"/>
  <c r="F271" i="9" s="1"/>
  <c r="J259" i="9" a="1"/>
  <c r="J259" i="9" s="1"/>
  <c r="E259" i="9" a="1"/>
  <c r="E259" i="9" s="1"/>
  <c r="H255" i="9" a="1"/>
  <c r="H255" i="9" s="1"/>
  <c r="I243" i="9" a="1"/>
  <c r="I243" i="9" s="1"/>
  <c r="F243" i="9" a="1"/>
  <c r="F243" i="9" s="1"/>
  <c r="G239" i="9" a="1"/>
  <c r="G239" i="9" s="1"/>
  <c r="J223" i="9" a="1"/>
  <c r="J223" i="9" s="1"/>
  <c r="G223" i="9" a="1"/>
  <c r="G223" i="9" s="1"/>
  <c r="E211" i="9" a="1"/>
  <c r="E211" i="9" s="1"/>
  <c r="I207" i="9" a="1"/>
  <c r="I207" i="9" s="1"/>
  <c r="G266" i="9" a="1"/>
  <c r="G266" i="9" s="1"/>
  <c r="F234" i="9" a="1"/>
  <c r="F234" i="9" s="1"/>
  <c r="J241" i="9" a="1"/>
  <c r="J241" i="9" s="1"/>
  <c r="G303" i="9" a="1"/>
  <c r="G303" i="9" s="1"/>
  <c r="I275" i="9" a="1"/>
  <c r="I275" i="9" s="1"/>
  <c r="H259" i="9" a="1"/>
  <c r="H259" i="9" s="1"/>
  <c r="I239" i="9" a="1"/>
  <c r="I239" i="9" s="1"/>
  <c r="H223" i="9" a="1"/>
  <c r="H223" i="9" s="1"/>
  <c r="I211" i="9" a="1"/>
  <c r="I211" i="9" s="1"/>
  <c r="G207" i="9" a="1"/>
  <c r="G207" i="9" s="1"/>
  <c r="H195" i="9" a="1"/>
  <c r="H195" i="9" s="1"/>
  <c r="J191" i="9" a="1"/>
  <c r="J191" i="9" s="1"/>
  <c r="G191" i="9" a="1"/>
  <c r="G191" i="9" s="1"/>
  <c r="E179" i="9" a="1"/>
  <c r="E179" i="9" s="1"/>
  <c r="F281" i="9" a="1"/>
  <c r="F281" i="9" s="1"/>
  <c r="I245" i="9" a="1"/>
  <c r="I245" i="9" s="1"/>
  <c r="E245" i="9" a="1"/>
  <c r="E245" i="9" s="1"/>
  <c r="F302" i="9" a="1"/>
  <c r="F302" i="9" s="1"/>
  <c r="J286" i="9" a="1"/>
  <c r="J286" i="9" s="1"/>
  <c r="G286" i="9" a="1"/>
  <c r="G286" i="9" s="1"/>
  <c r="J270" i="9" a="1"/>
  <c r="J270" i="9" s="1"/>
  <c r="G270" i="9" a="1"/>
  <c r="G270" i="9" s="1"/>
  <c r="H254" i="9" a="1"/>
  <c r="H254" i="9" s="1"/>
  <c r="F238" i="9" a="1"/>
  <c r="F238" i="9" s="1"/>
  <c r="J222" i="9" a="1"/>
  <c r="J222" i="9" s="1"/>
  <c r="E222" i="9" a="1"/>
  <c r="E222" i="9" s="1"/>
  <c r="J206" i="9" a="1"/>
  <c r="J206" i="9" s="1"/>
  <c r="G206" i="9" a="1"/>
  <c r="G206" i="9" s="1"/>
  <c r="H190" i="9" a="1"/>
  <c r="H190" i="9" s="1"/>
  <c r="I178" i="9" a="1"/>
  <c r="I178" i="9" s="1"/>
  <c r="E178" i="9" a="1"/>
  <c r="E178" i="9" s="1"/>
  <c r="J293" i="9" a="1"/>
  <c r="J293" i="9" s="1"/>
  <c r="G293" i="9" a="1"/>
  <c r="G293" i="9" s="1"/>
  <c r="F261" i="9" a="1"/>
  <c r="F261" i="9" s="1"/>
  <c r="J253" i="9" a="1"/>
  <c r="J253" i="9" s="1"/>
  <c r="H253" i="9" a="1"/>
  <c r="H253" i="9" s="1"/>
  <c r="G217" i="9" a="1"/>
  <c r="G217" i="9" s="1"/>
  <c r="I213" i="9" a="1"/>
  <c r="I213" i="9" s="1"/>
  <c r="H213" i="9" a="1"/>
  <c r="H213" i="9" s="1"/>
  <c r="F201" i="9" a="1"/>
  <c r="F201" i="9" s="1"/>
  <c r="I197" i="9" a="1"/>
  <c r="I197" i="9" s="1"/>
  <c r="G197" i="9" a="1"/>
  <c r="G197" i="9" s="1"/>
  <c r="H178" i="9" a="1"/>
  <c r="H178" i="9" s="1"/>
  <c r="I261" i="9" a="1"/>
  <c r="I261" i="9" s="1"/>
  <c r="E217" i="9" a="1"/>
  <c r="E217" i="9" s="1"/>
  <c r="E201" i="9" a="1"/>
  <c r="E201" i="9" s="1"/>
  <c r="H241" i="9" a="1"/>
  <c r="H241" i="9" s="1"/>
  <c r="F275" i="9" a="1"/>
  <c r="F275" i="9" s="1"/>
  <c r="J255" i="9" a="1"/>
  <c r="J255" i="9" s="1"/>
  <c r="H243" i="9" a="1"/>
  <c r="H243" i="9" s="1"/>
  <c r="E239" i="9" a="1"/>
  <c r="E239" i="9" s="1"/>
  <c r="F223" i="9" a="1"/>
  <c r="F223" i="9" s="1"/>
  <c r="G211" i="9" a="1"/>
  <c r="G211" i="9" s="1"/>
  <c r="E207" i="9" a="1"/>
  <c r="E207" i="9" s="1"/>
  <c r="G195" i="9" a="1"/>
  <c r="G195" i="9" s="1"/>
  <c r="I191" i="9" a="1"/>
  <c r="I191" i="9" s="1"/>
  <c r="F191" i="9" a="1"/>
  <c r="F191" i="9" s="1"/>
  <c r="J179" i="9" a="1"/>
  <c r="J179" i="9" s="1"/>
  <c r="G179" i="9" a="1"/>
  <c r="G179" i="9" s="1"/>
  <c r="J281" i="9" a="1"/>
  <c r="J281" i="9" s="1"/>
  <c r="H281" i="9" a="1"/>
  <c r="H281" i="9" s="1"/>
  <c r="G245" i="9" a="1"/>
  <c r="G245" i="9" s="1"/>
  <c r="H302" i="9" a="1"/>
  <c r="H302" i="9" s="1"/>
  <c r="F286" i="9" a="1"/>
  <c r="F286" i="9" s="1"/>
  <c r="I270" i="9" a="1"/>
  <c r="I270" i="9" s="1"/>
  <c r="E270" i="9" a="1"/>
  <c r="E270" i="9" s="1"/>
  <c r="I254" i="9" a="1"/>
  <c r="I254" i="9" s="1"/>
  <c r="G254" i="9" a="1"/>
  <c r="G254" i="9" s="1"/>
  <c r="H238" i="9" a="1"/>
  <c r="H238" i="9" s="1"/>
  <c r="F222" i="9" a="1"/>
  <c r="F222" i="9" s="1"/>
  <c r="I206" i="9" a="1"/>
  <c r="I206" i="9" s="1"/>
  <c r="E206" i="9" a="1"/>
  <c r="E206" i="9" s="1"/>
  <c r="J190" i="9" a="1"/>
  <c r="J190" i="9" s="1"/>
  <c r="G190" i="9" a="1"/>
  <c r="G190" i="9" s="1"/>
  <c r="G178" i="9" a="1"/>
  <c r="G178" i="9" s="1"/>
  <c r="I293" i="9" a="1"/>
  <c r="I293" i="9" s="1"/>
  <c r="E293" i="9" a="1"/>
  <c r="E293" i="9" s="1"/>
  <c r="H261" i="9" a="1"/>
  <c r="H261" i="9" s="1"/>
  <c r="I253" i="9" a="1"/>
  <c r="I253" i="9" s="1"/>
  <c r="E253" i="9" a="1"/>
  <c r="E253" i="9" s="1"/>
  <c r="F217" i="9" a="1"/>
  <c r="F217" i="9" s="1"/>
  <c r="J213" i="9" a="1"/>
  <c r="J213" i="9" s="1"/>
  <c r="E213" i="9" a="1"/>
  <c r="E213" i="9" s="1"/>
  <c r="H201" i="9" a="1"/>
  <c r="H201" i="9" s="1"/>
  <c r="J197" i="9" a="1"/>
  <c r="J197" i="9" s="1"/>
  <c r="E197" i="9" a="1"/>
  <c r="E197" i="9" s="1"/>
  <c r="F190" i="9" a="1"/>
  <c r="F190" i="9" s="1"/>
  <c r="H293" i="9" a="1"/>
  <c r="H293" i="9" s="1"/>
  <c r="F253" i="9" a="1"/>
  <c r="F253" i="9" s="1"/>
  <c r="F213" i="9" a="1"/>
  <c r="F213" i="9" s="1"/>
  <c r="H197" i="9" a="1"/>
  <c r="H197" i="9" s="1"/>
  <c r="H250" i="9" a="1"/>
  <c r="H250" i="9" s="1"/>
  <c r="I285" i="9" a="1"/>
  <c r="I285" i="9" s="1"/>
  <c r="J268" i="9" a="1"/>
  <c r="J268" i="9" s="1"/>
  <c r="I307" i="9" a="1"/>
  <c r="I307" i="9" s="1"/>
  <c r="G271" i="9" a="1"/>
  <c r="G271" i="9" s="1"/>
  <c r="G255" i="9" a="1"/>
  <c r="G255" i="9" s="1"/>
  <c r="E243" i="9" a="1"/>
  <c r="E243" i="9" s="1"/>
  <c r="F239" i="9" a="1"/>
  <c r="F239" i="9" s="1"/>
  <c r="F211" i="9" a="1"/>
  <c r="F211" i="9" s="1"/>
  <c r="F207" i="9" a="1"/>
  <c r="F207" i="9" s="1"/>
  <c r="J195" i="9" a="1"/>
  <c r="J195" i="9" s="1"/>
  <c r="E195" i="9" a="1"/>
  <c r="E195" i="9" s="1"/>
  <c r="H191" i="9" a="1"/>
  <c r="H191" i="9" s="1"/>
  <c r="I179" i="9" a="1"/>
  <c r="I179" i="9" s="1"/>
  <c r="F179" i="9" a="1"/>
  <c r="F179" i="9" s="1"/>
  <c r="I281" i="9" a="1"/>
  <c r="I281" i="9" s="1"/>
  <c r="E281" i="9" a="1"/>
  <c r="E281" i="9" s="1"/>
  <c r="F245" i="9" a="1"/>
  <c r="F245" i="9" s="1"/>
  <c r="J302" i="9" a="1"/>
  <c r="J302" i="9" s="1"/>
  <c r="G302" i="9" a="1"/>
  <c r="G302" i="9" s="1"/>
  <c r="H286" i="9" a="1"/>
  <c r="H286" i="9" s="1"/>
  <c r="F270" i="9" a="1"/>
  <c r="F270" i="9" s="1"/>
  <c r="J254" i="9" a="1"/>
  <c r="J254" i="9" s="1"/>
  <c r="E254" i="9" a="1"/>
  <c r="E254" i="9" s="1"/>
  <c r="J238" i="9" a="1"/>
  <c r="J238" i="9" s="1"/>
  <c r="G238" i="9" a="1"/>
  <c r="G238" i="9" s="1"/>
  <c r="H222" i="9" a="1"/>
  <c r="H222" i="9" s="1"/>
  <c r="F206" i="9" a="1"/>
  <c r="F206" i="9" s="1"/>
  <c r="I190" i="9" a="1"/>
  <c r="I190" i="9" s="1"/>
  <c r="E190" i="9" a="1"/>
  <c r="E190" i="9" s="1"/>
  <c r="F178" i="9" a="1"/>
  <c r="F178" i="9" s="1"/>
  <c r="F293" i="9" a="1"/>
  <c r="F293" i="9" s="1"/>
  <c r="J261" i="9" a="1"/>
  <c r="J261" i="9" s="1"/>
  <c r="G261" i="9" a="1"/>
  <c r="G261" i="9" s="1"/>
  <c r="G253" i="9" a="1"/>
  <c r="G253" i="9" s="1"/>
  <c r="J217" i="9" a="1"/>
  <c r="J217" i="9" s="1"/>
  <c r="H217" i="9" a="1"/>
  <c r="H217" i="9" s="1"/>
  <c r="G213" i="9" a="1"/>
  <c r="G213" i="9" s="1"/>
  <c r="J201" i="9" a="1"/>
  <c r="J201" i="9" s="1"/>
  <c r="G201" i="9" a="1"/>
  <c r="G201" i="9" s="1"/>
  <c r="F197" i="9" a="1"/>
  <c r="F197" i="9" s="1"/>
  <c r="I266" i="9" a="1"/>
  <c r="I266" i="9" s="1"/>
  <c r="E285" i="9" a="1"/>
  <c r="E285" i="9" s="1"/>
  <c r="H268" i="9" a="1"/>
  <c r="H268" i="9" s="1"/>
  <c r="F307" i="9" a="1"/>
  <c r="F307" i="9" s="1"/>
  <c r="J239" i="9" a="1"/>
  <c r="J239" i="9" s="1"/>
  <c r="I223" i="9" a="1"/>
  <c r="I223" i="9" s="1"/>
  <c r="J211" i="9" a="1"/>
  <c r="J211" i="9" s="1"/>
  <c r="H207" i="9" a="1"/>
  <c r="H207" i="9" s="1"/>
  <c r="I195" i="9" a="1"/>
  <c r="I195" i="9" s="1"/>
  <c r="F195" i="9" a="1"/>
  <c r="F195" i="9" s="1"/>
  <c r="E191" i="9" a="1"/>
  <c r="E191" i="9" s="1"/>
  <c r="H179" i="9" a="1"/>
  <c r="H179" i="9" s="1"/>
  <c r="G281" i="9" a="1"/>
  <c r="G281" i="9" s="1"/>
  <c r="J245" i="9" a="1"/>
  <c r="J245" i="9" s="1"/>
  <c r="H245" i="9" a="1"/>
  <c r="H245" i="9" s="1"/>
  <c r="I302" i="9" a="1"/>
  <c r="I302" i="9" s="1"/>
  <c r="E302" i="9" a="1"/>
  <c r="E302" i="9" s="1"/>
  <c r="I286" i="9" a="1"/>
  <c r="I286" i="9" s="1"/>
  <c r="E286" i="9" a="1"/>
  <c r="E286" i="9" s="1"/>
  <c r="H270" i="9" a="1"/>
  <c r="H270" i="9" s="1"/>
  <c r="F254" i="9" a="1"/>
  <c r="F254" i="9" s="1"/>
  <c r="I238" i="9" a="1"/>
  <c r="I238" i="9" s="1"/>
  <c r="E238" i="9" a="1"/>
  <c r="E238" i="9" s="1"/>
  <c r="I222" i="9" a="1"/>
  <c r="I222" i="9" s="1"/>
  <c r="G222" i="9" a="1"/>
  <c r="G222" i="9" s="1"/>
  <c r="H206" i="9" a="1"/>
  <c r="H206" i="9" s="1"/>
  <c r="J178" i="9" a="1"/>
  <c r="J178" i="9" s="1"/>
  <c r="E261" i="9" a="1"/>
  <c r="E261" i="9" s="1"/>
  <c r="I217" i="9" a="1"/>
  <c r="I217" i="9" s="1"/>
  <c r="I201" i="9" a="1"/>
  <c r="I201" i="9" s="1"/>
  <c r="F208" i="9" a="1"/>
  <c r="F208" i="9" s="1"/>
  <c r="F306" i="9" a="1"/>
  <c r="F306" i="9" s="1"/>
  <c r="J267" i="9" a="1"/>
  <c r="J267" i="9" s="1"/>
  <c r="E251" i="9" a="1"/>
  <c r="E251" i="9" s="1"/>
  <c r="I311" i="9" a="1"/>
  <c r="I311" i="9" s="1"/>
  <c r="E219" i="9" a="1"/>
  <c r="E219" i="9" s="1"/>
  <c r="J249" i="9" a="1"/>
  <c r="J249" i="9" s="1"/>
  <c r="G249" i="9" a="1"/>
  <c r="G249" i="9" s="1"/>
  <c r="I219" i="9" a="1"/>
  <c r="I219" i="9" s="1"/>
  <c r="I267" i="9" a="1"/>
  <c r="I267" i="9" s="1"/>
  <c r="E267" i="9" a="1"/>
  <c r="E267" i="9" s="1"/>
  <c r="I208" i="9" a="1"/>
  <c r="I208" i="9" s="1"/>
  <c r="E299" i="9" a="1"/>
  <c r="E299" i="9" s="1"/>
  <c r="I256" i="9" a="1"/>
  <c r="I256" i="9" s="1"/>
  <c r="G224" i="9" a="1"/>
  <c r="G224" i="9" s="1"/>
  <c r="H236" i="9" a="1"/>
  <c r="H236" i="9" s="1"/>
  <c r="F299" i="9" a="1"/>
  <c r="F299" i="9" s="1"/>
  <c r="G306" i="9" a="1"/>
  <c r="G306" i="9" s="1"/>
  <c r="J224" i="9" a="1"/>
  <c r="J224" i="9" s="1"/>
  <c r="G187" i="9" a="1"/>
  <c r="G187" i="9" s="1"/>
  <c r="J208" i="9" a="1"/>
  <c r="J208" i="9" s="1"/>
  <c r="E224" i="9" a="1"/>
  <c r="E224" i="9" s="1"/>
  <c r="G236" i="9" a="1"/>
  <c r="G236" i="9" s="1"/>
  <c r="J311" i="9" a="1"/>
  <c r="J311" i="9" s="1"/>
  <c r="F219" i="9" a="1"/>
  <c r="F219" i="9" s="1"/>
  <c r="F311" i="9" a="1"/>
  <c r="F311" i="9" s="1"/>
  <c r="I187" i="9" a="1"/>
  <c r="I187" i="9" s="1"/>
  <c r="I202" i="9" a="1"/>
  <c r="I202" i="9" s="1"/>
  <c r="F305" i="9" a="1"/>
  <c r="F305" i="9" s="1"/>
  <c r="E187" i="9" a="1"/>
  <c r="E187" i="9" s="1"/>
  <c r="H299" i="9" a="1"/>
  <c r="H299" i="9" s="1"/>
  <c r="I249" i="9" a="1"/>
  <c r="I249" i="9" s="1"/>
  <c r="H251" i="9" a="1"/>
  <c r="H251" i="9" s="1"/>
  <c r="G231" i="9" a="1"/>
  <c r="G231" i="9" s="1"/>
  <c r="F231" i="9" a="1"/>
  <c r="F231" i="9" s="1"/>
  <c r="G251" i="9" a="1"/>
  <c r="G251" i="9" s="1"/>
  <c r="E249" i="9" a="1"/>
  <c r="E249" i="9" s="1"/>
  <c r="G208" i="9" a="1"/>
  <c r="G208" i="9" s="1"/>
  <c r="G284" i="9" a="1"/>
  <c r="G284" i="9" s="1"/>
  <c r="F187" i="9" a="1"/>
  <c r="F187" i="9" s="1"/>
  <c r="H187" i="9" a="1"/>
  <c r="H187" i="9" s="1"/>
  <c r="J236" i="9" a="1"/>
  <c r="J236" i="9" s="1"/>
  <c r="I299" i="9" a="1"/>
  <c r="I299" i="9" s="1"/>
  <c r="E305" i="9" a="1"/>
  <c r="E305" i="9" s="1"/>
  <c r="E256" i="9" a="1"/>
  <c r="E256" i="9" s="1"/>
  <c r="J187" i="9" a="1"/>
  <c r="J187" i="9" s="1"/>
  <c r="E236" i="9" a="1"/>
  <c r="E236" i="9" s="1"/>
  <c r="H306" i="9" a="1"/>
  <c r="H306" i="9" s="1"/>
  <c r="F256" i="9" a="1"/>
  <c r="F256" i="9" s="1"/>
  <c r="H284" i="9" a="1"/>
  <c r="H284" i="9" s="1"/>
  <c r="H311" i="9" a="1"/>
  <c r="H311" i="9" s="1"/>
  <c r="F202" i="9" a="1"/>
  <c r="F202" i="9" s="1"/>
  <c r="J284" i="9" a="1"/>
  <c r="J284" i="9" s="1"/>
  <c r="H208" i="9" a="1"/>
  <c r="H208" i="9" s="1"/>
  <c r="G305" i="9" a="1"/>
  <c r="G305" i="9" s="1"/>
  <c r="I224" i="9" a="1"/>
  <c r="I224" i="9" s="1"/>
  <c r="I236" i="9" a="1"/>
  <c r="I236" i="9" s="1"/>
  <c r="F230" i="9" a="1"/>
  <c r="F230" i="9" s="1"/>
  <c r="G267" i="9" a="1"/>
  <c r="G267" i="9" s="1"/>
  <c r="E230" i="9" a="1"/>
  <c r="E230" i="9" s="1"/>
  <c r="G311" i="9" a="1"/>
  <c r="G311" i="9" s="1"/>
  <c r="H230" i="9" a="1"/>
  <c r="H230" i="9" s="1"/>
  <c r="I231" i="9" a="1"/>
  <c r="I231" i="9" s="1"/>
  <c r="J251" i="9" a="1"/>
  <c r="J251" i="9" s="1"/>
  <c r="E231" i="9" a="1"/>
  <c r="E231" i="9" s="1"/>
  <c r="J299" i="9" a="1"/>
  <c r="J299" i="9" s="1"/>
  <c r="I306" i="9" a="1"/>
  <c r="I306" i="9" s="1"/>
  <c r="E306" i="9" a="1"/>
  <c r="E306" i="9" s="1"/>
  <c r="H305" i="9" a="1"/>
  <c r="H305" i="9" s="1"/>
  <c r="F284" i="9" a="1"/>
  <c r="F284" i="9" s="1"/>
  <c r="I305" i="9" a="1"/>
  <c r="I305" i="9" s="1"/>
  <c r="G202" i="9" a="1"/>
  <c r="G202" i="9" s="1"/>
  <c r="E284" i="9" a="1"/>
  <c r="E284" i="9" s="1"/>
  <c r="J306" i="9" a="1"/>
  <c r="J306" i="9" s="1"/>
  <c r="J256" i="9" a="1"/>
  <c r="J256" i="9" s="1"/>
  <c r="H224" i="9" a="1"/>
  <c r="H224" i="9" s="1"/>
  <c r="H249" i="9" a="1"/>
  <c r="H249" i="9" s="1"/>
  <c r="F267" i="9" a="1"/>
  <c r="F267" i="9" s="1"/>
  <c r="E202" i="9" a="1"/>
  <c r="E202" i="9" s="1"/>
  <c r="J305" i="9" a="1"/>
  <c r="J305" i="9" s="1"/>
  <c r="H256" i="9" a="1"/>
  <c r="H256" i="9" s="1"/>
  <c r="E208" i="9" a="1"/>
  <c r="E208" i="9" s="1"/>
  <c r="F224" i="9" a="1"/>
  <c r="F224" i="9" s="1"/>
  <c r="G299" i="9" a="1"/>
  <c r="G299" i="9" s="1"/>
  <c r="G256" i="9" a="1"/>
  <c r="G256" i="9" s="1"/>
  <c r="J219" i="9" a="1"/>
  <c r="J219" i="9" s="1"/>
  <c r="I284" i="9" a="1"/>
  <c r="I284" i="9" s="1"/>
  <c r="J231" i="9" a="1"/>
  <c r="J231" i="9" s="1"/>
  <c r="H202" i="9" a="1"/>
  <c r="H202" i="9" s="1"/>
  <c r="I230" i="9" a="1"/>
  <c r="I230" i="9" s="1"/>
  <c r="G219" i="9" a="1"/>
  <c r="G219" i="9" s="1"/>
  <c r="J287" i="9" a="1"/>
  <c r="J287" i="9" s="1"/>
  <c r="I227" i="9" a="1"/>
  <c r="I227" i="9" s="1"/>
  <c r="G227" i="9" a="1"/>
  <c r="G227" i="9" s="1"/>
  <c r="I199" i="9" a="1"/>
  <c r="I199" i="9" s="1"/>
  <c r="G204" i="9" a="1"/>
  <c r="G204" i="9" s="1"/>
  <c r="J204" i="9" a="1"/>
  <c r="J204" i="9" s="1"/>
  <c r="J314" i="9" a="1"/>
  <c r="J314" i="9" s="1"/>
  <c r="E297" i="9" a="1"/>
  <c r="E297" i="9" s="1"/>
  <c r="F297" i="9" a="1"/>
  <c r="F297" i="9" s="1"/>
  <c r="I220" i="9" a="1"/>
  <c r="I220" i="9" s="1"/>
  <c r="J295" i="9" a="1"/>
  <c r="J295" i="9" s="1"/>
  <c r="H295" i="9" a="1"/>
  <c r="H295" i="9" s="1"/>
  <c r="G289" i="9" a="1"/>
  <c r="G289" i="9" s="1"/>
  <c r="H221" i="9" a="1"/>
  <c r="H221" i="9" s="1"/>
  <c r="I291" i="9" a="1"/>
  <c r="I291" i="9" s="1"/>
  <c r="E291" i="9" a="1"/>
  <c r="E291" i="9" s="1"/>
  <c r="I290" i="9" a="1"/>
  <c r="I290" i="9" s="1"/>
  <c r="F283" i="9" a="1"/>
  <c r="F283" i="9" s="1"/>
  <c r="I218" i="9" a="1"/>
  <c r="I218" i="9" s="1"/>
  <c r="G218" i="9" a="1"/>
  <c r="G218" i="9" s="1"/>
  <c r="J226" i="9" a="1"/>
  <c r="J226" i="9" s="1"/>
  <c r="G287" i="9" a="1"/>
  <c r="G287" i="9" s="1"/>
  <c r="F227" i="9" a="1"/>
  <c r="F227" i="9" s="1"/>
  <c r="E227" i="9" a="1"/>
  <c r="E227" i="9" s="1"/>
  <c r="H199" i="9" a="1"/>
  <c r="H199" i="9" s="1"/>
  <c r="E204" i="9" a="1"/>
  <c r="E204" i="9" s="1"/>
  <c r="I314" i="9" a="1"/>
  <c r="I314" i="9" s="1"/>
  <c r="G314" i="9" a="1"/>
  <c r="G314" i="9" s="1"/>
  <c r="H297" i="9" a="1"/>
  <c r="H297" i="9" s="1"/>
  <c r="E220" i="9" a="1"/>
  <c r="E220" i="9" s="1"/>
  <c r="H220" i="9" a="1"/>
  <c r="H220" i="9" s="1"/>
  <c r="E295" i="9" a="1"/>
  <c r="E295" i="9" s="1"/>
  <c r="G295" i="9" a="1"/>
  <c r="G295" i="9" s="1"/>
  <c r="I289" i="9" a="1"/>
  <c r="I289" i="9" s="1"/>
  <c r="I221" i="9" a="1"/>
  <c r="I221" i="9" s="1"/>
  <c r="F291" i="9" a="1"/>
  <c r="F291" i="9" s="1"/>
  <c r="H291" i="9" a="1"/>
  <c r="H291" i="9" s="1"/>
  <c r="F290" i="9" a="1"/>
  <c r="F290" i="9" s="1"/>
  <c r="H290" i="9" a="1"/>
  <c r="H290" i="9" s="1"/>
  <c r="J283" i="9" a="1"/>
  <c r="J283" i="9" s="1"/>
  <c r="H283" i="9" a="1"/>
  <c r="H283" i="9" s="1"/>
  <c r="E218" i="9" a="1"/>
  <c r="E218" i="9" s="1"/>
  <c r="I226" i="9" a="1"/>
  <c r="I226" i="9" s="1"/>
  <c r="F226" i="9" a="1"/>
  <c r="F226" i="9" s="1"/>
  <c r="H287" i="9" a="1"/>
  <c r="H287" i="9" s="1"/>
  <c r="I287" i="9" a="1"/>
  <c r="I287" i="9" s="1"/>
  <c r="H227" i="9" a="1"/>
  <c r="H227" i="9" s="1"/>
  <c r="J199" i="9" a="1"/>
  <c r="J199" i="9" s="1"/>
  <c r="G199" i="9" a="1"/>
  <c r="G199" i="9" s="1"/>
  <c r="F204" i="9" a="1"/>
  <c r="F204" i="9" s="1"/>
  <c r="F314" i="9" a="1"/>
  <c r="F314" i="9" s="1"/>
  <c r="H314" i="9" a="1"/>
  <c r="H314" i="9" s="1"/>
  <c r="G297" i="9" a="1"/>
  <c r="G297" i="9" s="1"/>
  <c r="J220" i="9" a="1"/>
  <c r="J220" i="9" s="1"/>
  <c r="G220" i="9" a="1"/>
  <c r="G220" i="9" s="1"/>
  <c r="I295" i="9" a="1"/>
  <c r="I295" i="9" s="1"/>
  <c r="H289" i="9" a="1"/>
  <c r="H289" i="9" s="1"/>
  <c r="E289" i="9" a="1"/>
  <c r="E289" i="9" s="1"/>
  <c r="F221" i="9" a="1"/>
  <c r="F221" i="9" s="1"/>
  <c r="E221" i="9" a="1"/>
  <c r="E221" i="9" s="1"/>
  <c r="G291" i="9" a="1"/>
  <c r="G291" i="9" s="1"/>
  <c r="J290" i="9" a="1"/>
  <c r="J290" i="9" s="1"/>
  <c r="G290" i="9" a="1"/>
  <c r="G290" i="9" s="1"/>
  <c r="G283" i="9" a="1"/>
  <c r="G283" i="9" s="1"/>
  <c r="E283" i="9" a="1"/>
  <c r="E283" i="9" s="1"/>
  <c r="F218" i="9" a="1"/>
  <c r="F218" i="9" s="1"/>
  <c r="E226" i="9" a="1"/>
  <c r="E226" i="9" s="1"/>
  <c r="H226" i="9" a="1"/>
  <c r="H226" i="9" s="1"/>
  <c r="E287" i="9" a="1"/>
  <c r="E287" i="9" s="1"/>
  <c r="F287" i="9" a="1"/>
  <c r="F287" i="9" s="1"/>
  <c r="J227" i="9" a="1"/>
  <c r="J227" i="9" s="1"/>
  <c r="E199" i="9" a="1"/>
  <c r="E199" i="9" s="1"/>
  <c r="F199" i="9" a="1"/>
  <c r="F199" i="9" s="1"/>
  <c r="I204" i="9" a="1"/>
  <c r="I204" i="9" s="1"/>
  <c r="H204" i="9" a="1"/>
  <c r="H204" i="9" s="1"/>
  <c r="E314" i="9" a="1"/>
  <c r="E314" i="9" s="1"/>
  <c r="J297" i="9" a="1"/>
  <c r="J297" i="9" s="1"/>
  <c r="I297" i="9" a="1"/>
  <c r="I297" i="9" s="1"/>
  <c r="F220" i="9" a="1"/>
  <c r="F220" i="9" s="1"/>
  <c r="F295" i="9" a="1"/>
  <c r="F295" i="9" s="1"/>
  <c r="J289" i="9" a="1"/>
  <c r="J289" i="9" s="1"/>
  <c r="F289" i="9" a="1"/>
  <c r="F289" i="9" s="1"/>
  <c r="J221" i="9" a="1"/>
  <c r="J221" i="9" s="1"/>
  <c r="G221" i="9" a="1"/>
  <c r="G221" i="9" s="1"/>
  <c r="J291" i="9" a="1"/>
  <c r="J291" i="9" s="1"/>
  <c r="E290" i="9" a="1"/>
  <c r="E290" i="9" s="1"/>
  <c r="I283" i="9" a="1"/>
  <c r="I283" i="9" s="1"/>
  <c r="H218" i="9" a="1"/>
  <c r="H218" i="9" s="1"/>
  <c r="J218" i="9" a="1"/>
  <c r="J218" i="9" s="1"/>
  <c r="G226" i="9" a="1"/>
  <c r="G226" i="9" s="1"/>
  <c r="U540" i="9" a="1"/>
  <c r="U540" i="9" s="1"/>
  <c r="F543" i="9" a="1"/>
  <c r="F543" i="9" s="1"/>
  <c r="J618" i="9" a="1"/>
  <c r="J618" i="9" s="1"/>
  <c r="F466" i="9" a="1"/>
  <c r="F466" i="9" s="1"/>
  <c r="V460" i="9" a="1"/>
  <c r="V460" i="9" s="1"/>
  <c r="V545" i="9" a="1"/>
  <c r="V545" i="9" s="1"/>
  <c r="H543" i="9" a="1"/>
  <c r="H543" i="9" s="1"/>
  <c r="V538" i="9" a="1"/>
  <c r="V538" i="9" s="1"/>
  <c r="U464" i="9" a="1"/>
  <c r="U464" i="9" s="1"/>
  <c r="V626" i="9" a="1"/>
  <c r="V626" i="9" s="1"/>
  <c r="H542" i="9" a="1"/>
  <c r="H542" i="9" s="1"/>
  <c r="U460" i="9" a="1"/>
  <c r="U460" i="9" s="1"/>
  <c r="U462" i="9" a="1"/>
  <c r="U462" i="9" s="1"/>
  <c r="U466" i="9" a="1"/>
  <c r="U466" i="9" s="1"/>
  <c r="J538" i="9" a="1"/>
  <c r="J538" i="9" s="1"/>
  <c r="F459" i="9" a="1"/>
  <c r="F459" i="9" s="1"/>
  <c r="H626" i="9" a="1"/>
  <c r="H626" i="9" s="1"/>
  <c r="H462" i="9" a="1"/>
  <c r="H462" i="9" s="1"/>
  <c r="I460" i="9" a="1"/>
  <c r="I460" i="9" s="1"/>
  <c r="E460" i="9" a="1"/>
  <c r="E460" i="9" s="1"/>
  <c r="J620" i="9" a="1"/>
  <c r="J620" i="9" s="1"/>
  <c r="H620" i="9" a="1"/>
  <c r="H620" i="9" s="1"/>
  <c r="H540" i="9" a="1"/>
  <c r="H540" i="9" s="1"/>
  <c r="H623" i="9" a="1"/>
  <c r="H623" i="9" s="1"/>
  <c r="U541" i="9" a="1"/>
  <c r="U541" i="9" s="1"/>
  <c r="E541" i="9" a="1"/>
  <c r="E541" i="9" s="1"/>
  <c r="U457" i="9" a="1"/>
  <c r="U457" i="9" s="1"/>
  <c r="F457" i="9" a="1"/>
  <c r="F457" i="9" s="1"/>
  <c r="V624" i="9" a="1"/>
  <c r="V624" i="9" s="1"/>
  <c r="E624" i="9" a="1"/>
  <c r="E624" i="9" s="1"/>
  <c r="E463" i="9" a="1"/>
  <c r="E463" i="9" s="1"/>
  <c r="H466" i="9" a="1"/>
  <c r="H466" i="9" s="1"/>
  <c r="I464" i="9" a="1"/>
  <c r="I464" i="9" s="1"/>
  <c r="U625" i="9" a="1"/>
  <c r="U625" i="9" s="1"/>
  <c r="F625" i="9" a="1"/>
  <c r="F625" i="9" s="1"/>
  <c r="I545" i="9" a="1"/>
  <c r="I545" i="9" s="1"/>
  <c r="V461" i="9" a="1"/>
  <c r="V461" i="9" s="1"/>
  <c r="H461" i="9" a="1"/>
  <c r="H461" i="9" s="1"/>
  <c r="I618" i="9" a="1"/>
  <c r="I618" i="9" s="1"/>
  <c r="F538" i="9" a="1"/>
  <c r="F538" i="9" s="1"/>
  <c r="U617" i="9" a="1"/>
  <c r="U617" i="9" s="1"/>
  <c r="H617" i="9" a="1"/>
  <c r="H617" i="9" s="1"/>
  <c r="E539" i="9" a="1"/>
  <c r="E539" i="9" s="1"/>
  <c r="E543" i="9" a="1"/>
  <c r="E543" i="9" s="1"/>
  <c r="J462" i="9" a="1"/>
  <c r="J462" i="9" s="1"/>
  <c r="J543" i="9" a="1"/>
  <c r="J543" i="9" s="1"/>
  <c r="U543" i="9" a="1"/>
  <c r="U543" i="9" s="1"/>
  <c r="I462" i="9" a="1"/>
  <c r="I462" i="9" s="1"/>
  <c r="V462" i="9" a="1"/>
  <c r="V462" i="9" s="1"/>
  <c r="I542" i="9" a="1"/>
  <c r="I542" i="9" s="1"/>
  <c r="U539" i="9" a="1"/>
  <c r="U539" i="9" s="1"/>
  <c r="V539" i="9" a="1"/>
  <c r="V539" i="9" s="1"/>
  <c r="J466" i="9" a="1"/>
  <c r="J466" i="9" s="1"/>
  <c r="I626" i="9" a="1"/>
  <c r="I626" i="9" s="1"/>
  <c r="H546" i="9" a="1"/>
  <c r="H546" i="9" s="1"/>
  <c r="F462" i="9" a="1"/>
  <c r="F462" i="9" s="1"/>
  <c r="J460" i="9" a="1"/>
  <c r="J460" i="9" s="1"/>
  <c r="I620" i="9" a="1"/>
  <c r="I620" i="9" s="1"/>
  <c r="H539" i="9" a="1"/>
  <c r="H539" i="9" s="1"/>
  <c r="V543" i="9" a="1"/>
  <c r="V543" i="9" s="1"/>
  <c r="V464" i="9" a="1"/>
  <c r="V464" i="9" s="1"/>
  <c r="U542" i="9" a="1"/>
  <c r="U542" i="9" s="1"/>
  <c r="U626" i="9" a="1"/>
  <c r="U626" i="9" s="1"/>
  <c r="J542" i="9" a="1"/>
  <c r="J542" i="9" s="1"/>
  <c r="F539" i="9" a="1"/>
  <c r="F539" i="9" s="1"/>
  <c r="E459" i="9" a="1"/>
  <c r="E459" i="9" s="1"/>
  <c r="V466" i="9" a="1"/>
  <c r="V466" i="9" s="1"/>
  <c r="I538" i="9" a="1"/>
  <c r="I538" i="9" s="1"/>
  <c r="E626" i="9" a="1"/>
  <c r="E626" i="9" s="1"/>
  <c r="E462" i="9" a="1"/>
  <c r="E462" i="9" s="1"/>
  <c r="H460" i="9" a="1"/>
  <c r="H460" i="9" s="1"/>
  <c r="U620" i="9" a="1"/>
  <c r="U620" i="9" s="1"/>
  <c r="J540" i="9" a="1"/>
  <c r="J540" i="9" s="1"/>
  <c r="E540" i="9" a="1"/>
  <c r="E540" i="9" s="1"/>
  <c r="V623" i="9" a="1"/>
  <c r="V623" i="9" s="1"/>
  <c r="J541" i="9" a="1"/>
  <c r="J541" i="9" s="1"/>
  <c r="I457" i="9" a="1"/>
  <c r="I457" i="9" s="1"/>
  <c r="U624" i="9" a="1"/>
  <c r="U624" i="9" s="1"/>
  <c r="F624" i="9" a="1"/>
  <c r="F624" i="9" s="1"/>
  <c r="I543" i="9" a="1"/>
  <c r="I543" i="9" s="1"/>
  <c r="J626" i="9" a="1"/>
  <c r="J626" i="9" s="1"/>
  <c r="V542" i="9" a="1"/>
  <c r="V542" i="9" s="1"/>
  <c r="J539" i="9" a="1"/>
  <c r="J539" i="9" s="1"/>
  <c r="I539" i="9" a="1"/>
  <c r="I539" i="9" s="1"/>
  <c r="U618" i="9" a="1"/>
  <c r="U618" i="9" s="1"/>
  <c r="U538" i="9" a="1"/>
  <c r="U538" i="9" s="1"/>
  <c r="I459" i="9" a="1"/>
  <c r="I459" i="9" s="1"/>
  <c r="F626" i="9" a="1"/>
  <c r="F626" i="9" s="1"/>
  <c r="F460" i="9" a="1"/>
  <c r="F460" i="9" s="1"/>
  <c r="I537" i="9" a="1"/>
  <c r="I537" i="9" s="1"/>
  <c r="V620" i="9" a="1"/>
  <c r="V620" i="9" s="1"/>
  <c r="F620" i="9" a="1"/>
  <c r="F620" i="9" s="1"/>
  <c r="I540" i="9" a="1"/>
  <c r="I540" i="9" s="1"/>
  <c r="F623" i="9" a="1"/>
  <c r="F623" i="9" s="1"/>
  <c r="H541" i="9" a="1"/>
  <c r="H541" i="9" s="1"/>
  <c r="J457" i="9" a="1"/>
  <c r="J457" i="9" s="1"/>
  <c r="H457" i="9" a="1"/>
  <c r="H457" i="9" s="1"/>
  <c r="J624" i="9" a="1"/>
  <c r="J624" i="9" s="1"/>
  <c r="H624" i="9" a="1"/>
  <c r="H624" i="9" s="1"/>
  <c r="I463" i="9" a="1"/>
  <c r="I463" i="9" s="1"/>
  <c r="I466" i="9" a="1"/>
  <c r="I466" i="9" s="1"/>
  <c r="J464" i="9" a="1"/>
  <c r="J464" i="9" s="1"/>
  <c r="F464" i="9" a="1"/>
  <c r="F464" i="9" s="1"/>
  <c r="I625" i="9" a="1"/>
  <c r="I625" i="9" s="1"/>
  <c r="E625" i="9" a="1"/>
  <c r="E625" i="9" s="1"/>
  <c r="J545" i="9" a="1"/>
  <c r="J545" i="9" s="1"/>
  <c r="E620" i="9" a="1"/>
  <c r="E620" i="9" s="1"/>
  <c r="V457" i="9" a="1"/>
  <c r="V457" i="9" s="1"/>
  <c r="E466" i="9" a="1"/>
  <c r="E466" i="9" s="1"/>
  <c r="I623" i="9" a="1"/>
  <c r="I623" i="9" s="1"/>
  <c r="E545" i="9" a="1"/>
  <c r="E545" i="9" s="1"/>
  <c r="U461" i="9" a="1"/>
  <c r="U461" i="9" s="1"/>
  <c r="E461" i="9" a="1"/>
  <c r="E461" i="9" s="1"/>
  <c r="H618" i="9" a="1"/>
  <c r="H618" i="9" s="1"/>
  <c r="I617" i="9" a="1"/>
  <c r="I617" i="9" s="1"/>
  <c r="U623" i="9" a="1"/>
  <c r="U623" i="9" s="1"/>
  <c r="I465" i="9" a="1"/>
  <c r="I465" i="9" s="1"/>
  <c r="F465" i="9" a="1"/>
  <c r="F465" i="9" s="1"/>
  <c r="F619" i="9" a="1"/>
  <c r="F619" i="9" s="1"/>
  <c r="I622" i="9" a="1"/>
  <c r="I622" i="9" s="1"/>
  <c r="E542" i="9" a="1"/>
  <c r="E542" i="9" s="1"/>
  <c r="F458" i="9" a="1"/>
  <c r="F458" i="9" s="1"/>
  <c r="F540" i="9" a="1"/>
  <c r="F540" i="9" s="1"/>
  <c r="I541" i="9" a="1"/>
  <c r="I541" i="9" s="1"/>
  <c r="E457" i="9" a="1"/>
  <c r="E457" i="9" s="1"/>
  <c r="H463" i="9" a="1"/>
  <c r="H463" i="9" s="1"/>
  <c r="V625" i="9" a="1"/>
  <c r="V625" i="9" s="1"/>
  <c r="U545" i="9" a="1"/>
  <c r="U545" i="9" s="1"/>
  <c r="I461" i="9" a="1"/>
  <c r="I461" i="9" s="1"/>
  <c r="E618" i="9" a="1"/>
  <c r="E618" i="9" s="1"/>
  <c r="V617" i="9" a="1"/>
  <c r="V617" i="9" s="1"/>
  <c r="V465" i="9" a="1"/>
  <c r="V465" i="9" s="1"/>
  <c r="U619" i="9" a="1"/>
  <c r="U619" i="9" s="1"/>
  <c r="H619" i="9" a="1"/>
  <c r="H619" i="9" s="1"/>
  <c r="U622" i="9" a="1"/>
  <c r="U622" i="9" s="1"/>
  <c r="E622" i="9" a="1"/>
  <c r="E622" i="9" s="1"/>
  <c r="E623" i="9" a="1"/>
  <c r="E623" i="9" s="1"/>
  <c r="I624" i="9" a="1"/>
  <c r="I624" i="9" s="1"/>
  <c r="E464" i="9" a="1"/>
  <c r="E464" i="9" s="1"/>
  <c r="G464" i="9" s="1" a="1"/>
  <c r="G464" i="9" s="1"/>
  <c r="J625" i="9" a="1"/>
  <c r="J625" i="9" s="1"/>
  <c r="H545" i="9" a="1"/>
  <c r="H545" i="9" s="1"/>
  <c r="J461" i="9" a="1"/>
  <c r="J461" i="9" s="1"/>
  <c r="V618" i="9" a="1"/>
  <c r="V618" i="9" s="1"/>
  <c r="E538" i="9" a="1"/>
  <c r="E538" i="9" s="1"/>
  <c r="E617" i="9" a="1"/>
  <c r="E617" i="9" s="1"/>
  <c r="U465" i="9" a="1"/>
  <c r="U465" i="9" s="1"/>
  <c r="E465" i="9" a="1"/>
  <c r="E465" i="9" s="1"/>
  <c r="V619" i="9" a="1"/>
  <c r="V619" i="9" s="1"/>
  <c r="J622" i="9" a="1"/>
  <c r="J622" i="9" s="1"/>
  <c r="F622" i="9" a="1"/>
  <c r="F622" i="9" s="1"/>
  <c r="V540" i="9" a="1"/>
  <c r="V540" i="9" s="1"/>
  <c r="H464" i="9" a="1"/>
  <c r="H464" i="9" s="1"/>
  <c r="H625" i="9" a="1"/>
  <c r="H625" i="9" s="1"/>
  <c r="F545" i="9" a="1"/>
  <c r="F545" i="9" s="1"/>
  <c r="F461" i="9" a="1"/>
  <c r="F461" i="9" s="1"/>
  <c r="F618" i="9" a="1"/>
  <c r="F618" i="9" s="1"/>
  <c r="J617" i="9" a="1"/>
  <c r="J617" i="9" s="1"/>
  <c r="H465" i="9" a="1"/>
  <c r="H465" i="9" s="1"/>
  <c r="H622" i="9" a="1"/>
  <c r="H622" i="9" s="1"/>
  <c r="F617" i="9" a="1"/>
  <c r="F617" i="9" s="1"/>
  <c r="J619" i="9" a="1"/>
  <c r="J619" i="9" s="1"/>
  <c r="F542" i="9" a="1"/>
  <c r="F542" i="9" s="1"/>
  <c r="H538" i="9" a="1"/>
  <c r="H538" i="9" s="1"/>
  <c r="J465" i="9" a="1"/>
  <c r="J465" i="9" s="1"/>
  <c r="V622" i="9" a="1"/>
  <c r="V622" i="9" s="1"/>
  <c r="H458" i="9" a="1"/>
  <c r="H458" i="9" s="1"/>
  <c r="E621" i="9" a="1"/>
  <c r="E621" i="9" s="1"/>
  <c r="F463" i="9" a="1"/>
  <c r="F463" i="9" s="1"/>
  <c r="F621" i="9" a="1"/>
  <c r="F621" i="9" s="1"/>
  <c r="U621" i="9" a="1"/>
  <c r="U621" i="9" s="1"/>
  <c r="F537" i="9" a="1"/>
  <c r="F537" i="9" s="1"/>
  <c r="F544" i="9" a="1"/>
  <c r="F544" i="9" s="1"/>
  <c r="I458" i="9" a="1"/>
  <c r="I458" i="9" s="1"/>
  <c r="I546" i="9" a="1"/>
  <c r="I546" i="9" s="1"/>
  <c r="J537" i="9" a="1"/>
  <c r="J537" i="9" s="1"/>
  <c r="I544" i="9" a="1"/>
  <c r="I544" i="9" s="1"/>
  <c r="U546" i="9" a="1"/>
  <c r="U546" i="9" s="1"/>
  <c r="J623" i="9" a="1"/>
  <c r="J623" i="9" s="1"/>
  <c r="F541" i="9" a="1"/>
  <c r="F541" i="9" s="1"/>
  <c r="V621" i="9" a="1"/>
  <c r="V621" i="9" s="1"/>
  <c r="U544" i="9" a="1"/>
  <c r="U544" i="9" s="1"/>
  <c r="J459" i="9" a="1"/>
  <c r="J459" i="9" s="1"/>
  <c r="V463" i="9" a="1"/>
  <c r="V463" i="9" s="1"/>
  <c r="U458" i="9" a="1"/>
  <c r="U458" i="9" s="1"/>
  <c r="J546" i="9" a="1"/>
  <c r="J546" i="9" s="1"/>
  <c r="H621" i="9" a="1"/>
  <c r="H621" i="9" s="1"/>
  <c r="J458" i="9" a="1"/>
  <c r="J458" i="9" s="1"/>
  <c r="J621" i="9" a="1"/>
  <c r="J621" i="9" s="1"/>
  <c r="F546" i="9" a="1"/>
  <c r="F546" i="9" s="1"/>
  <c r="J463" i="9" a="1"/>
  <c r="J463" i="9" s="1"/>
  <c r="U537" i="9" a="1"/>
  <c r="U537" i="9" s="1"/>
  <c r="I621" i="9" a="1"/>
  <c r="I621" i="9" s="1"/>
  <c r="V541" i="9" a="1"/>
  <c r="V541" i="9" s="1"/>
  <c r="H459" i="9" a="1"/>
  <c r="H459" i="9" s="1"/>
  <c r="H537" i="9" a="1"/>
  <c r="H537" i="9" s="1"/>
  <c r="E537" i="9" a="1"/>
  <c r="E537" i="9" s="1"/>
  <c r="H544" i="9" a="1"/>
  <c r="H544" i="9" s="1"/>
  <c r="J544" i="9" a="1"/>
  <c r="J544" i="9" s="1"/>
  <c r="U463" i="9" a="1"/>
  <c r="U463" i="9" s="1"/>
  <c r="V458" i="9" a="1"/>
  <c r="V458" i="9" s="1"/>
  <c r="E619" i="9" a="1"/>
  <c r="E619" i="9" s="1"/>
  <c r="V546" i="9" a="1"/>
  <c r="V546" i="9" s="1"/>
  <c r="I619" i="9" a="1"/>
  <c r="I619" i="9" s="1"/>
  <c r="E546" i="9" a="1"/>
  <c r="E546" i="9" s="1"/>
  <c r="E544" i="9" a="1"/>
  <c r="E544" i="9" s="1"/>
  <c r="U459" i="9" a="1"/>
  <c r="U459" i="9" s="1"/>
  <c r="V459" i="9" a="1"/>
  <c r="V459" i="9" s="1"/>
  <c r="V537" i="9" a="1"/>
  <c r="V537" i="9" s="1"/>
  <c r="V544" i="9" a="1"/>
  <c r="V544" i="9" s="1"/>
  <c r="E458" i="9" a="1"/>
  <c r="E458" i="9" s="1"/>
  <c r="G458" i="9" s="1" a="1"/>
  <c r="G458" i="9" s="1"/>
  <c r="E592" i="9" a="1"/>
  <c r="E592" i="9" s="1"/>
  <c r="I592" i="9" a="1"/>
  <c r="I592" i="9" s="1"/>
  <c r="I408" i="9" a="1"/>
  <c r="I408" i="9" s="1"/>
  <c r="H408" i="9" a="1"/>
  <c r="H408" i="9" s="1"/>
  <c r="U398" i="9" a="1"/>
  <c r="U398" i="9" s="1"/>
  <c r="I555" i="9" a="1"/>
  <c r="I555" i="9" s="1"/>
  <c r="H555" i="9" a="1"/>
  <c r="H555" i="9" s="1"/>
  <c r="V435" i="9" a="1"/>
  <c r="V435" i="9" s="1"/>
  <c r="H435" i="9" a="1"/>
  <c r="H435" i="9" s="1"/>
  <c r="I428" i="9" a="1"/>
  <c r="I428" i="9" s="1"/>
  <c r="U439" i="9" a="1"/>
  <c r="U439" i="9" s="1"/>
  <c r="F439" i="9" a="1"/>
  <c r="F439" i="9" s="1"/>
  <c r="I491" i="9" a="1"/>
  <c r="I491" i="9" s="1"/>
  <c r="V488" i="9" a="1"/>
  <c r="V488" i="9" s="1"/>
  <c r="J488" i="9" a="1"/>
  <c r="J488" i="9" s="1"/>
  <c r="F572" i="9" a="1"/>
  <c r="F572" i="9" s="1"/>
  <c r="V405" i="9" a="1"/>
  <c r="V405" i="9" s="1"/>
  <c r="E405" i="9" a="1"/>
  <c r="E405" i="9" s="1"/>
  <c r="F525" i="9" a="1"/>
  <c r="F525" i="9" s="1"/>
  <c r="I525" i="9" a="1"/>
  <c r="I525" i="9" s="1"/>
  <c r="U430" i="9" a="1"/>
  <c r="U430" i="9" s="1"/>
  <c r="E430" i="9" a="1"/>
  <c r="E430" i="9" s="1"/>
  <c r="F441" i="9" a="1"/>
  <c r="F441" i="9" s="1"/>
  <c r="V441" i="9" a="1"/>
  <c r="V441" i="9" s="1"/>
  <c r="I506" i="9" a="1"/>
  <c r="I506" i="9" s="1"/>
  <c r="E506" i="9" a="1"/>
  <c r="E506" i="9" s="1"/>
  <c r="H500" i="9" a="1"/>
  <c r="H500" i="9" s="1"/>
  <c r="V335" i="9" a="1"/>
  <c r="V335" i="9" s="1"/>
  <c r="F335" i="9" a="1"/>
  <c r="F335" i="9" s="1"/>
  <c r="J472" i="9" a="1"/>
  <c r="J472" i="9" s="1"/>
  <c r="J596" i="9" a="1"/>
  <c r="J596" i="9" s="1"/>
  <c r="F596" i="9" a="1"/>
  <c r="F596" i="9" s="1"/>
  <c r="U570" i="9" a="1"/>
  <c r="U570" i="9" s="1"/>
  <c r="E570" i="9" a="1"/>
  <c r="E570" i="9" s="1"/>
  <c r="F416" i="9" a="1"/>
  <c r="F416" i="9" s="1"/>
  <c r="I524" i="9" a="1"/>
  <c r="I524" i="9" s="1"/>
  <c r="V524" i="9" a="1"/>
  <c r="V524" i="9" s="1"/>
  <c r="J583" i="9" a="1"/>
  <c r="J583" i="9" s="1"/>
  <c r="H583" i="9" a="1"/>
  <c r="H583" i="9" s="1"/>
  <c r="U535" i="9" a="1"/>
  <c r="U535" i="9" s="1"/>
  <c r="V535" i="9" a="1"/>
  <c r="V535" i="9" s="1"/>
  <c r="J561" i="9" a="1"/>
  <c r="J561" i="9" s="1"/>
  <c r="H561" i="9" a="1"/>
  <c r="H561" i="9" s="1"/>
  <c r="U427" i="9" a="1"/>
  <c r="U427" i="9" s="1"/>
  <c r="V437" i="9" a="1"/>
  <c r="V437" i="9" s="1"/>
  <c r="I437" i="9" a="1"/>
  <c r="I437" i="9" s="1"/>
  <c r="H497" i="9" a="1"/>
  <c r="H497" i="9" s="1"/>
  <c r="V592" i="9" a="1"/>
  <c r="V592" i="9" s="1"/>
  <c r="F408" i="9" a="1"/>
  <c r="F408" i="9" s="1"/>
  <c r="V408" i="9" a="1"/>
  <c r="V408" i="9" s="1"/>
  <c r="F398" i="9" a="1"/>
  <c r="F398" i="9" s="1"/>
  <c r="H398" i="9" a="1"/>
  <c r="H398" i="9" s="1"/>
  <c r="E555" i="9" a="1"/>
  <c r="E555" i="9" s="1"/>
  <c r="U555" i="9" a="1"/>
  <c r="U555" i="9" s="1"/>
  <c r="E435" i="9" a="1"/>
  <c r="E435" i="9" s="1"/>
  <c r="U428" i="9" a="1"/>
  <c r="U428" i="9" s="1"/>
  <c r="J428" i="9" a="1"/>
  <c r="J428" i="9" s="1"/>
  <c r="E439" i="9" a="1"/>
  <c r="E439" i="9" s="1"/>
  <c r="H439" i="9" a="1"/>
  <c r="H439" i="9" s="1"/>
  <c r="J491" i="9" a="1"/>
  <c r="J491" i="9" s="1"/>
  <c r="V491" i="9" a="1"/>
  <c r="V491" i="9" s="1"/>
  <c r="F488" i="9" a="1"/>
  <c r="F488" i="9" s="1"/>
  <c r="I488" i="9" a="1"/>
  <c r="I488" i="9" s="1"/>
  <c r="H572" i="9" a="1"/>
  <c r="H572" i="9" s="1"/>
  <c r="U572" i="9" a="1"/>
  <c r="U572" i="9" s="1"/>
  <c r="F405" i="9" a="1"/>
  <c r="F405" i="9" s="1"/>
  <c r="J405" i="9" a="1"/>
  <c r="J405" i="9" s="1"/>
  <c r="E525" i="9" a="1"/>
  <c r="E525" i="9" s="1"/>
  <c r="J430" i="9" a="1"/>
  <c r="J430" i="9" s="1"/>
  <c r="I430" i="9" a="1"/>
  <c r="I430" i="9" s="1"/>
  <c r="I441" i="9" a="1"/>
  <c r="I441" i="9" s="1"/>
  <c r="E441" i="9" a="1"/>
  <c r="E441" i="9" s="1"/>
  <c r="F506" i="9" a="1"/>
  <c r="F506" i="9" s="1"/>
  <c r="V500" i="9" a="1"/>
  <c r="V500" i="9" s="1"/>
  <c r="I500" i="9" a="1"/>
  <c r="I500" i="9" s="1"/>
  <c r="E335" i="9" a="1"/>
  <c r="E335" i="9" s="1"/>
  <c r="I335" i="9" a="1"/>
  <c r="I335" i="9" s="1"/>
  <c r="I472" i="9" a="1"/>
  <c r="I472" i="9" s="1"/>
  <c r="H472" i="9" a="1"/>
  <c r="H472" i="9" s="1"/>
  <c r="E596" i="9" a="1"/>
  <c r="E596" i="9" s="1"/>
  <c r="U596" i="9" a="1"/>
  <c r="U596" i="9" s="1"/>
  <c r="H570" i="9" a="1"/>
  <c r="H570" i="9" s="1"/>
  <c r="F570" i="9" a="1"/>
  <c r="F570" i="9" s="1"/>
  <c r="V416" i="9" a="1"/>
  <c r="V416" i="9" s="1"/>
  <c r="J416" i="9" a="1"/>
  <c r="J416" i="9" s="1"/>
  <c r="F524" i="9" a="1"/>
  <c r="F524" i="9" s="1"/>
  <c r="U583" i="9" a="1"/>
  <c r="U583" i="9" s="1"/>
  <c r="E583" i="9" a="1"/>
  <c r="E583" i="9" s="1"/>
  <c r="I535" i="9" a="1"/>
  <c r="I535" i="9" s="1"/>
  <c r="H535" i="9" a="1"/>
  <c r="H535" i="9" s="1"/>
  <c r="I561" i="9" a="1"/>
  <c r="I561" i="9" s="1"/>
  <c r="E427" i="9" a="1"/>
  <c r="E427" i="9" s="1"/>
  <c r="I427" i="9" a="1"/>
  <c r="I427" i="9" s="1"/>
  <c r="H437" i="9" a="1"/>
  <c r="H437" i="9" s="1"/>
  <c r="J437" i="9" a="1"/>
  <c r="J437" i="9" s="1"/>
  <c r="U497" i="9" a="1"/>
  <c r="U497" i="9" s="1"/>
  <c r="J497" i="9" a="1"/>
  <c r="J497" i="9" s="1"/>
  <c r="H489" i="9" a="1"/>
  <c r="H489" i="9" s="1"/>
  <c r="V489" i="9" a="1"/>
  <c r="V489" i="9" s="1"/>
  <c r="E496" i="9" a="1"/>
  <c r="E496" i="9" s="1"/>
  <c r="F496" i="9" a="1"/>
  <c r="F496" i="9" s="1"/>
  <c r="J467" i="9" a="1"/>
  <c r="J467" i="9" s="1"/>
  <c r="V467" i="9" a="1"/>
  <c r="V467" i="9" s="1"/>
  <c r="V604" i="9" a="1"/>
  <c r="V604" i="9" s="1"/>
  <c r="F604" i="9" a="1"/>
  <c r="F604" i="9" s="1"/>
  <c r="F412" i="9" a="1"/>
  <c r="F412" i="9" s="1"/>
  <c r="H412" i="9" a="1"/>
  <c r="H412" i="9" s="1"/>
  <c r="U556" i="9" a="1"/>
  <c r="U556" i="9" s="1"/>
  <c r="J556" i="9" a="1"/>
  <c r="J556" i="9" s="1"/>
  <c r="I522" i="9" a="1"/>
  <c r="I522" i="9" s="1"/>
  <c r="U522" i="9" a="1"/>
  <c r="U522" i="9" s="1"/>
  <c r="V585" i="9" a="1"/>
  <c r="V585" i="9" s="1"/>
  <c r="U585" i="9" a="1"/>
  <c r="U585" i="9" s="1"/>
  <c r="J592" i="9" a="1"/>
  <c r="J592" i="9" s="1"/>
  <c r="F592" i="9" a="1"/>
  <c r="F592" i="9" s="1"/>
  <c r="J408" i="9" a="1"/>
  <c r="J408" i="9" s="1"/>
  <c r="E408" i="9" a="1"/>
  <c r="E408" i="9" s="1"/>
  <c r="G408" i="9" s="1" a="1"/>
  <c r="G408" i="9" s="1"/>
  <c r="V398" i="9" a="1"/>
  <c r="V398" i="9" s="1"/>
  <c r="E398" i="9" a="1"/>
  <c r="E398" i="9" s="1"/>
  <c r="J555" i="9" a="1"/>
  <c r="J555" i="9" s="1"/>
  <c r="F555" i="9" a="1"/>
  <c r="F555" i="9" s="1"/>
  <c r="U435" i="9" a="1"/>
  <c r="U435" i="9" s="1"/>
  <c r="I435" i="9" a="1"/>
  <c r="I435" i="9" s="1"/>
  <c r="V428" i="9" a="1"/>
  <c r="V428" i="9" s="1"/>
  <c r="H428" i="9" a="1"/>
  <c r="H428" i="9" s="1"/>
  <c r="J439" i="9" a="1"/>
  <c r="J439" i="9" s="1"/>
  <c r="E491" i="9" a="1"/>
  <c r="E491" i="9" s="1"/>
  <c r="H491" i="9" a="1"/>
  <c r="H491" i="9" s="1"/>
  <c r="U488" i="9" a="1"/>
  <c r="U488" i="9" s="1"/>
  <c r="E488" i="9" a="1"/>
  <c r="E488" i="9" s="1"/>
  <c r="G488" i="9" s="1" a="1"/>
  <c r="G488" i="9" s="1"/>
  <c r="I572" i="9" a="1"/>
  <c r="I572" i="9" s="1"/>
  <c r="E572" i="9" a="1"/>
  <c r="E572" i="9" s="1"/>
  <c r="I405" i="9" a="1"/>
  <c r="I405" i="9" s="1"/>
  <c r="U405" i="9" a="1"/>
  <c r="U405" i="9" s="1"/>
  <c r="J525" i="9" a="1"/>
  <c r="J525" i="9" s="1"/>
  <c r="U525" i="9" a="1"/>
  <c r="U525" i="9" s="1"/>
  <c r="H430" i="9" a="1"/>
  <c r="H430" i="9" s="1"/>
  <c r="U441" i="9" a="1"/>
  <c r="U441" i="9" s="1"/>
  <c r="U506" i="9" a="1"/>
  <c r="U506" i="9" s="1"/>
  <c r="J506" i="9" a="1"/>
  <c r="J506" i="9" s="1"/>
  <c r="U500" i="9" a="1"/>
  <c r="U500" i="9" s="1"/>
  <c r="J500" i="9" a="1"/>
  <c r="J500" i="9" s="1"/>
  <c r="U335" i="9" a="1"/>
  <c r="U335" i="9" s="1"/>
  <c r="F472" i="9" a="1"/>
  <c r="F472" i="9" s="1"/>
  <c r="E472" i="9" a="1"/>
  <c r="E472" i="9" s="1"/>
  <c r="I596" i="9" a="1"/>
  <c r="I596" i="9" s="1"/>
  <c r="H596" i="9" a="1"/>
  <c r="H596" i="9" s="1"/>
  <c r="V570" i="9" a="1"/>
  <c r="V570" i="9" s="1"/>
  <c r="E416" i="9" a="1"/>
  <c r="E416" i="9" s="1"/>
  <c r="H416" i="9" a="1"/>
  <c r="H416" i="9" s="1"/>
  <c r="U524" i="9" a="1"/>
  <c r="U524" i="9" s="1"/>
  <c r="H524" i="9" a="1"/>
  <c r="H524" i="9" s="1"/>
  <c r="V583" i="9" a="1"/>
  <c r="V583" i="9" s="1"/>
  <c r="F583" i="9" a="1"/>
  <c r="F583" i="9" s="1"/>
  <c r="J535" i="9" a="1"/>
  <c r="J535" i="9" s="1"/>
  <c r="G596" i="9" a="1"/>
  <c r="G596" i="9" s="1"/>
  <c r="V561" i="9" a="1"/>
  <c r="V561" i="9" s="1"/>
  <c r="U561" i="9" a="1"/>
  <c r="U561" i="9" s="1"/>
  <c r="V427" i="9" a="1"/>
  <c r="V427" i="9" s="1"/>
  <c r="F427" i="9" a="1"/>
  <c r="F427" i="9" s="1"/>
  <c r="U437" i="9" a="1"/>
  <c r="U437" i="9" s="1"/>
  <c r="E437" i="9" a="1"/>
  <c r="E437" i="9" s="1"/>
  <c r="F497" i="9" a="1"/>
  <c r="F497" i="9" s="1"/>
  <c r="V497" i="9" a="1"/>
  <c r="V497" i="9" s="1"/>
  <c r="I489" i="9" a="1"/>
  <c r="I489" i="9" s="1"/>
  <c r="F489" i="9" a="1"/>
  <c r="F489" i="9" s="1"/>
  <c r="I496" i="9" a="1"/>
  <c r="I496" i="9" s="1"/>
  <c r="F467" i="9" a="1"/>
  <c r="F467" i="9" s="1"/>
  <c r="E467" i="9" a="1"/>
  <c r="E467" i="9" s="1"/>
  <c r="H604" i="9" a="1"/>
  <c r="H604" i="9" s="1"/>
  <c r="V412" i="9" a="1"/>
  <c r="V412" i="9" s="1"/>
  <c r="H556" i="9" a="1"/>
  <c r="H556" i="9" s="1"/>
  <c r="E556" i="9" a="1"/>
  <c r="E556" i="9" s="1"/>
  <c r="J522" i="9" a="1"/>
  <c r="J522" i="9" s="1"/>
  <c r="U592" i="9" a="1"/>
  <c r="U592" i="9" s="1"/>
  <c r="H592" i="9" a="1"/>
  <c r="H592" i="9" s="1"/>
  <c r="U408" i="9" a="1"/>
  <c r="U408" i="9" s="1"/>
  <c r="J398" i="9" a="1"/>
  <c r="J398" i="9" s="1"/>
  <c r="I398" i="9" a="1"/>
  <c r="I398" i="9" s="1"/>
  <c r="V555" i="9" a="1"/>
  <c r="V555" i="9" s="1"/>
  <c r="J435" i="9" a="1"/>
  <c r="J435" i="9" s="1"/>
  <c r="F435" i="9" a="1"/>
  <c r="F435" i="9" s="1"/>
  <c r="F428" i="9" a="1"/>
  <c r="F428" i="9" s="1"/>
  <c r="E428" i="9" a="1"/>
  <c r="E428" i="9" s="1"/>
  <c r="V439" i="9" a="1"/>
  <c r="V439" i="9" s="1"/>
  <c r="I439" i="9" a="1"/>
  <c r="I439" i="9" s="1"/>
  <c r="U491" i="9" a="1"/>
  <c r="U491" i="9" s="1"/>
  <c r="F491" i="9" a="1"/>
  <c r="F491" i="9" s="1"/>
  <c r="H488" i="9" a="1"/>
  <c r="H488" i="9" s="1"/>
  <c r="J572" i="9" a="1"/>
  <c r="J572" i="9" s="1"/>
  <c r="V572" i="9" a="1"/>
  <c r="V572" i="9" s="1"/>
  <c r="H405" i="9" a="1"/>
  <c r="H405" i="9" s="1"/>
  <c r="V525" i="9" a="1"/>
  <c r="V525" i="9" s="1"/>
  <c r="H525" i="9" a="1"/>
  <c r="H525" i="9" s="1"/>
  <c r="F430" i="9" a="1"/>
  <c r="F430" i="9" s="1"/>
  <c r="V430" i="9" a="1"/>
  <c r="V430" i="9" s="1"/>
  <c r="J441" i="9" a="1"/>
  <c r="J441" i="9" s="1"/>
  <c r="H441" i="9" a="1"/>
  <c r="H441" i="9" s="1"/>
  <c r="V506" i="9" a="1"/>
  <c r="V506" i="9" s="1"/>
  <c r="H506" i="9" a="1"/>
  <c r="H506" i="9" s="1"/>
  <c r="E500" i="9" a="1"/>
  <c r="E500" i="9" s="1"/>
  <c r="F500" i="9" a="1"/>
  <c r="F500" i="9" s="1"/>
  <c r="J335" i="9" a="1"/>
  <c r="J335" i="9" s="1"/>
  <c r="H335" i="9" a="1"/>
  <c r="H335" i="9" s="1"/>
  <c r="U472" i="9" a="1"/>
  <c r="U472" i="9" s="1"/>
  <c r="V472" i="9" a="1"/>
  <c r="V472" i="9" s="1"/>
  <c r="V596" i="9" a="1"/>
  <c r="V596" i="9" s="1"/>
  <c r="I570" i="9" a="1"/>
  <c r="I570" i="9" s="1"/>
  <c r="J570" i="9" a="1"/>
  <c r="J570" i="9" s="1"/>
  <c r="U416" i="9" a="1"/>
  <c r="U416" i="9" s="1"/>
  <c r="I416" i="9" a="1"/>
  <c r="I416" i="9" s="1"/>
  <c r="J524" i="9" a="1"/>
  <c r="J524" i="9" s="1"/>
  <c r="F535" i="9" a="1"/>
  <c r="F535" i="9" s="1"/>
  <c r="H427" i="9" a="1"/>
  <c r="H427" i="9" s="1"/>
  <c r="U489" i="9" a="1"/>
  <c r="U489" i="9" s="1"/>
  <c r="V496" i="9" a="1"/>
  <c r="V496" i="9" s="1"/>
  <c r="I467" i="9" a="1"/>
  <c r="I467" i="9" s="1"/>
  <c r="J604" i="9" a="1"/>
  <c r="J604" i="9" s="1"/>
  <c r="J412" i="9" a="1"/>
  <c r="J412" i="9" s="1"/>
  <c r="V522" i="9" a="1"/>
  <c r="V522" i="9" s="1"/>
  <c r="I585" i="9" a="1"/>
  <c r="I585" i="9" s="1"/>
  <c r="J585" i="9" a="1"/>
  <c r="J585" i="9" s="1"/>
  <c r="I579" i="9" a="1"/>
  <c r="I579" i="9" s="1"/>
  <c r="V530" i="9" a="1"/>
  <c r="V530" i="9" s="1"/>
  <c r="F530" i="9" a="1"/>
  <c r="F530" i="9" s="1"/>
  <c r="J557" i="9" a="1"/>
  <c r="J557" i="9" s="1"/>
  <c r="F557" i="9" a="1"/>
  <c r="F557" i="9" s="1"/>
  <c r="V564" i="9" a="1"/>
  <c r="V564" i="9" s="1"/>
  <c r="I564" i="9" a="1"/>
  <c r="I564" i="9" s="1"/>
  <c r="U448" i="9" a="1"/>
  <c r="U448" i="9" s="1"/>
  <c r="U503" i="9" a="1"/>
  <c r="U503" i="9" s="1"/>
  <c r="F503" i="9" a="1"/>
  <c r="F503" i="9" s="1"/>
  <c r="J492" i="9" a="1"/>
  <c r="J492" i="9" s="1"/>
  <c r="V492" i="9" a="1"/>
  <c r="V492" i="9" s="1"/>
  <c r="U602" i="9" a="1"/>
  <c r="U602" i="9" s="1"/>
  <c r="J602" i="9" a="1"/>
  <c r="J602" i="9" s="1"/>
  <c r="J597" i="9" a="1"/>
  <c r="J597" i="9" s="1"/>
  <c r="H597" i="9" a="1"/>
  <c r="H597" i="9" s="1"/>
  <c r="E569" i="9" a="1"/>
  <c r="E569" i="9" s="1"/>
  <c r="U576" i="9" a="1"/>
  <c r="U576" i="9" s="1"/>
  <c r="F576" i="9" a="1"/>
  <c r="F576" i="9" s="1"/>
  <c r="F420" i="9" a="1"/>
  <c r="F420" i="9" s="1"/>
  <c r="I420" i="9" a="1"/>
  <c r="I420" i="9" s="1"/>
  <c r="J552" i="9" a="1"/>
  <c r="J552" i="9" s="1"/>
  <c r="F552" i="9" a="1"/>
  <c r="F552" i="9" s="1"/>
  <c r="V586" i="9" a="1"/>
  <c r="V586" i="9" s="1"/>
  <c r="H586" i="9" a="1"/>
  <c r="H586" i="9" s="1"/>
  <c r="F581" i="9" a="1"/>
  <c r="F581" i="9" s="1"/>
  <c r="V581" i="9" a="1"/>
  <c r="V581" i="9" s="1"/>
  <c r="U563" i="9" a="1"/>
  <c r="U563" i="9" s="1"/>
  <c r="J563" i="9" a="1"/>
  <c r="J563" i="9" s="1"/>
  <c r="J454" i="9" a="1"/>
  <c r="J454" i="9" s="1"/>
  <c r="U454" i="9" a="1"/>
  <c r="U454" i="9" s="1"/>
  <c r="V507" i="9" a="1"/>
  <c r="V507" i="9" s="1"/>
  <c r="H505" i="9" a="1"/>
  <c r="H505" i="9" s="1"/>
  <c r="F505" i="9" a="1"/>
  <c r="F505" i="9" s="1"/>
  <c r="E329" i="9" a="1"/>
  <c r="E329" i="9" s="1"/>
  <c r="H329" i="9" a="1"/>
  <c r="H329" i="9" s="1"/>
  <c r="U598" i="9" a="1"/>
  <c r="U598" i="9" s="1"/>
  <c r="H595" i="9" a="1"/>
  <c r="H595" i="9" s="1"/>
  <c r="I595" i="9" a="1"/>
  <c r="I595" i="9" s="1"/>
  <c r="U575" i="9" a="1"/>
  <c r="U575" i="9" s="1"/>
  <c r="I575" i="9" a="1"/>
  <c r="I575" i="9" s="1"/>
  <c r="J423" i="9" a="1"/>
  <c r="J423" i="9" s="1"/>
  <c r="V423" i="9" a="1"/>
  <c r="V423" i="9" s="1"/>
  <c r="F485" i="9" a="1"/>
  <c r="F485" i="9" s="1"/>
  <c r="E485" i="9" a="1"/>
  <c r="E485" i="9" s="1"/>
  <c r="J550" i="9" a="1"/>
  <c r="J550" i="9" s="1"/>
  <c r="F550" i="9" a="1"/>
  <c r="F550" i="9" s="1"/>
  <c r="U431" i="9" a="1"/>
  <c r="U431" i="9" s="1"/>
  <c r="U608" i="9" a="1"/>
  <c r="U608" i="9" s="1"/>
  <c r="H608" i="9" a="1"/>
  <c r="H608" i="9" s="1"/>
  <c r="U452" i="9" a="1"/>
  <c r="U452" i="9" s="1"/>
  <c r="H452" i="9" a="1"/>
  <c r="H452" i="9" s="1"/>
  <c r="E509" i="9" a="1"/>
  <c r="E509" i="9" s="1"/>
  <c r="V509" i="9" a="1"/>
  <c r="V509" i="9" s="1"/>
  <c r="V332" i="9" a="1"/>
  <c r="V332" i="9" s="1"/>
  <c r="U605" i="9" a="1"/>
  <c r="U605" i="9" s="1"/>
  <c r="E605" i="9" a="1"/>
  <c r="E605" i="9" s="1"/>
  <c r="F599" i="9" a="1"/>
  <c r="F599" i="9" s="1"/>
  <c r="E599" i="9" a="1"/>
  <c r="E599" i="9" s="1"/>
  <c r="U591" i="9" a="1"/>
  <c r="U591" i="9" s="1"/>
  <c r="F591" i="9" a="1"/>
  <c r="F591" i="9" s="1"/>
  <c r="F571" i="9" a="1"/>
  <c r="F571" i="9" s="1"/>
  <c r="E571" i="9" a="1"/>
  <c r="E571" i="9" s="1"/>
  <c r="I406" i="9" a="1"/>
  <c r="I406" i="9" s="1"/>
  <c r="H406" i="9" a="1"/>
  <c r="H406" i="9" s="1"/>
  <c r="I401" i="9" a="1"/>
  <c r="I401" i="9" s="1"/>
  <c r="J401" i="9" a="1"/>
  <c r="J401" i="9" s="1"/>
  <c r="U515" i="9" a="1"/>
  <c r="U515" i="9" s="1"/>
  <c r="E515" i="9" a="1"/>
  <c r="E515" i="9" s="1"/>
  <c r="V480" i="9" a="1"/>
  <c r="V480" i="9" s="1"/>
  <c r="J480" i="9" a="1"/>
  <c r="J480" i="9" s="1"/>
  <c r="I553" i="9" a="1"/>
  <c r="I553" i="9" s="1"/>
  <c r="E553" i="9" a="1"/>
  <c r="E553" i="9" s="1"/>
  <c r="V560" i="9" a="1"/>
  <c r="V560" i="9" s="1"/>
  <c r="I433" i="9" a="1"/>
  <c r="I433" i="9" s="1"/>
  <c r="J427" i="9" a="1"/>
  <c r="J427" i="9" s="1"/>
  <c r="E489" i="9" a="1"/>
  <c r="E489" i="9" s="1"/>
  <c r="J496" i="9" a="1"/>
  <c r="J496" i="9" s="1"/>
  <c r="H467" i="9" a="1"/>
  <c r="H467" i="9" s="1"/>
  <c r="I604" i="9" a="1"/>
  <c r="I604" i="9" s="1"/>
  <c r="I412" i="9" a="1"/>
  <c r="I412" i="9" s="1"/>
  <c r="I556" i="9" a="1"/>
  <c r="I556" i="9" s="1"/>
  <c r="E522" i="9" a="1"/>
  <c r="E522" i="9" s="1"/>
  <c r="F585" i="9" a="1"/>
  <c r="F585" i="9" s="1"/>
  <c r="F579" i="9" a="1"/>
  <c r="F579" i="9" s="1"/>
  <c r="U579" i="9" a="1"/>
  <c r="U579" i="9" s="1"/>
  <c r="J530" i="9" a="1"/>
  <c r="J530" i="9" s="1"/>
  <c r="E530" i="9" a="1"/>
  <c r="E530" i="9" s="1"/>
  <c r="I557" i="9" a="1"/>
  <c r="I557" i="9" s="1"/>
  <c r="V557" i="9" a="1"/>
  <c r="V557" i="9" s="1"/>
  <c r="F564" i="9" a="1"/>
  <c r="F564" i="9" s="1"/>
  <c r="E564" i="9" a="1"/>
  <c r="E564" i="9" s="1"/>
  <c r="V448" i="9" a="1"/>
  <c r="V448" i="9" s="1"/>
  <c r="F448" i="9" a="1"/>
  <c r="F448" i="9" s="1"/>
  <c r="V503" i="9" a="1"/>
  <c r="V503" i="9" s="1"/>
  <c r="E492" i="9" a="1"/>
  <c r="E492" i="9" s="1"/>
  <c r="H492" i="9" a="1"/>
  <c r="H492" i="9" s="1"/>
  <c r="I602" i="9" a="1"/>
  <c r="I602" i="9" s="1"/>
  <c r="E602" i="9" a="1"/>
  <c r="E602" i="9" s="1"/>
  <c r="E597" i="9" a="1"/>
  <c r="E597" i="9" s="1"/>
  <c r="V569" i="9" a="1"/>
  <c r="V569" i="9" s="1"/>
  <c r="U569" i="9" a="1"/>
  <c r="U569" i="9" s="1"/>
  <c r="J576" i="9" a="1"/>
  <c r="J576" i="9" s="1"/>
  <c r="V576" i="9" a="1"/>
  <c r="V576" i="9" s="1"/>
  <c r="J420" i="9" a="1"/>
  <c r="J420" i="9" s="1"/>
  <c r="E552" i="9" a="1"/>
  <c r="E552" i="9" s="1"/>
  <c r="I586" i="9" a="1"/>
  <c r="I586" i="9" s="1"/>
  <c r="E586" i="9" a="1"/>
  <c r="E586" i="9" s="1"/>
  <c r="U581" i="9" a="1"/>
  <c r="U581" i="9" s="1"/>
  <c r="E581" i="9" a="1"/>
  <c r="E581" i="9" s="1"/>
  <c r="I563" i="9" a="1"/>
  <c r="I563" i="9" s="1"/>
  <c r="I454" i="9" a="1"/>
  <c r="I454" i="9" s="1"/>
  <c r="F454" i="9" a="1"/>
  <c r="F454" i="9" s="1"/>
  <c r="J507" i="9" a="1"/>
  <c r="J507" i="9" s="1"/>
  <c r="U507" i="9" a="1"/>
  <c r="U507" i="9" s="1"/>
  <c r="U505" i="9" a="1"/>
  <c r="U505" i="9" s="1"/>
  <c r="I505" i="9" a="1"/>
  <c r="I505" i="9" s="1"/>
  <c r="J329" i="9" a="1"/>
  <c r="J329" i="9" s="1"/>
  <c r="I598" i="9" a="1"/>
  <c r="I598" i="9" s="1"/>
  <c r="F598" i="9" a="1"/>
  <c r="F598" i="9" s="1"/>
  <c r="F595" i="9" a="1"/>
  <c r="F595" i="9" s="1"/>
  <c r="E595" i="9" a="1"/>
  <c r="E595" i="9" s="1"/>
  <c r="E575" i="9" a="1"/>
  <c r="E575" i="9" s="1"/>
  <c r="E423" i="9" a="1"/>
  <c r="E423" i="9" s="1"/>
  <c r="F423" i="9" a="1"/>
  <c r="F423" i="9" s="1"/>
  <c r="I485" i="9" a="1"/>
  <c r="I485" i="9" s="1"/>
  <c r="V485" i="9" a="1"/>
  <c r="V485" i="9" s="1"/>
  <c r="H550" i="9" a="1"/>
  <c r="H550" i="9" s="1"/>
  <c r="E550" i="9" a="1"/>
  <c r="E550" i="9" s="1"/>
  <c r="V431" i="9" a="1"/>
  <c r="V431" i="9" s="1"/>
  <c r="F431" i="9" a="1"/>
  <c r="F431" i="9" s="1"/>
  <c r="V608" i="9" a="1"/>
  <c r="V608" i="9" s="1"/>
  <c r="E608" i="9" a="1"/>
  <c r="E608" i="9" s="1"/>
  <c r="F452" i="9" a="1"/>
  <c r="F452" i="9" s="1"/>
  <c r="I452" i="9" a="1"/>
  <c r="I452" i="9" s="1"/>
  <c r="F509" i="9" a="1"/>
  <c r="F509" i="9" s="1"/>
  <c r="U332" i="9" a="1"/>
  <c r="U332" i="9" s="1"/>
  <c r="I332" i="9" a="1"/>
  <c r="I332" i="9" s="1"/>
  <c r="H605" i="9" a="1"/>
  <c r="H605" i="9" s="1"/>
  <c r="V605" i="9" a="1"/>
  <c r="V605" i="9" s="1"/>
  <c r="V599" i="9" a="1"/>
  <c r="V599" i="9" s="1"/>
  <c r="U599" i="9" a="1"/>
  <c r="U599" i="9" s="1"/>
  <c r="V591" i="9" a="1"/>
  <c r="V591" i="9" s="1"/>
  <c r="H571" i="9" a="1"/>
  <c r="H571" i="9" s="1"/>
  <c r="U571" i="9" a="1"/>
  <c r="U571" i="9" s="1"/>
  <c r="I583" i="9" a="1"/>
  <c r="I583" i="9" s="1"/>
  <c r="E561" i="9" a="1"/>
  <c r="E561" i="9" s="1"/>
  <c r="I497" i="9" a="1"/>
  <c r="I497" i="9" s="1"/>
  <c r="J489" i="9" a="1"/>
  <c r="J489" i="9" s="1"/>
  <c r="H496" i="9" a="1"/>
  <c r="H496" i="9" s="1"/>
  <c r="E604" i="9" a="1"/>
  <c r="E604" i="9" s="1"/>
  <c r="E412" i="9" a="1"/>
  <c r="E412" i="9" s="1"/>
  <c r="V556" i="9" a="1"/>
  <c r="V556" i="9" s="1"/>
  <c r="F522" i="9" a="1"/>
  <c r="F522" i="9" s="1"/>
  <c r="H585" i="9" a="1"/>
  <c r="H585" i="9" s="1"/>
  <c r="H579" i="9" a="1"/>
  <c r="H579" i="9" s="1"/>
  <c r="V579" i="9" a="1"/>
  <c r="V579" i="9" s="1"/>
  <c r="I530" i="9" a="1"/>
  <c r="I530" i="9" s="1"/>
  <c r="H530" i="9" a="1"/>
  <c r="H530" i="9" s="1"/>
  <c r="E557" i="9" a="1"/>
  <c r="E557" i="9" s="1"/>
  <c r="U557" i="9" a="1"/>
  <c r="U557" i="9" s="1"/>
  <c r="H564" i="9" a="1"/>
  <c r="H564" i="9" s="1"/>
  <c r="E448" i="9" a="1"/>
  <c r="E448" i="9" s="1"/>
  <c r="I448" i="9" a="1"/>
  <c r="I448" i="9" s="1"/>
  <c r="E503" i="9" a="1"/>
  <c r="E503" i="9" s="1"/>
  <c r="J503" i="9" a="1"/>
  <c r="J503" i="9" s="1"/>
  <c r="F492" i="9" a="1"/>
  <c r="F492" i="9" s="1"/>
  <c r="U492" i="9" a="1"/>
  <c r="U492" i="9" s="1"/>
  <c r="H602" i="9" a="1"/>
  <c r="H602" i="9" s="1"/>
  <c r="U597" i="9" a="1"/>
  <c r="U597" i="9" s="1"/>
  <c r="V597" i="9" a="1"/>
  <c r="V597" i="9" s="1"/>
  <c r="I569" i="9" a="1"/>
  <c r="I569" i="9" s="1"/>
  <c r="F569" i="9" a="1"/>
  <c r="F569" i="9" s="1"/>
  <c r="E576" i="9" a="1"/>
  <c r="E576" i="9" s="1"/>
  <c r="H576" i="9" a="1"/>
  <c r="H576" i="9" s="1"/>
  <c r="V420" i="9" a="1"/>
  <c r="V420" i="9" s="1"/>
  <c r="E420" i="9" a="1"/>
  <c r="E420" i="9" s="1"/>
  <c r="U552" i="9" a="1"/>
  <c r="U552" i="9" s="1"/>
  <c r="I552" i="9" a="1"/>
  <c r="I552" i="9" s="1"/>
  <c r="U586" i="9" a="1"/>
  <c r="U586" i="9" s="1"/>
  <c r="J586" i="9" a="1"/>
  <c r="J586" i="9" s="1"/>
  <c r="J581" i="9" a="1"/>
  <c r="J581" i="9" s="1"/>
  <c r="E563" i="9" a="1"/>
  <c r="E563" i="9" s="1"/>
  <c r="F563" i="9" a="1"/>
  <c r="F563" i="9" s="1"/>
  <c r="E454" i="9" a="1"/>
  <c r="E454" i="9" s="1"/>
  <c r="H454" i="9" a="1"/>
  <c r="H454" i="9" s="1"/>
  <c r="F507" i="9" a="1"/>
  <c r="F507" i="9" s="1"/>
  <c r="H507" i="9" a="1"/>
  <c r="H507" i="9" s="1"/>
  <c r="J505" i="9" a="1"/>
  <c r="J505" i="9" s="1"/>
  <c r="V505" i="9" a="1"/>
  <c r="V505" i="9" s="1"/>
  <c r="I329" i="9" a="1"/>
  <c r="I329" i="9" s="1"/>
  <c r="V329" i="9" a="1"/>
  <c r="V329" i="9" s="1"/>
  <c r="H598" i="9" a="1"/>
  <c r="H598" i="9" s="1"/>
  <c r="J598" i="9" a="1"/>
  <c r="J598" i="9" s="1"/>
  <c r="U595" i="9" a="1"/>
  <c r="U595" i="9" s="1"/>
  <c r="V575" i="9" a="1"/>
  <c r="V575" i="9" s="1"/>
  <c r="F575" i="9" a="1"/>
  <c r="F575" i="9" s="1"/>
  <c r="H423" i="9" a="1"/>
  <c r="H423" i="9" s="1"/>
  <c r="I423" i="9" a="1"/>
  <c r="I423" i="9" s="1"/>
  <c r="J485" i="9" a="1"/>
  <c r="J485" i="9" s="1"/>
  <c r="V550" i="9" a="1"/>
  <c r="V550" i="9" s="1"/>
  <c r="E431" i="9" a="1"/>
  <c r="E431" i="9" s="1"/>
  <c r="H431" i="9" a="1"/>
  <c r="H431" i="9" s="1"/>
  <c r="F608" i="9" a="1"/>
  <c r="F608" i="9" s="1"/>
  <c r="J608" i="9" a="1"/>
  <c r="J608" i="9" s="1"/>
  <c r="J452" i="9" a="1"/>
  <c r="J452" i="9" s="1"/>
  <c r="U509" i="9" a="1"/>
  <c r="U509" i="9" s="1"/>
  <c r="H509" i="9" a="1"/>
  <c r="H509" i="9" s="1"/>
  <c r="H332" i="9" a="1"/>
  <c r="H332" i="9" s="1"/>
  <c r="E332" i="9" a="1"/>
  <c r="E332" i="9" s="1"/>
  <c r="J605" i="9" a="1"/>
  <c r="J605" i="9" s="1"/>
  <c r="F605" i="9" a="1"/>
  <c r="F605" i="9" s="1"/>
  <c r="I599" i="9" a="1"/>
  <c r="I599" i="9" s="1"/>
  <c r="J591" i="9" a="1"/>
  <c r="J591" i="9" s="1"/>
  <c r="H591" i="9" a="1"/>
  <c r="H591" i="9" s="1"/>
  <c r="J571" i="9" a="1"/>
  <c r="J571" i="9" s="1"/>
  <c r="V406" i="9" a="1"/>
  <c r="V406" i="9" s="1"/>
  <c r="U401" i="9" a="1"/>
  <c r="U401" i="9" s="1"/>
  <c r="V401" i="9" a="1"/>
  <c r="V401" i="9" s="1"/>
  <c r="F515" i="9" a="1"/>
  <c r="F515" i="9" s="1"/>
  <c r="H515" i="9" a="1"/>
  <c r="H515" i="9" s="1"/>
  <c r="F480" i="9" a="1"/>
  <c r="F480" i="9" s="1"/>
  <c r="H480" i="9" a="1"/>
  <c r="H480" i="9" s="1"/>
  <c r="J553" i="9" a="1"/>
  <c r="J553" i="9" s="1"/>
  <c r="F560" i="9" a="1"/>
  <c r="F560" i="9" s="1"/>
  <c r="E560" i="9" a="1"/>
  <c r="E560" i="9" s="1"/>
  <c r="U433" i="9" a="1"/>
  <c r="U433" i="9" s="1"/>
  <c r="H433" i="9" a="1"/>
  <c r="H433" i="9" s="1"/>
  <c r="E442" i="9" a="1"/>
  <c r="E442" i="9" s="1"/>
  <c r="J504" i="9" a="1"/>
  <c r="J504" i="9" s="1"/>
  <c r="F504" i="9" a="1"/>
  <c r="F504" i="9" s="1"/>
  <c r="V331" i="9" a="1"/>
  <c r="V331" i="9" s="1"/>
  <c r="F331" i="9" a="1"/>
  <c r="F331" i="9" s="1"/>
  <c r="E524" i="9" a="1"/>
  <c r="E524" i="9" s="1"/>
  <c r="E535" i="9" a="1"/>
  <c r="E535" i="9" s="1"/>
  <c r="F561" i="9" a="1"/>
  <c r="F561" i="9" s="1"/>
  <c r="F437" i="9" a="1"/>
  <c r="F437" i="9" s="1"/>
  <c r="E497" i="9" a="1"/>
  <c r="E497" i="9" s="1"/>
  <c r="U496" i="9" a="1"/>
  <c r="U496" i="9" s="1"/>
  <c r="U467" i="9" a="1"/>
  <c r="U467" i="9" s="1"/>
  <c r="U604" i="9" a="1"/>
  <c r="U604" i="9" s="1"/>
  <c r="U412" i="9" a="1"/>
  <c r="U412" i="9" s="1"/>
  <c r="F556" i="9" a="1"/>
  <c r="F556" i="9" s="1"/>
  <c r="H522" i="9" a="1"/>
  <c r="H522" i="9" s="1"/>
  <c r="E585" i="9" a="1"/>
  <c r="E585" i="9" s="1"/>
  <c r="J579" i="9" a="1"/>
  <c r="J579" i="9" s="1"/>
  <c r="E579" i="9" a="1"/>
  <c r="E579" i="9" s="1"/>
  <c r="U530" i="9" a="1"/>
  <c r="U530" i="9" s="1"/>
  <c r="H557" i="9" a="1"/>
  <c r="H557" i="9" s="1"/>
  <c r="J564" i="9" a="1"/>
  <c r="J564" i="9" s="1"/>
  <c r="U564" i="9" a="1"/>
  <c r="U564" i="9" s="1"/>
  <c r="H448" i="9" a="1"/>
  <c r="H448" i="9" s="1"/>
  <c r="J448" i="9" a="1"/>
  <c r="J448" i="9" s="1"/>
  <c r="I503" i="9" a="1"/>
  <c r="I503" i="9" s="1"/>
  <c r="H503" i="9" a="1"/>
  <c r="H503" i="9" s="1"/>
  <c r="I492" i="9" a="1"/>
  <c r="I492" i="9" s="1"/>
  <c r="V602" i="9" a="1"/>
  <c r="V602" i="9" s="1"/>
  <c r="F602" i="9" a="1"/>
  <c r="F602" i="9" s="1"/>
  <c r="F597" i="9" a="1"/>
  <c r="F597" i="9" s="1"/>
  <c r="I597" i="9" a="1"/>
  <c r="I597" i="9" s="1"/>
  <c r="H569" i="9" a="1"/>
  <c r="H569" i="9" s="1"/>
  <c r="J569" i="9" a="1"/>
  <c r="J569" i="9" s="1"/>
  <c r="I576" i="9" a="1"/>
  <c r="I576" i="9" s="1"/>
  <c r="U420" i="9" a="1"/>
  <c r="U420" i="9" s="1"/>
  <c r="H420" i="9" a="1"/>
  <c r="H420" i="9" s="1"/>
  <c r="V552" i="9" a="1"/>
  <c r="V552" i="9" s="1"/>
  <c r="H552" i="9" a="1"/>
  <c r="H552" i="9" s="1"/>
  <c r="F586" i="9" a="1"/>
  <c r="F586" i="9" s="1"/>
  <c r="I581" i="9" a="1"/>
  <c r="I581" i="9" s="1"/>
  <c r="H581" i="9" a="1"/>
  <c r="H581" i="9" s="1"/>
  <c r="V563" i="9" a="1"/>
  <c r="V563" i="9" s="1"/>
  <c r="H563" i="9" a="1"/>
  <c r="H563" i="9" s="1"/>
  <c r="V454" i="9" a="1"/>
  <c r="V454" i="9" s="1"/>
  <c r="I507" i="9" a="1"/>
  <c r="I507" i="9" s="1"/>
  <c r="E507" i="9" a="1"/>
  <c r="E507" i="9" s="1"/>
  <c r="E505" i="9" a="1"/>
  <c r="E505" i="9" s="1"/>
  <c r="U329" i="9" a="1"/>
  <c r="U329" i="9" s="1"/>
  <c r="F329" i="9" a="1"/>
  <c r="F329" i="9" s="1"/>
  <c r="E598" i="9" a="1"/>
  <c r="E598" i="9" s="1"/>
  <c r="V598" i="9" a="1"/>
  <c r="V598" i="9" s="1"/>
  <c r="V595" i="9" a="1"/>
  <c r="V595" i="9" s="1"/>
  <c r="J595" i="9" a="1"/>
  <c r="J595" i="9" s="1"/>
  <c r="J575" i="9" a="1"/>
  <c r="J575" i="9" s="1"/>
  <c r="H575" i="9" a="1"/>
  <c r="H575" i="9" s="1"/>
  <c r="U423" i="9" a="1"/>
  <c r="U423" i="9" s="1"/>
  <c r="U485" i="9" a="1"/>
  <c r="U485" i="9" s="1"/>
  <c r="H485" i="9" a="1"/>
  <c r="H485" i="9" s="1"/>
  <c r="I550" i="9" a="1"/>
  <c r="I550" i="9" s="1"/>
  <c r="U550" i="9" a="1"/>
  <c r="U550" i="9" s="1"/>
  <c r="J431" i="9" a="1"/>
  <c r="J431" i="9" s="1"/>
  <c r="I431" i="9" a="1"/>
  <c r="I431" i="9" s="1"/>
  <c r="I608" i="9" a="1"/>
  <c r="I608" i="9" s="1"/>
  <c r="V452" i="9" a="1"/>
  <c r="V452" i="9" s="1"/>
  <c r="E452" i="9" a="1"/>
  <c r="E452" i="9" s="1"/>
  <c r="J509" i="9" a="1"/>
  <c r="J509" i="9" s="1"/>
  <c r="I509" i="9" a="1"/>
  <c r="I509" i="9" s="1"/>
  <c r="J332" i="9" a="1"/>
  <c r="J332" i="9" s="1"/>
  <c r="F332" i="9" a="1"/>
  <c r="F332" i="9" s="1"/>
  <c r="I605" i="9" a="1"/>
  <c r="I605" i="9" s="1"/>
  <c r="J599" i="9" a="1"/>
  <c r="J599" i="9" s="1"/>
  <c r="H599" i="9" a="1"/>
  <c r="H599" i="9" s="1"/>
  <c r="I591" i="9" a="1"/>
  <c r="I591" i="9" s="1"/>
  <c r="E591" i="9" a="1"/>
  <c r="E591" i="9" s="1"/>
  <c r="I571" i="9" a="1"/>
  <c r="I571" i="9" s="1"/>
  <c r="V571" i="9" a="1"/>
  <c r="V571" i="9" s="1"/>
  <c r="F406" i="9" a="1"/>
  <c r="F406" i="9" s="1"/>
  <c r="J406" i="9" a="1"/>
  <c r="J406" i="9" s="1"/>
  <c r="F401" i="9" a="1"/>
  <c r="F401" i="9" s="1"/>
  <c r="E401" i="9" a="1"/>
  <c r="E401" i="9" s="1"/>
  <c r="U480" i="9" a="1"/>
  <c r="U480" i="9" s="1"/>
  <c r="H553" i="9" a="1"/>
  <c r="H553" i="9" s="1"/>
  <c r="U560" i="9" a="1"/>
  <c r="U560" i="9" s="1"/>
  <c r="F433" i="9" a="1"/>
  <c r="F433" i="9" s="1"/>
  <c r="U442" i="9" a="1"/>
  <c r="U442" i="9" s="1"/>
  <c r="H442" i="9" a="1"/>
  <c r="H442" i="9" s="1"/>
  <c r="I504" i="9" a="1"/>
  <c r="I504" i="9" s="1"/>
  <c r="H331" i="9" a="1"/>
  <c r="H331" i="9" s="1"/>
  <c r="V414" i="9" a="1"/>
  <c r="V414" i="9" s="1"/>
  <c r="E414" i="9" a="1"/>
  <c r="E414" i="9" s="1"/>
  <c r="U484" i="9" a="1"/>
  <c r="U484" i="9" s="1"/>
  <c r="F484" i="9" a="1"/>
  <c r="F484" i="9" s="1"/>
  <c r="V404" i="9" a="1"/>
  <c r="V404" i="9" s="1"/>
  <c r="F404" i="9" a="1"/>
  <c r="F404" i="9" s="1"/>
  <c r="H549" i="9" a="1"/>
  <c r="H549" i="9" s="1"/>
  <c r="I549" i="9" a="1"/>
  <c r="I549" i="9" s="1"/>
  <c r="V520" i="9" a="1"/>
  <c r="V520" i="9" s="1"/>
  <c r="J520" i="9" a="1"/>
  <c r="J520" i="9" s="1"/>
  <c r="J562" i="9" a="1"/>
  <c r="J562" i="9" s="1"/>
  <c r="E562" i="9" a="1"/>
  <c r="E562" i="9" s="1"/>
  <c r="U516" i="9" a="1"/>
  <c r="U516" i="9" s="1"/>
  <c r="J516" i="9" a="1"/>
  <c r="J516" i="9" s="1"/>
  <c r="I443" i="9" a="1"/>
  <c r="I443" i="9" s="1"/>
  <c r="H498" i="9" a="1"/>
  <c r="H498" i="9" s="1"/>
  <c r="U498" i="9" a="1"/>
  <c r="U498" i="9" s="1"/>
  <c r="U327" i="9" a="1"/>
  <c r="U327" i="9" s="1"/>
  <c r="E327" i="9" a="1"/>
  <c r="E327" i="9" s="1"/>
  <c r="H469" i="9" a="1"/>
  <c r="H469" i="9" s="1"/>
  <c r="E469" i="9" a="1"/>
  <c r="E469" i="9" s="1"/>
  <c r="J589" i="9" a="1"/>
  <c r="J589" i="9" s="1"/>
  <c r="I589" i="9" a="1"/>
  <c r="I589" i="9" s="1"/>
  <c r="U411" i="9" a="1"/>
  <c r="U411" i="9" s="1"/>
  <c r="I411" i="9" a="1"/>
  <c r="I411" i="9" s="1"/>
  <c r="F422" i="9" a="1"/>
  <c r="F422" i="9" s="1"/>
  <c r="H422" i="9" a="1"/>
  <c r="H422" i="9" s="1"/>
  <c r="E417" i="9" a="1"/>
  <c r="E417" i="9" s="1"/>
  <c r="H417" i="9" a="1"/>
  <c r="H417" i="9" s="1"/>
  <c r="E483" i="9" a="1"/>
  <c r="E483" i="9" s="1"/>
  <c r="I483" i="9" a="1"/>
  <c r="I483" i="9" s="1"/>
  <c r="E554" i="9" a="1"/>
  <c r="E554" i="9" s="1"/>
  <c r="V523" i="9" a="1"/>
  <c r="V523" i="9" s="1"/>
  <c r="J523" i="9" a="1"/>
  <c r="J523" i="9" s="1"/>
  <c r="H533" i="9" a="1"/>
  <c r="H533" i="9" s="1"/>
  <c r="I527" i="9" a="1"/>
  <c r="I527" i="9" s="1"/>
  <c r="F527" i="9" a="1"/>
  <c r="F527" i="9" s="1"/>
  <c r="V434" i="9" a="1"/>
  <c r="V434" i="9" s="1"/>
  <c r="J434" i="9" a="1"/>
  <c r="J434" i="9" s="1"/>
  <c r="H490" i="9" a="1"/>
  <c r="H490" i="9" s="1"/>
  <c r="U490" i="9" a="1"/>
  <c r="U490" i="9" s="1"/>
  <c r="F475" i="9" a="1"/>
  <c r="F475" i="9" s="1"/>
  <c r="I475" i="9" a="1"/>
  <c r="I475" i="9" s="1"/>
  <c r="F603" i="9" a="1"/>
  <c r="F603" i="9" s="1"/>
  <c r="U594" i="9" a="1"/>
  <c r="U594" i="9" s="1"/>
  <c r="E594" i="9" a="1"/>
  <c r="E594" i="9" s="1"/>
  <c r="H588" i="9" a="1"/>
  <c r="H588" i="9" s="1"/>
  <c r="E588" i="9" a="1"/>
  <c r="E588" i="9" s="1"/>
  <c r="E413" i="9" a="1"/>
  <c r="E413" i="9" s="1"/>
  <c r="F418" i="9" a="1"/>
  <c r="F418" i="9" s="1"/>
  <c r="V418" i="9" a="1"/>
  <c r="V418" i="9" s="1"/>
  <c r="V479" i="9" a="1"/>
  <c r="V479" i="9" s="1"/>
  <c r="E479" i="9" a="1"/>
  <c r="E479" i="9" s="1"/>
  <c r="V399" i="9" a="1"/>
  <c r="V399" i="9" s="1"/>
  <c r="F551" i="9" a="1"/>
  <c r="F551" i="9" s="1"/>
  <c r="H551" i="9" a="1"/>
  <c r="H551" i="9" s="1"/>
  <c r="H580" i="9" a="1"/>
  <c r="H580" i="9" s="1"/>
  <c r="E580" i="9" a="1"/>
  <c r="E580" i="9" s="1"/>
  <c r="J565" i="9" a="1"/>
  <c r="J565" i="9" s="1"/>
  <c r="E565" i="9" a="1"/>
  <c r="E565" i="9" s="1"/>
  <c r="H559" i="9" a="1"/>
  <c r="H559" i="9" s="1"/>
  <c r="H609" i="9" a="1"/>
  <c r="H609" i="9" s="1"/>
  <c r="J609" i="9" a="1"/>
  <c r="J609" i="9" s="1"/>
  <c r="E450" i="9" a="1"/>
  <c r="E450" i="9" s="1"/>
  <c r="H450" i="9" a="1"/>
  <c r="H450" i="9" s="1"/>
  <c r="U451" i="9" a="1"/>
  <c r="U451" i="9" s="1"/>
  <c r="J444" i="9" a="1"/>
  <c r="J444" i="9" s="1"/>
  <c r="U487" i="9" a="1"/>
  <c r="U487" i="9" s="1"/>
  <c r="V487" i="9" a="1"/>
  <c r="V487" i="9" s="1"/>
  <c r="J334" i="9" a="1"/>
  <c r="J334" i="9" s="1"/>
  <c r="F334" i="9" a="1"/>
  <c r="F334" i="9" s="1"/>
  <c r="I471" i="9" a="1"/>
  <c r="I471" i="9" s="1"/>
  <c r="V471" i="9" a="1"/>
  <c r="V471" i="9" s="1"/>
  <c r="J590" i="9" a="1"/>
  <c r="J590" i="9" s="1"/>
  <c r="F409" i="9" a="1"/>
  <c r="F409" i="9" s="1"/>
  <c r="U409" i="9" a="1"/>
  <c r="U409" i="9" s="1"/>
  <c r="U419" i="9" a="1"/>
  <c r="U419" i="9" s="1"/>
  <c r="V481" i="9" a="1"/>
  <c r="V481" i="9" s="1"/>
  <c r="U481" i="9" a="1"/>
  <c r="U481" i="9" s="1"/>
  <c r="I521" i="9" a="1"/>
  <c r="I521" i="9" s="1"/>
  <c r="U521" i="9" a="1"/>
  <c r="U521" i="9" s="1"/>
  <c r="V578" i="9" a="1"/>
  <c r="V578" i="9" s="1"/>
  <c r="E578" i="9" a="1"/>
  <c r="E578" i="9" s="1"/>
  <c r="H534" i="9" a="1"/>
  <c r="H534" i="9" s="1"/>
  <c r="E534" i="9" a="1"/>
  <c r="E534" i="9" s="1"/>
  <c r="I532" i="9" a="1"/>
  <c r="I532" i="9" s="1"/>
  <c r="H532" i="9" a="1"/>
  <c r="H532" i="9" s="1"/>
  <c r="F616" i="9" a="1"/>
  <c r="F616" i="9" s="1"/>
  <c r="E616" i="9" a="1"/>
  <c r="E616" i="9" s="1"/>
  <c r="J502" i="9" a="1"/>
  <c r="J502" i="9" s="1"/>
  <c r="I502" i="9" a="1"/>
  <c r="I502" i="9" s="1"/>
  <c r="H328" i="9" a="1"/>
  <c r="H328" i="9" s="1"/>
  <c r="U473" i="9" a="1"/>
  <c r="U473" i="9" s="1"/>
  <c r="V473" i="9" a="1"/>
  <c r="V473" i="9" s="1"/>
  <c r="I601" i="9" a="1"/>
  <c r="I601" i="9" s="1"/>
  <c r="U601" i="9" a="1"/>
  <c r="U601" i="9" s="1"/>
  <c r="J593" i="9" a="1"/>
  <c r="J593" i="9" s="1"/>
  <c r="F593" i="9" a="1"/>
  <c r="F593" i="9" s="1"/>
  <c r="F567" i="9" a="1"/>
  <c r="F567" i="9" s="1"/>
  <c r="E567" i="9" a="1"/>
  <c r="E567" i="9" s="1"/>
  <c r="J415" i="9" a="1"/>
  <c r="J415" i="9" s="1"/>
  <c r="F426" i="9" a="1"/>
  <c r="F426" i="9" s="1"/>
  <c r="I426" i="9" a="1"/>
  <c r="I426" i="9" s="1"/>
  <c r="H402" i="9" a="1"/>
  <c r="H402" i="9" s="1"/>
  <c r="I397" i="9" a="1"/>
  <c r="I397" i="9" s="1"/>
  <c r="F397" i="9" a="1"/>
  <c r="F397" i="9" s="1"/>
  <c r="I536" i="9" a="1"/>
  <c r="I536" i="9" s="1"/>
  <c r="E406" i="9" a="1"/>
  <c r="E406" i="9" s="1"/>
  <c r="I515" i="9" a="1"/>
  <c r="I515" i="9" s="1"/>
  <c r="I480" i="9" a="1"/>
  <c r="I480" i="9" s="1"/>
  <c r="F553" i="9" a="1"/>
  <c r="F553" i="9" s="1"/>
  <c r="H560" i="9" a="1"/>
  <c r="H560" i="9" s="1"/>
  <c r="V433" i="9" a="1"/>
  <c r="V433" i="9" s="1"/>
  <c r="J442" i="9" a="1"/>
  <c r="J442" i="9" s="1"/>
  <c r="F442" i="9" a="1"/>
  <c r="F442" i="9" s="1"/>
  <c r="E504" i="9" a="1"/>
  <c r="E504" i="9" s="1"/>
  <c r="U331" i="9" a="1"/>
  <c r="U331" i="9" s="1"/>
  <c r="H414" i="9" a="1"/>
  <c r="H414" i="9" s="1"/>
  <c r="E484" i="9" a="1"/>
  <c r="E484" i="9" s="1"/>
  <c r="I484" i="9" a="1"/>
  <c r="I484" i="9" s="1"/>
  <c r="H404" i="9" a="1"/>
  <c r="H404" i="9" s="1"/>
  <c r="J404" i="9" a="1"/>
  <c r="J404" i="9" s="1"/>
  <c r="E549" i="9" a="1"/>
  <c r="E549" i="9" s="1"/>
  <c r="F520" i="9" a="1"/>
  <c r="F520" i="9" s="1"/>
  <c r="I520" i="9" a="1"/>
  <c r="I520" i="9" s="1"/>
  <c r="H562" i="9" a="1"/>
  <c r="H562" i="9" s="1"/>
  <c r="I562" i="9" a="1"/>
  <c r="I562" i="9" s="1"/>
  <c r="F516" i="9" a="1"/>
  <c r="F516" i="9" s="1"/>
  <c r="H516" i="9" a="1"/>
  <c r="H516" i="9" s="1"/>
  <c r="U443" i="9" a="1"/>
  <c r="U443" i="9" s="1"/>
  <c r="F443" i="9" a="1"/>
  <c r="F443" i="9" s="1"/>
  <c r="V498" i="9" a="1"/>
  <c r="V498" i="9" s="1"/>
  <c r="F498" i="9" a="1"/>
  <c r="F498" i="9" s="1"/>
  <c r="V327" i="9" a="1"/>
  <c r="V327" i="9" s="1"/>
  <c r="F327" i="9" a="1"/>
  <c r="F327" i="9" s="1"/>
  <c r="I469" i="9" a="1"/>
  <c r="I469" i="9" s="1"/>
  <c r="U469" i="9" a="1"/>
  <c r="U469" i="9" s="1"/>
  <c r="U589" i="9" a="1"/>
  <c r="U589" i="9" s="1"/>
  <c r="F589" i="9" a="1"/>
  <c r="F589" i="9" s="1"/>
  <c r="V411" i="9" a="1"/>
  <c r="V411" i="9" s="1"/>
  <c r="U422" i="9" a="1"/>
  <c r="U422" i="9" s="1"/>
  <c r="J422" i="9" a="1"/>
  <c r="J422" i="9" s="1"/>
  <c r="I417" i="9" a="1"/>
  <c r="I417" i="9" s="1"/>
  <c r="U417" i="9" a="1"/>
  <c r="U417" i="9" s="1"/>
  <c r="H483" i="9" a="1"/>
  <c r="H483" i="9" s="1"/>
  <c r="V554" i="9" a="1"/>
  <c r="V554" i="9" s="1"/>
  <c r="F554" i="9" a="1"/>
  <c r="F554" i="9" s="1"/>
  <c r="E523" i="9" a="1"/>
  <c r="E523" i="9" s="1"/>
  <c r="F523" i="9" a="1"/>
  <c r="F523" i="9" s="1"/>
  <c r="V533" i="9" a="1"/>
  <c r="V533" i="9" s="1"/>
  <c r="I533" i="9" a="1"/>
  <c r="I533" i="9" s="1"/>
  <c r="H527" i="9" a="1"/>
  <c r="H527" i="9" s="1"/>
  <c r="E527" i="9" a="1"/>
  <c r="E527" i="9" s="1"/>
  <c r="E434" i="9" a="1"/>
  <c r="E434" i="9" s="1"/>
  <c r="F434" i="9" a="1"/>
  <c r="F434" i="9" s="1"/>
  <c r="I490" i="9" a="1"/>
  <c r="I490" i="9" s="1"/>
  <c r="F490" i="9" a="1"/>
  <c r="F490" i="9" s="1"/>
  <c r="V475" i="9" a="1"/>
  <c r="V475" i="9" s="1"/>
  <c r="H603" i="9" a="1"/>
  <c r="H603" i="9" s="1"/>
  <c r="E603" i="9" a="1"/>
  <c r="E603" i="9" s="1"/>
  <c r="J594" i="9" a="1"/>
  <c r="J594" i="9" s="1"/>
  <c r="H594" i="9" a="1"/>
  <c r="H594" i="9" s="1"/>
  <c r="I588" i="9" a="1"/>
  <c r="I588" i="9" s="1"/>
  <c r="F588" i="9" a="1"/>
  <c r="F588" i="9" s="1"/>
  <c r="G588" i="9" s="1" a="1"/>
  <c r="G588" i="9" s="1"/>
  <c r="V413" i="9" a="1"/>
  <c r="V413" i="9" s="1"/>
  <c r="J413" i="9" a="1"/>
  <c r="J413" i="9" s="1"/>
  <c r="U418" i="9" a="1"/>
  <c r="U418" i="9" s="1"/>
  <c r="H418" i="9" a="1"/>
  <c r="H418" i="9" s="1"/>
  <c r="J479" i="9" a="1"/>
  <c r="J479" i="9" s="1"/>
  <c r="U479" i="9" a="1"/>
  <c r="U479" i="9" s="1"/>
  <c r="U399" i="9" a="1"/>
  <c r="U399" i="9" s="1"/>
  <c r="H399" i="9" a="1"/>
  <c r="H399" i="9" s="1"/>
  <c r="E551" i="9" a="1"/>
  <c r="E551" i="9" s="1"/>
  <c r="V551" i="9" a="1"/>
  <c r="V551" i="9" s="1"/>
  <c r="U580" i="9" a="1"/>
  <c r="U580" i="9" s="1"/>
  <c r="J580" i="9" a="1"/>
  <c r="J580" i="9" s="1"/>
  <c r="H565" i="9" a="1"/>
  <c r="H565" i="9" s="1"/>
  <c r="U559" i="9" a="1"/>
  <c r="U559" i="9" s="1"/>
  <c r="J559" i="9" a="1"/>
  <c r="J559" i="9" s="1"/>
  <c r="E609" i="9" a="1"/>
  <c r="E609" i="9" s="1"/>
  <c r="I609" i="9" a="1"/>
  <c r="I609" i="9" s="1"/>
  <c r="I450" i="9" a="1"/>
  <c r="I450" i="9" s="1"/>
  <c r="J451" i="9" a="1"/>
  <c r="J451" i="9" s="1"/>
  <c r="F451" i="9" a="1"/>
  <c r="F451" i="9" s="1"/>
  <c r="U444" i="9" a="1"/>
  <c r="U444" i="9" s="1"/>
  <c r="I444" i="9" a="1"/>
  <c r="I444" i="9" s="1"/>
  <c r="H487" i="9" a="1"/>
  <c r="H487" i="9" s="1"/>
  <c r="E487" i="9" a="1"/>
  <c r="E487" i="9" s="1"/>
  <c r="H334" i="9" a="1"/>
  <c r="H334" i="9" s="1"/>
  <c r="F471" i="9" a="1"/>
  <c r="F471" i="9" s="1"/>
  <c r="H471" i="9" a="1"/>
  <c r="H471" i="9" s="1"/>
  <c r="V590" i="9" a="1"/>
  <c r="V590" i="9" s="1"/>
  <c r="E590" i="9" a="1"/>
  <c r="E590" i="9" s="1"/>
  <c r="V409" i="9" a="1"/>
  <c r="V409" i="9" s="1"/>
  <c r="J419" i="9" a="1"/>
  <c r="J419" i="9" s="1"/>
  <c r="E419" i="9" a="1"/>
  <c r="E419" i="9" s="1"/>
  <c r="H481" i="9" a="1"/>
  <c r="H481" i="9" s="1"/>
  <c r="F481" i="9" a="1"/>
  <c r="F481" i="9" s="1"/>
  <c r="V521" i="9" a="1"/>
  <c r="V521" i="9" s="1"/>
  <c r="U578" i="9" a="1"/>
  <c r="U578" i="9" s="1"/>
  <c r="J578" i="9" a="1"/>
  <c r="J578" i="9" s="1"/>
  <c r="I534" i="9" a="1"/>
  <c r="I534" i="9" s="1"/>
  <c r="V534" i="9" a="1"/>
  <c r="V534" i="9" s="1"/>
  <c r="F532" i="9" a="1"/>
  <c r="F532" i="9" s="1"/>
  <c r="H616" i="9" a="1"/>
  <c r="H616" i="9" s="1"/>
  <c r="V502" i="9" a="1"/>
  <c r="V502" i="9" s="1"/>
  <c r="F502" i="9" a="1"/>
  <c r="F502" i="9" s="1"/>
  <c r="U328" i="9" a="1"/>
  <c r="U328" i="9" s="1"/>
  <c r="J328" i="9" a="1"/>
  <c r="J328" i="9" s="1"/>
  <c r="E473" i="9" a="1"/>
  <c r="E473" i="9" s="1"/>
  <c r="H473" i="9" a="1"/>
  <c r="H473" i="9" s="1"/>
  <c r="H601" i="9" a="1"/>
  <c r="H601" i="9" s="1"/>
  <c r="V593" i="9" a="1"/>
  <c r="V593" i="9" s="1"/>
  <c r="E593" i="9" a="1"/>
  <c r="E593" i="9" s="1"/>
  <c r="I567" i="9" a="1"/>
  <c r="I567" i="9" s="1"/>
  <c r="U567" i="9" a="1"/>
  <c r="U567" i="9" s="1"/>
  <c r="U415" i="9" a="1"/>
  <c r="U415" i="9" s="1"/>
  <c r="E415" i="9" a="1"/>
  <c r="E415" i="9" s="1"/>
  <c r="U426" i="9" a="1"/>
  <c r="U426" i="9" s="1"/>
  <c r="V426" i="9" a="1"/>
  <c r="V426" i="9" s="1"/>
  <c r="U402" i="9" a="1"/>
  <c r="U402" i="9" s="1"/>
  <c r="V402" i="9" a="1"/>
  <c r="V402" i="9" s="1"/>
  <c r="E397" i="9" a="1"/>
  <c r="E397" i="9" s="1"/>
  <c r="H397" i="9" a="1"/>
  <c r="H397" i="9" s="1"/>
  <c r="E536" i="9" a="1"/>
  <c r="E536" i="9" s="1"/>
  <c r="V432" i="9" a="1"/>
  <c r="V432" i="9" s="1"/>
  <c r="U432" i="9" a="1"/>
  <c r="U432" i="9" s="1"/>
  <c r="H610" i="9" a="1"/>
  <c r="H610" i="9" s="1"/>
  <c r="I449" i="9" a="1"/>
  <c r="I449" i="9" s="1"/>
  <c r="E449" i="9" a="1"/>
  <c r="E449" i="9" s="1"/>
  <c r="U406" i="9" a="1"/>
  <c r="U406" i="9" s="1"/>
  <c r="J515" i="9" a="1"/>
  <c r="J515" i="9" s="1"/>
  <c r="E480" i="9" a="1"/>
  <c r="E480" i="9" s="1"/>
  <c r="U553" i="9" a="1"/>
  <c r="U553" i="9" s="1"/>
  <c r="J560" i="9" a="1"/>
  <c r="J560" i="9" s="1"/>
  <c r="E433" i="9" a="1"/>
  <c r="E433" i="9" s="1"/>
  <c r="G433" i="9" s="1" a="1"/>
  <c r="G433" i="9" s="1"/>
  <c r="V442" i="9" a="1"/>
  <c r="V442" i="9" s="1"/>
  <c r="H504" i="9" a="1"/>
  <c r="H504" i="9" s="1"/>
  <c r="V504" i="9" a="1"/>
  <c r="V504" i="9" s="1"/>
  <c r="J331" i="9" a="1"/>
  <c r="J331" i="9" s="1"/>
  <c r="F414" i="9" a="1"/>
  <c r="F414" i="9" s="1"/>
  <c r="J414" i="9" a="1"/>
  <c r="J414" i="9" s="1"/>
  <c r="H484" i="9" a="1"/>
  <c r="H484" i="9" s="1"/>
  <c r="U404" i="9" a="1"/>
  <c r="U404" i="9" s="1"/>
  <c r="U549" i="9" a="1"/>
  <c r="U549" i="9" s="1"/>
  <c r="J549" i="9" a="1"/>
  <c r="J549" i="9" s="1"/>
  <c r="U520" i="9" a="1"/>
  <c r="U520" i="9" s="1"/>
  <c r="E520" i="9" a="1"/>
  <c r="E520" i="9" s="1"/>
  <c r="G520" i="9" s="1" a="1"/>
  <c r="G520" i="9" s="1"/>
  <c r="V562" i="9" a="1"/>
  <c r="V562" i="9" s="1"/>
  <c r="U562" i="9" a="1"/>
  <c r="U562" i="9" s="1"/>
  <c r="E516" i="9" a="1"/>
  <c r="E516" i="9" s="1"/>
  <c r="E443" i="9" a="1"/>
  <c r="E443" i="9" s="1"/>
  <c r="J443" i="9" a="1"/>
  <c r="J443" i="9" s="1"/>
  <c r="J498" i="9" a="1"/>
  <c r="J498" i="9" s="1"/>
  <c r="E498" i="9" a="1"/>
  <c r="E498" i="9" s="1"/>
  <c r="H327" i="9" a="1"/>
  <c r="H327" i="9" s="1"/>
  <c r="F469" i="9" a="1"/>
  <c r="F469" i="9" s="1"/>
  <c r="E589" i="9" a="1"/>
  <c r="E589" i="9" s="1"/>
  <c r="H589" i="9" a="1"/>
  <c r="H589" i="9" s="1"/>
  <c r="E411" i="9" a="1"/>
  <c r="E411" i="9" s="1"/>
  <c r="J411" i="9" a="1"/>
  <c r="J411" i="9" s="1"/>
  <c r="V422" i="9" a="1"/>
  <c r="V422" i="9" s="1"/>
  <c r="E422" i="9" a="1"/>
  <c r="E422" i="9" s="1"/>
  <c r="V417" i="9" a="1"/>
  <c r="V417" i="9" s="1"/>
  <c r="U483" i="9" a="1"/>
  <c r="U483" i="9" s="1"/>
  <c r="V483" i="9" a="1"/>
  <c r="V483" i="9" s="1"/>
  <c r="I554" i="9" a="1"/>
  <c r="I554" i="9" s="1"/>
  <c r="H554" i="9" a="1"/>
  <c r="H554" i="9" s="1"/>
  <c r="U523" i="9" a="1"/>
  <c r="U523" i="9" s="1"/>
  <c r="U533" i="9" a="1"/>
  <c r="U533" i="9" s="1"/>
  <c r="J533" i="9" a="1"/>
  <c r="J533" i="9" s="1"/>
  <c r="U527" i="9" a="1"/>
  <c r="U527" i="9" s="1"/>
  <c r="J527" i="9" a="1"/>
  <c r="J527" i="9" s="1"/>
  <c r="H434" i="9" a="1"/>
  <c r="H434" i="9" s="1"/>
  <c r="E490" i="9" a="1"/>
  <c r="E490" i="9" s="1"/>
  <c r="J490" i="9" a="1"/>
  <c r="J490" i="9" s="1"/>
  <c r="E475" i="9" a="1"/>
  <c r="E475" i="9" s="1"/>
  <c r="U475" i="9" a="1"/>
  <c r="U475" i="9" s="1"/>
  <c r="J603" i="9" a="1"/>
  <c r="J603" i="9" s="1"/>
  <c r="U603" i="9" a="1"/>
  <c r="U603" i="9" s="1"/>
  <c r="I594" i="9" a="1"/>
  <c r="I594" i="9" s="1"/>
  <c r="F594" i="9" a="1"/>
  <c r="F594" i="9" s="1"/>
  <c r="J588" i="9" a="1"/>
  <c r="J588" i="9" s="1"/>
  <c r="F413" i="9" a="1"/>
  <c r="F413" i="9" s="1"/>
  <c r="U413" i="9" a="1"/>
  <c r="U413" i="9" s="1"/>
  <c r="E418" i="9" a="1"/>
  <c r="E418" i="9" s="1"/>
  <c r="J418" i="9" a="1"/>
  <c r="J418" i="9" s="1"/>
  <c r="F479" i="9" a="1"/>
  <c r="F479" i="9" s="1"/>
  <c r="J399" i="9" a="1"/>
  <c r="J399" i="9" s="1"/>
  <c r="I399" i="9" a="1"/>
  <c r="I399" i="9" s="1"/>
  <c r="U551" i="9" a="1"/>
  <c r="U551" i="9" s="1"/>
  <c r="J551" i="9" a="1"/>
  <c r="J551" i="9" s="1"/>
  <c r="F580" i="9" a="1"/>
  <c r="F580" i="9" s="1"/>
  <c r="U565" i="9" a="1"/>
  <c r="U565" i="9" s="1"/>
  <c r="I565" i="9" a="1"/>
  <c r="I565" i="9" s="1"/>
  <c r="I559" i="9" a="1"/>
  <c r="I559" i="9" s="1"/>
  <c r="E559" i="9" a="1"/>
  <c r="E559" i="9" s="1"/>
  <c r="V609" i="9" a="1"/>
  <c r="V609" i="9" s="1"/>
  <c r="J450" i="9" a="1"/>
  <c r="J450" i="9" s="1"/>
  <c r="U450" i="9" a="1"/>
  <c r="U450" i="9" s="1"/>
  <c r="V451" i="9" a="1"/>
  <c r="V451" i="9" s="1"/>
  <c r="H451" i="9" a="1"/>
  <c r="H451" i="9" s="1"/>
  <c r="V444" i="9" a="1"/>
  <c r="V444" i="9" s="1"/>
  <c r="H444" i="9" a="1"/>
  <c r="H444" i="9" s="1"/>
  <c r="I487" i="9" a="1"/>
  <c r="I487" i="9" s="1"/>
  <c r="U334" i="9" a="1"/>
  <c r="U334" i="9" s="1"/>
  <c r="V334" i="9" a="1"/>
  <c r="V334" i="9" s="1"/>
  <c r="U471" i="9" a="1"/>
  <c r="U471" i="9" s="1"/>
  <c r="E471" i="9" a="1"/>
  <c r="E471" i="9" s="1"/>
  <c r="U590" i="9" a="1"/>
  <c r="U590" i="9" s="1"/>
  <c r="F590" i="9" a="1"/>
  <c r="F590" i="9" s="1"/>
  <c r="J409" i="9" a="1"/>
  <c r="J409" i="9" s="1"/>
  <c r="E409" i="9" a="1"/>
  <c r="E409" i="9" s="1"/>
  <c r="H419" i="9" a="1"/>
  <c r="H419" i="9" s="1"/>
  <c r="I419" i="9" a="1"/>
  <c r="I419" i="9" s="1"/>
  <c r="J481" i="9" a="1"/>
  <c r="J481" i="9" s="1"/>
  <c r="J521" i="9" a="1"/>
  <c r="J521" i="9" s="1"/>
  <c r="E521" i="9" a="1"/>
  <c r="E521" i="9" s="1"/>
  <c r="H578" i="9" a="1"/>
  <c r="H578" i="9" s="1"/>
  <c r="F578" i="9" a="1"/>
  <c r="F578" i="9" s="1"/>
  <c r="F534" i="9" a="1"/>
  <c r="F534" i="9" s="1"/>
  <c r="V532" i="9" a="1"/>
  <c r="V532" i="9" s="1"/>
  <c r="J532" i="9" a="1"/>
  <c r="J532" i="9" s="1"/>
  <c r="J616" i="9" a="1"/>
  <c r="J616" i="9" s="1"/>
  <c r="I616" i="9" a="1"/>
  <c r="I616" i="9" s="1"/>
  <c r="H502" i="9" a="1"/>
  <c r="H502" i="9" s="1"/>
  <c r="E502" i="9" a="1"/>
  <c r="E502" i="9" s="1"/>
  <c r="E328" i="9" a="1"/>
  <c r="E328" i="9" s="1"/>
  <c r="I328" i="9" a="1"/>
  <c r="I328" i="9" s="1"/>
  <c r="J473" i="9" a="1"/>
  <c r="J473" i="9" s="1"/>
  <c r="I473" i="9" a="1"/>
  <c r="I473" i="9" s="1"/>
  <c r="V601" i="9" a="1"/>
  <c r="V601" i="9" s="1"/>
  <c r="E601" i="9" a="1"/>
  <c r="E601" i="9" s="1"/>
  <c r="H593" i="9" a="1"/>
  <c r="H593" i="9" s="1"/>
  <c r="U593" i="9" a="1"/>
  <c r="U593" i="9" s="1"/>
  <c r="J567" i="9" a="1"/>
  <c r="J567" i="9" s="1"/>
  <c r="V415" i="9" a="1"/>
  <c r="V415" i="9" s="1"/>
  <c r="I415" i="9" a="1"/>
  <c r="I415" i="9" s="1"/>
  <c r="H426" i="9" a="1"/>
  <c r="H426" i="9" s="1"/>
  <c r="E426" i="9" a="1"/>
  <c r="E426" i="9" s="1"/>
  <c r="E402" i="9" a="1"/>
  <c r="E402" i="9" s="1"/>
  <c r="J402" i="9" a="1"/>
  <c r="J402" i="9" s="1"/>
  <c r="U397" i="9" a="1"/>
  <c r="U397" i="9" s="1"/>
  <c r="V397" i="9" a="1"/>
  <c r="V397" i="9" s="1"/>
  <c r="V536" i="9" a="1"/>
  <c r="V536" i="9" s="1"/>
  <c r="H401" i="9" a="1"/>
  <c r="H401" i="9" s="1"/>
  <c r="V515" i="9" a="1"/>
  <c r="V515" i="9" s="1"/>
  <c r="V553" i="9" a="1"/>
  <c r="V553" i="9" s="1"/>
  <c r="I560" i="9" a="1"/>
  <c r="I560" i="9" s="1"/>
  <c r="J433" i="9" a="1"/>
  <c r="J433" i="9" s="1"/>
  <c r="I442" i="9" a="1"/>
  <c r="I442" i="9" s="1"/>
  <c r="U504" i="9" a="1"/>
  <c r="U504" i="9" s="1"/>
  <c r="E331" i="9" a="1"/>
  <c r="E331" i="9" s="1"/>
  <c r="I331" i="9" a="1"/>
  <c r="I331" i="9" s="1"/>
  <c r="I414" i="9" a="1"/>
  <c r="I414" i="9" s="1"/>
  <c r="U414" i="9" a="1"/>
  <c r="U414" i="9" s="1"/>
  <c r="V484" i="9" a="1"/>
  <c r="V484" i="9" s="1"/>
  <c r="J484" i="9" a="1"/>
  <c r="J484" i="9" s="1"/>
  <c r="I404" i="9" a="1"/>
  <c r="I404" i="9" s="1"/>
  <c r="E404" i="9" a="1"/>
  <c r="E404" i="9" s="1"/>
  <c r="V549" i="9" a="1"/>
  <c r="V549" i="9" s="1"/>
  <c r="F549" i="9" a="1"/>
  <c r="F549" i="9" s="1"/>
  <c r="H520" i="9" a="1"/>
  <c r="H520" i="9" s="1"/>
  <c r="F562" i="9" a="1"/>
  <c r="F562" i="9" s="1"/>
  <c r="G562" i="9" s="1" a="1"/>
  <c r="G562" i="9" s="1"/>
  <c r="V516" i="9" a="1"/>
  <c r="V516" i="9" s="1"/>
  <c r="I516" i="9" a="1"/>
  <c r="I516" i="9" s="1"/>
  <c r="V443" i="9" a="1"/>
  <c r="V443" i="9" s="1"/>
  <c r="H443" i="9" a="1"/>
  <c r="H443" i="9" s="1"/>
  <c r="I498" i="9" a="1"/>
  <c r="I498" i="9" s="1"/>
  <c r="J327" i="9" a="1"/>
  <c r="J327" i="9" s="1"/>
  <c r="I327" i="9" a="1"/>
  <c r="I327" i="9" s="1"/>
  <c r="J469" i="9" a="1"/>
  <c r="J469" i="9" s="1"/>
  <c r="V469" i="9" a="1"/>
  <c r="V469" i="9" s="1"/>
  <c r="V589" i="9" a="1"/>
  <c r="V589" i="9" s="1"/>
  <c r="H411" i="9" a="1"/>
  <c r="H411" i="9" s="1"/>
  <c r="F411" i="9" a="1"/>
  <c r="F411" i="9" s="1"/>
  <c r="I422" i="9" a="1"/>
  <c r="I422" i="9" s="1"/>
  <c r="J417" i="9" a="1"/>
  <c r="J417" i="9" s="1"/>
  <c r="F417" i="9" a="1"/>
  <c r="F417" i="9" s="1"/>
  <c r="J483" i="9" a="1"/>
  <c r="J483" i="9" s="1"/>
  <c r="F483" i="9" a="1"/>
  <c r="F483" i="9" s="1"/>
  <c r="J554" i="9" a="1"/>
  <c r="J554" i="9" s="1"/>
  <c r="U554" i="9" a="1"/>
  <c r="U554" i="9" s="1"/>
  <c r="H523" i="9" a="1"/>
  <c r="H523" i="9" s="1"/>
  <c r="I523" i="9" a="1"/>
  <c r="I523" i="9" s="1"/>
  <c r="F533" i="9" a="1"/>
  <c r="F533" i="9" s="1"/>
  <c r="E533" i="9" a="1"/>
  <c r="E533" i="9" s="1"/>
  <c r="V527" i="9" a="1"/>
  <c r="V527" i="9" s="1"/>
  <c r="I434" i="9" a="1"/>
  <c r="I434" i="9" s="1"/>
  <c r="U434" i="9" a="1"/>
  <c r="U434" i="9" s="1"/>
  <c r="V490" i="9" a="1"/>
  <c r="V490" i="9" s="1"/>
  <c r="J475" i="9" a="1"/>
  <c r="J475" i="9" s="1"/>
  <c r="H475" i="9" a="1"/>
  <c r="H475" i="9" s="1"/>
  <c r="I603" i="9" a="1"/>
  <c r="I603" i="9" s="1"/>
  <c r="V603" i="9" a="1"/>
  <c r="V603" i="9" s="1"/>
  <c r="V594" i="9" a="1"/>
  <c r="V594" i="9" s="1"/>
  <c r="V588" i="9" a="1"/>
  <c r="V588" i="9" s="1"/>
  <c r="U588" i="9" a="1"/>
  <c r="U588" i="9" s="1"/>
  <c r="I413" i="9" a="1"/>
  <c r="I413" i="9" s="1"/>
  <c r="H413" i="9" a="1"/>
  <c r="H413" i="9" s="1"/>
  <c r="I418" i="9" a="1"/>
  <c r="I418" i="9" s="1"/>
  <c r="H479" i="9" a="1"/>
  <c r="H479" i="9" s="1"/>
  <c r="I479" i="9" a="1"/>
  <c r="I479" i="9" s="1"/>
  <c r="E399" i="9" a="1"/>
  <c r="E399" i="9" s="1"/>
  <c r="F399" i="9" a="1"/>
  <c r="F399" i="9" s="1"/>
  <c r="I551" i="9" a="1"/>
  <c r="I551" i="9" s="1"/>
  <c r="V580" i="9" a="1"/>
  <c r="V580" i="9" s="1"/>
  <c r="I580" i="9" a="1"/>
  <c r="I580" i="9" s="1"/>
  <c r="F565" i="9" a="1"/>
  <c r="F565" i="9" s="1"/>
  <c r="V565" i="9" a="1"/>
  <c r="V565" i="9" s="1"/>
  <c r="V559" i="9" a="1"/>
  <c r="V559" i="9" s="1"/>
  <c r="F559" i="9" a="1"/>
  <c r="F559" i="9" s="1"/>
  <c r="U609" i="9" a="1"/>
  <c r="U609" i="9" s="1"/>
  <c r="F609" i="9" a="1"/>
  <c r="F609" i="9" s="1"/>
  <c r="V450" i="9" a="1"/>
  <c r="V450" i="9" s="1"/>
  <c r="F450" i="9" a="1"/>
  <c r="F450" i="9" s="1"/>
  <c r="G450" i="9" s="1" a="1"/>
  <c r="G450" i="9" s="1"/>
  <c r="E451" i="9" a="1"/>
  <c r="E451" i="9" s="1"/>
  <c r="I451" i="9" a="1"/>
  <c r="I451" i="9" s="1"/>
  <c r="F444" i="9" a="1"/>
  <c r="F444" i="9" s="1"/>
  <c r="E444" i="9" a="1"/>
  <c r="E444" i="9" s="1"/>
  <c r="F487" i="9" a="1"/>
  <c r="F487" i="9" s="1"/>
  <c r="J487" i="9" a="1"/>
  <c r="J487" i="9" s="1"/>
  <c r="I334" i="9" a="1"/>
  <c r="I334" i="9" s="1"/>
  <c r="E334" i="9" a="1"/>
  <c r="E334" i="9" s="1"/>
  <c r="G334" i="9" s="1" a="1"/>
  <c r="G334" i="9" s="1"/>
  <c r="J471" i="9" a="1"/>
  <c r="J471" i="9" s="1"/>
  <c r="I590" i="9" a="1"/>
  <c r="I590" i="9" s="1"/>
  <c r="H590" i="9" a="1"/>
  <c r="H590" i="9" s="1"/>
  <c r="H409" i="9" a="1"/>
  <c r="H409" i="9" s="1"/>
  <c r="I481" i="9" a="1"/>
  <c r="I481" i="9" s="1"/>
  <c r="F521" i="9" a="1"/>
  <c r="F521" i="9" s="1"/>
  <c r="U534" i="9" a="1"/>
  <c r="U534" i="9" s="1"/>
  <c r="U502" i="9" a="1"/>
  <c r="U502" i="9" s="1"/>
  <c r="F328" i="9" a="1"/>
  <c r="F328" i="9" s="1"/>
  <c r="F473" i="9" a="1"/>
  <c r="F473" i="9" s="1"/>
  <c r="U536" i="9" a="1"/>
  <c r="U536" i="9" s="1"/>
  <c r="J432" i="9" a="1"/>
  <c r="J432" i="9" s="1"/>
  <c r="V610" i="9" a="1"/>
  <c r="V610" i="9" s="1"/>
  <c r="V449" i="9" a="1"/>
  <c r="V449" i="9" s="1"/>
  <c r="F449" i="9" a="1"/>
  <c r="F449" i="9" s="1"/>
  <c r="J438" i="9" a="1"/>
  <c r="J438" i="9" s="1"/>
  <c r="E438" i="9" a="1"/>
  <c r="E438" i="9" s="1"/>
  <c r="V333" i="9" a="1"/>
  <c r="V333" i="9" s="1"/>
  <c r="H333" i="9" a="1"/>
  <c r="H333" i="9" s="1"/>
  <c r="H607" i="9" a="1"/>
  <c r="H607" i="9" s="1"/>
  <c r="V607" i="9" a="1"/>
  <c r="V607" i="9" s="1"/>
  <c r="V474" i="9" a="1"/>
  <c r="V474" i="9" s="1"/>
  <c r="H474" i="9" a="1"/>
  <c r="H474" i="9" s="1"/>
  <c r="I529" i="9" a="1"/>
  <c r="I529" i="9" s="1"/>
  <c r="U436" i="9" a="1"/>
  <c r="U436" i="9" s="1"/>
  <c r="H436" i="9" a="1"/>
  <c r="H436" i="9" s="1"/>
  <c r="U501" i="9" a="1"/>
  <c r="U501" i="9" s="1"/>
  <c r="J501" i="9" a="1"/>
  <c r="J501" i="9" s="1"/>
  <c r="J547" i="9" a="1"/>
  <c r="J547" i="9" s="1"/>
  <c r="G405" i="9" a="1"/>
  <c r="G405" i="9" s="1"/>
  <c r="U566" i="9" a="1"/>
  <c r="U566" i="9" s="1"/>
  <c r="V566" i="9" a="1"/>
  <c r="V566" i="9" s="1"/>
  <c r="I614" i="9" a="1"/>
  <c r="I614" i="9" s="1"/>
  <c r="H614" i="9" a="1"/>
  <c r="H614" i="9" s="1"/>
  <c r="V615" i="9" a="1"/>
  <c r="V615" i="9" s="1"/>
  <c r="H615" i="9" a="1"/>
  <c r="H615" i="9" s="1"/>
  <c r="J453" i="9" a="1"/>
  <c r="J453" i="9" s="1"/>
  <c r="J447" i="9" a="1"/>
  <c r="J447" i="9" s="1"/>
  <c r="H447" i="9" a="1"/>
  <c r="H447" i="9" s="1"/>
  <c r="I514" i="9" a="1"/>
  <c r="I514" i="9" s="1"/>
  <c r="F514" i="9" a="1"/>
  <c r="F514" i="9" s="1"/>
  <c r="E508" i="9" a="1"/>
  <c r="E508" i="9" s="1"/>
  <c r="F508" i="9" a="1"/>
  <c r="F508" i="9" s="1"/>
  <c r="F440" i="9" a="1"/>
  <c r="F440" i="9" s="1"/>
  <c r="E440" i="9" a="1"/>
  <c r="E440" i="9" s="1"/>
  <c r="J330" i="9" a="1"/>
  <c r="J330" i="9" s="1"/>
  <c r="V606" i="9" a="1"/>
  <c r="V606" i="9" s="1"/>
  <c r="F606" i="9" a="1"/>
  <c r="F606" i="9" s="1"/>
  <c r="H587" i="9" a="1"/>
  <c r="H587" i="9" s="1"/>
  <c r="E587" i="9" a="1"/>
  <c r="E587" i="9" s="1"/>
  <c r="E573" i="9" a="1"/>
  <c r="E573" i="9" s="1"/>
  <c r="V421" i="9" a="1"/>
  <c r="V421" i="9" s="1"/>
  <c r="J421" i="9" a="1"/>
  <c r="J421" i="9" s="1"/>
  <c r="H424" i="9" a="1"/>
  <c r="H424" i="9" s="1"/>
  <c r="V482" i="9" a="1"/>
  <c r="V482" i="9" s="1"/>
  <c r="U482" i="9" a="1"/>
  <c r="U482" i="9" s="1"/>
  <c r="V477" i="9" a="1"/>
  <c r="V477" i="9" s="1"/>
  <c r="F477" i="9" a="1"/>
  <c r="F477" i="9" s="1"/>
  <c r="J517" i="9" a="1"/>
  <c r="J517" i="9" s="1"/>
  <c r="F531" i="9" a="1"/>
  <c r="F531" i="9" s="1"/>
  <c r="V531" i="9" a="1"/>
  <c r="V531" i="9" s="1"/>
  <c r="J429" i="9" a="1"/>
  <c r="J429" i="9" s="1"/>
  <c r="F429" i="9" a="1"/>
  <c r="F429" i="9" s="1"/>
  <c r="V611" i="9" a="1"/>
  <c r="V611" i="9" s="1"/>
  <c r="U611" i="9" a="1"/>
  <c r="U611" i="9" s="1"/>
  <c r="F612" i="9" a="1"/>
  <c r="F612" i="9" s="1"/>
  <c r="J612" i="9" a="1"/>
  <c r="J612" i="9" s="1"/>
  <c r="V510" i="9" a="1"/>
  <c r="V510" i="9" s="1"/>
  <c r="H511" i="9" a="1"/>
  <c r="H511" i="9" s="1"/>
  <c r="J511" i="9" a="1"/>
  <c r="J511" i="9" s="1"/>
  <c r="I494" i="9" a="1"/>
  <c r="I494" i="9" s="1"/>
  <c r="F494" i="9" a="1"/>
  <c r="F494" i="9" s="1"/>
  <c r="U495" i="9" a="1"/>
  <c r="U495" i="9" s="1"/>
  <c r="H476" i="9" a="1"/>
  <c r="H476" i="9" s="1"/>
  <c r="E600" i="9" a="1"/>
  <c r="E600" i="9" s="1"/>
  <c r="I600" i="9" a="1"/>
  <c r="I600" i="9" s="1"/>
  <c r="I410" i="9" a="1"/>
  <c r="I410" i="9" s="1"/>
  <c r="U478" i="9" a="1"/>
  <c r="U478" i="9" s="1"/>
  <c r="I478" i="9" a="1"/>
  <c r="I478" i="9" s="1"/>
  <c r="V403" i="9" a="1"/>
  <c r="V403" i="9" s="1"/>
  <c r="F403" i="9" a="1"/>
  <c r="F403" i="9" s="1"/>
  <c r="H518" i="9" a="1"/>
  <c r="H518" i="9" s="1"/>
  <c r="I584" i="9" a="1"/>
  <c r="I584" i="9" s="1"/>
  <c r="F584" i="9" a="1"/>
  <c r="F584" i="9" s="1"/>
  <c r="U558" i="9" a="1"/>
  <c r="U558" i="9" s="1"/>
  <c r="J613" i="9" a="1"/>
  <c r="J613" i="9" s="1"/>
  <c r="F613" i="9" a="1"/>
  <c r="F613" i="9" s="1"/>
  <c r="J455" i="9" a="1"/>
  <c r="J455" i="9" s="1"/>
  <c r="F455" i="9" a="1"/>
  <c r="F455" i="9" s="1"/>
  <c r="H456" i="9" a="1"/>
  <c r="H456" i="9" s="1"/>
  <c r="I513" i="9" a="1"/>
  <c r="I513" i="9" s="1"/>
  <c r="F513" i="9" a="1"/>
  <c r="F513" i="9" s="1"/>
  <c r="I445" i="9" a="1"/>
  <c r="I445" i="9" s="1"/>
  <c r="H445" i="9" a="1"/>
  <c r="H445" i="9" s="1"/>
  <c r="I499" i="9" a="1"/>
  <c r="I499" i="9" s="1"/>
  <c r="J499" i="9" a="1"/>
  <c r="J499" i="9" s="1"/>
  <c r="E336" i="9" a="1"/>
  <c r="E336" i="9" s="1"/>
  <c r="F336" i="9" a="1"/>
  <c r="F336" i="9" s="1"/>
  <c r="U468" i="9" a="1"/>
  <c r="U468" i="9" s="1"/>
  <c r="H468" i="9" a="1"/>
  <c r="H468" i="9" s="1"/>
  <c r="I574" i="9" a="1"/>
  <c r="I574" i="9" s="1"/>
  <c r="J574" i="9" a="1"/>
  <c r="J574" i="9" s="1"/>
  <c r="U407" i="9" a="1"/>
  <c r="U407" i="9" s="1"/>
  <c r="F407" i="9" a="1"/>
  <c r="F407" i="9" s="1"/>
  <c r="J548" i="9" a="1"/>
  <c r="J548" i="9" s="1"/>
  <c r="F519" i="9" a="1"/>
  <c r="F519" i="9" s="1"/>
  <c r="V519" i="9" a="1"/>
  <c r="V519" i="9" s="1"/>
  <c r="E582" i="9" a="1"/>
  <c r="E582" i="9" s="1"/>
  <c r="J582" i="9" a="1"/>
  <c r="J582" i="9" s="1"/>
  <c r="I577" i="9" a="1"/>
  <c r="I577" i="9" s="1"/>
  <c r="J577" i="9" a="1"/>
  <c r="J577" i="9" s="1"/>
  <c r="V528" i="9" a="1"/>
  <c r="V528" i="9" s="1"/>
  <c r="V512" i="9" a="1"/>
  <c r="V512" i="9" s="1"/>
  <c r="J512" i="9" a="1"/>
  <c r="J512" i="9" s="1"/>
  <c r="V446" i="9" a="1"/>
  <c r="V446" i="9" s="1"/>
  <c r="J446" i="9" a="1"/>
  <c r="J446" i="9" s="1"/>
  <c r="E493" i="9" a="1"/>
  <c r="E493" i="9" s="1"/>
  <c r="H493" i="9" a="1"/>
  <c r="H493" i="9" s="1"/>
  <c r="F470" i="9" a="1"/>
  <c r="F470" i="9" s="1"/>
  <c r="V568" i="9" a="1"/>
  <c r="V568" i="9" s="1"/>
  <c r="H568" i="9" a="1"/>
  <c r="H568" i="9" s="1"/>
  <c r="V425" i="9" a="1"/>
  <c r="V425" i="9" s="1"/>
  <c r="V486" i="9" a="1"/>
  <c r="V486" i="9" s="1"/>
  <c r="I486" i="9" a="1"/>
  <c r="I486" i="9" s="1"/>
  <c r="J400" i="9" a="1"/>
  <c r="J400" i="9" s="1"/>
  <c r="I526" i="9" a="1"/>
  <c r="I526" i="9" s="1"/>
  <c r="E526" i="9" a="1"/>
  <c r="E526" i="9" s="1"/>
  <c r="I409" i="9" a="1"/>
  <c r="I409" i="9" s="1"/>
  <c r="E481" i="9" a="1"/>
  <c r="E481" i="9" s="1"/>
  <c r="H521" i="9" a="1"/>
  <c r="H521" i="9" s="1"/>
  <c r="J534" i="9" a="1"/>
  <c r="J534" i="9" s="1"/>
  <c r="I593" i="9" a="1"/>
  <c r="I593" i="9" s="1"/>
  <c r="H415" i="9" a="1"/>
  <c r="H415" i="9" s="1"/>
  <c r="I402" i="9" a="1"/>
  <c r="I402" i="9" s="1"/>
  <c r="J536" i="9" a="1"/>
  <c r="J536" i="9" s="1"/>
  <c r="I432" i="9" a="1"/>
  <c r="I432" i="9" s="1"/>
  <c r="E432" i="9" a="1"/>
  <c r="E432" i="9" s="1"/>
  <c r="F610" i="9" a="1"/>
  <c r="F610" i="9" s="1"/>
  <c r="H449" i="9" a="1"/>
  <c r="H449" i="9" s="1"/>
  <c r="I438" i="9" a="1"/>
  <c r="I438" i="9" s="1"/>
  <c r="F438" i="9" a="1"/>
  <c r="F438" i="9" s="1"/>
  <c r="E333" i="9" a="1"/>
  <c r="E333" i="9" s="1"/>
  <c r="I333" i="9" a="1"/>
  <c r="I333" i="9" s="1"/>
  <c r="E607" i="9" a="1"/>
  <c r="E607" i="9" s="1"/>
  <c r="I607" i="9" a="1"/>
  <c r="I607" i="9" s="1"/>
  <c r="F474" i="9" a="1"/>
  <c r="F474" i="9" s="1"/>
  <c r="J529" i="9" a="1"/>
  <c r="J529" i="9" s="1"/>
  <c r="U529" i="9" a="1"/>
  <c r="U529" i="9" s="1"/>
  <c r="F436" i="9" a="1"/>
  <c r="F436" i="9" s="1"/>
  <c r="I436" i="9" a="1"/>
  <c r="I436" i="9" s="1"/>
  <c r="H501" i="9" a="1"/>
  <c r="H501" i="9" s="1"/>
  <c r="I501" i="9" a="1"/>
  <c r="I501" i="9" s="1"/>
  <c r="V547" i="9" a="1"/>
  <c r="V547" i="9" s="1"/>
  <c r="H547" i="9" a="1"/>
  <c r="H547" i="9" s="1"/>
  <c r="G570" i="9" a="1"/>
  <c r="G570" i="9" s="1"/>
  <c r="H566" i="9" a="1"/>
  <c r="H566" i="9" s="1"/>
  <c r="U614" i="9" a="1"/>
  <c r="U614" i="9" s="1"/>
  <c r="F614" i="9" a="1"/>
  <c r="F614" i="9" s="1"/>
  <c r="I615" i="9" a="1"/>
  <c r="I615" i="9" s="1"/>
  <c r="I453" i="9" a="1"/>
  <c r="I453" i="9" s="1"/>
  <c r="F453" i="9" a="1"/>
  <c r="F453" i="9" s="1"/>
  <c r="E447" i="9" a="1"/>
  <c r="E447" i="9" s="1"/>
  <c r="I447" i="9" a="1"/>
  <c r="I447" i="9" s="1"/>
  <c r="U514" i="9" a="1"/>
  <c r="U514" i="9" s="1"/>
  <c r="E514" i="9" a="1"/>
  <c r="E514" i="9" s="1"/>
  <c r="G514" i="9" s="1" a="1"/>
  <c r="G514" i="9" s="1"/>
  <c r="I508" i="9" a="1"/>
  <c r="I508" i="9" s="1"/>
  <c r="J440" i="9" a="1"/>
  <c r="J440" i="9" s="1"/>
  <c r="V440" i="9" a="1"/>
  <c r="V440" i="9" s="1"/>
  <c r="V330" i="9" a="1"/>
  <c r="V330" i="9" s="1"/>
  <c r="U330" i="9" a="1"/>
  <c r="U330" i="9" s="1"/>
  <c r="J606" i="9" a="1"/>
  <c r="J606" i="9" s="1"/>
  <c r="H606" i="9" a="1"/>
  <c r="H606" i="9" s="1"/>
  <c r="J587" i="9" a="1"/>
  <c r="J587" i="9" s="1"/>
  <c r="J573" i="9" a="1"/>
  <c r="J573" i="9" s="1"/>
  <c r="V573" i="9" a="1"/>
  <c r="V573" i="9" s="1"/>
  <c r="F421" i="9" a="1"/>
  <c r="F421" i="9" s="1"/>
  <c r="V424" i="9" a="1"/>
  <c r="V424" i="9" s="1"/>
  <c r="J424" i="9" a="1"/>
  <c r="J424" i="9" s="1"/>
  <c r="I482" i="9" a="1"/>
  <c r="I482" i="9" s="1"/>
  <c r="E482" i="9" a="1"/>
  <c r="E482" i="9" s="1"/>
  <c r="H477" i="9" a="1"/>
  <c r="H477" i="9" s="1"/>
  <c r="E477" i="9" a="1"/>
  <c r="E477" i="9" s="1"/>
  <c r="G477" i="9" s="1" a="1"/>
  <c r="G477" i="9" s="1"/>
  <c r="V517" i="9" a="1"/>
  <c r="V517" i="9" s="1"/>
  <c r="H517" i="9" a="1"/>
  <c r="H517" i="9" s="1"/>
  <c r="I531" i="9" a="1"/>
  <c r="I531" i="9" s="1"/>
  <c r="I429" i="9" a="1"/>
  <c r="I429" i="9" s="1"/>
  <c r="I611" i="9" a="1"/>
  <c r="I611" i="9" s="1"/>
  <c r="F611" i="9" a="1"/>
  <c r="F611" i="9" s="1"/>
  <c r="U612" i="9" a="1"/>
  <c r="U612" i="9" s="1"/>
  <c r="H612" i="9" a="1"/>
  <c r="H612" i="9" s="1"/>
  <c r="U510" i="9" a="1"/>
  <c r="U510" i="9" s="1"/>
  <c r="I510" i="9" a="1"/>
  <c r="I510" i="9" s="1"/>
  <c r="I511" i="9" a="1"/>
  <c r="I511" i="9" s="1"/>
  <c r="U511" i="9" a="1"/>
  <c r="U511" i="9" s="1"/>
  <c r="U494" i="9" a="1"/>
  <c r="U494" i="9" s="1"/>
  <c r="V495" i="9" a="1"/>
  <c r="V495" i="9" s="1"/>
  <c r="E495" i="9" a="1"/>
  <c r="E495" i="9" s="1"/>
  <c r="U476" i="9" a="1"/>
  <c r="U476" i="9" s="1"/>
  <c r="V476" i="9" a="1"/>
  <c r="V476" i="9" s="1"/>
  <c r="J600" i="9" a="1"/>
  <c r="J600" i="9" s="1"/>
  <c r="H600" i="9" a="1"/>
  <c r="H600" i="9" s="1"/>
  <c r="F410" i="9" a="1"/>
  <c r="F410" i="9" s="1"/>
  <c r="V410" i="9" a="1"/>
  <c r="V410" i="9" s="1"/>
  <c r="E478" i="9" a="1"/>
  <c r="E478" i="9" s="1"/>
  <c r="E403" i="9" a="1"/>
  <c r="E403" i="9" s="1"/>
  <c r="I403" i="9" a="1"/>
  <c r="I403" i="9" s="1"/>
  <c r="I518" i="9" a="1"/>
  <c r="I518" i="9" s="1"/>
  <c r="V518" i="9" a="1"/>
  <c r="V518" i="9" s="1"/>
  <c r="E584" i="9" a="1"/>
  <c r="E584" i="9" s="1"/>
  <c r="V558" i="9" a="1"/>
  <c r="V558" i="9" s="1"/>
  <c r="H558" i="9" a="1"/>
  <c r="H558" i="9" s="1"/>
  <c r="E613" i="9" a="1"/>
  <c r="E613" i="9" s="1"/>
  <c r="V613" i="9" a="1"/>
  <c r="V613" i="9" s="1"/>
  <c r="U455" i="9" a="1"/>
  <c r="U455" i="9" s="1"/>
  <c r="V456" i="9" a="1"/>
  <c r="V456" i="9" s="1"/>
  <c r="U456" i="9" a="1"/>
  <c r="U456" i="9" s="1"/>
  <c r="J513" i="9" a="1"/>
  <c r="J513" i="9" s="1"/>
  <c r="E513" i="9" a="1"/>
  <c r="E513" i="9" s="1"/>
  <c r="F445" i="9" a="1"/>
  <c r="F445" i="9" s="1"/>
  <c r="J445" i="9" a="1"/>
  <c r="J445" i="9" s="1"/>
  <c r="V499" i="9" a="1"/>
  <c r="V499" i="9" s="1"/>
  <c r="J336" i="9" a="1"/>
  <c r="J336" i="9" s="1"/>
  <c r="V336" i="9" a="1"/>
  <c r="V336" i="9" s="1"/>
  <c r="V468" i="9" a="1"/>
  <c r="V468" i="9" s="1"/>
  <c r="F468" i="9" a="1"/>
  <c r="F468" i="9" s="1"/>
  <c r="U574" i="9" a="1"/>
  <c r="U574" i="9" s="1"/>
  <c r="E574" i="9" a="1"/>
  <c r="E574" i="9" s="1"/>
  <c r="V407" i="9" a="1"/>
  <c r="V407" i="9" s="1"/>
  <c r="I548" i="9" a="1"/>
  <c r="I548" i="9" s="1"/>
  <c r="H548" i="9" a="1"/>
  <c r="H548" i="9" s="1"/>
  <c r="U519" i="9" a="1"/>
  <c r="U519" i="9" s="1"/>
  <c r="I519" i="9" a="1"/>
  <c r="I519" i="9" s="1"/>
  <c r="U582" i="9" a="1"/>
  <c r="U582" i="9" s="1"/>
  <c r="V582" i="9" a="1"/>
  <c r="V582" i="9" s="1"/>
  <c r="F577" i="9" a="1"/>
  <c r="F577" i="9" s="1"/>
  <c r="I528" i="9" a="1"/>
  <c r="I528" i="9" s="1"/>
  <c r="U528" i="9" a="1"/>
  <c r="U528" i="9" s="1"/>
  <c r="U512" i="9" a="1"/>
  <c r="U512" i="9" s="1"/>
  <c r="E512" i="9" a="1"/>
  <c r="E512" i="9" s="1"/>
  <c r="E446" i="9" a="1"/>
  <c r="E446" i="9" s="1"/>
  <c r="F446" i="9" a="1"/>
  <c r="F446" i="9" s="1"/>
  <c r="J493" i="9" a="1"/>
  <c r="J493" i="9" s="1"/>
  <c r="U493" i="9" a="1"/>
  <c r="U493" i="9" s="1"/>
  <c r="V470" i="9" a="1"/>
  <c r="V470" i="9" s="1"/>
  <c r="J470" i="9" a="1"/>
  <c r="J470" i="9" s="1"/>
  <c r="I568" i="9" a="1"/>
  <c r="I568" i="9" s="1"/>
  <c r="F568" i="9" a="1"/>
  <c r="F568" i="9" s="1"/>
  <c r="J425" i="9" a="1"/>
  <c r="J425" i="9" s="1"/>
  <c r="F425" i="9" a="1"/>
  <c r="F425" i="9" s="1"/>
  <c r="U486" i="9" a="1"/>
  <c r="U486" i="9" s="1"/>
  <c r="E486" i="9" a="1"/>
  <c r="E486" i="9" s="1"/>
  <c r="I400" i="9" a="1"/>
  <c r="I400" i="9" s="1"/>
  <c r="V400" i="9" a="1"/>
  <c r="V400" i="9" s="1"/>
  <c r="V526" i="9" a="1"/>
  <c r="V526" i="9" s="1"/>
  <c r="H526" i="9" a="1"/>
  <c r="H526" i="9" s="1"/>
  <c r="V419" i="9" a="1"/>
  <c r="V419" i="9" s="1"/>
  <c r="E532" i="9" a="1"/>
  <c r="E532" i="9" s="1"/>
  <c r="V616" i="9" a="1"/>
  <c r="V616" i="9" s="1"/>
  <c r="F601" i="9" a="1"/>
  <c r="F601" i="9" s="1"/>
  <c r="V567" i="9" a="1"/>
  <c r="V567" i="9" s="1"/>
  <c r="F415" i="9" a="1"/>
  <c r="F415" i="9" s="1"/>
  <c r="F402" i="9" a="1"/>
  <c r="F402" i="9" s="1"/>
  <c r="F536" i="9" a="1"/>
  <c r="F536" i="9" s="1"/>
  <c r="G536" i="9" s="1" a="1"/>
  <c r="G536" i="9" s="1"/>
  <c r="F432" i="9" a="1"/>
  <c r="F432" i="9" s="1"/>
  <c r="U610" i="9" a="1"/>
  <c r="U610" i="9" s="1"/>
  <c r="J610" i="9" a="1"/>
  <c r="J610" i="9" s="1"/>
  <c r="J449" i="9" a="1"/>
  <c r="J449" i="9" s="1"/>
  <c r="U438" i="9" a="1"/>
  <c r="U438" i="9" s="1"/>
  <c r="H438" i="9" a="1"/>
  <c r="H438" i="9" s="1"/>
  <c r="U333" i="9" a="1"/>
  <c r="U333" i="9" s="1"/>
  <c r="F333" i="9" a="1"/>
  <c r="F333" i="9" s="1"/>
  <c r="J607" i="9" a="1"/>
  <c r="J607" i="9" s="1"/>
  <c r="U474" i="9" a="1"/>
  <c r="U474" i="9" s="1"/>
  <c r="I474" i="9" a="1"/>
  <c r="I474" i="9" s="1"/>
  <c r="F529" i="9" a="1"/>
  <c r="F529" i="9" s="1"/>
  <c r="E529" i="9" a="1"/>
  <c r="E529" i="9" s="1"/>
  <c r="J436" i="9" a="1"/>
  <c r="J436" i="9" s="1"/>
  <c r="V501" i="9" a="1"/>
  <c r="V501" i="9" s="1"/>
  <c r="E501" i="9" a="1"/>
  <c r="E501" i="9" s="1"/>
  <c r="U547" i="9" a="1"/>
  <c r="U547" i="9" s="1"/>
  <c r="I547" i="9" a="1"/>
  <c r="I547" i="9" s="1"/>
  <c r="G553" i="9" a="1"/>
  <c r="G553" i="9" s="1"/>
  <c r="I566" i="9" a="1"/>
  <c r="I566" i="9" s="1"/>
  <c r="J566" i="9" a="1"/>
  <c r="J566" i="9" s="1"/>
  <c r="E614" i="9" a="1"/>
  <c r="E614" i="9" s="1"/>
  <c r="U615" i="9" a="1"/>
  <c r="U615" i="9" s="1"/>
  <c r="E615" i="9" a="1"/>
  <c r="E615" i="9" s="1"/>
  <c r="E453" i="9" a="1"/>
  <c r="E453" i="9" s="1"/>
  <c r="H453" i="9" a="1"/>
  <c r="H453" i="9" s="1"/>
  <c r="U447" i="9" a="1"/>
  <c r="U447" i="9" s="1"/>
  <c r="F447" i="9" a="1"/>
  <c r="F447" i="9" s="1"/>
  <c r="H514" i="9" a="1"/>
  <c r="H514" i="9" s="1"/>
  <c r="J508" i="9" a="1"/>
  <c r="J508" i="9" s="1"/>
  <c r="H508" i="9" a="1"/>
  <c r="H508" i="9" s="1"/>
  <c r="U440" i="9" a="1"/>
  <c r="U440" i="9" s="1"/>
  <c r="H330" i="9" a="1"/>
  <c r="H330" i="9" s="1"/>
  <c r="F330" i="9" a="1"/>
  <c r="F330" i="9" s="1"/>
  <c r="E606" i="9" a="1"/>
  <c r="E606" i="9" s="1"/>
  <c r="I587" i="9" a="1"/>
  <c r="I587" i="9" s="1"/>
  <c r="U587" i="9" a="1"/>
  <c r="U587" i="9" s="1"/>
  <c r="F573" i="9" a="1"/>
  <c r="F573" i="9" s="1"/>
  <c r="H573" i="9" a="1"/>
  <c r="H573" i="9" s="1"/>
  <c r="U421" i="9" a="1"/>
  <c r="U421" i="9" s="1"/>
  <c r="I421" i="9" a="1"/>
  <c r="I421" i="9" s="1"/>
  <c r="E424" i="9" a="1"/>
  <c r="E424" i="9" s="1"/>
  <c r="F424" i="9" a="1"/>
  <c r="F424" i="9" s="1"/>
  <c r="H482" i="9" a="1"/>
  <c r="H482" i="9" s="1"/>
  <c r="F482" i="9" a="1"/>
  <c r="F482" i="9" s="1"/>
  <c r="J477" i="9" a="1"/>
  <c r="J477" i="9" s="1"/>
  <c r="F517" i="9" a="1"/>
  <c r="F517" i="9" s="1"/>
  <c r="U517" i="9" a="1"/>
  <c r="U517" i="9" s="1"/>
  <c r="J531" i="9" a="1"/>
  <c r="J531" i="9" s="1"/>
  <c r="U531" i="9" a="1"/>
  <c r="U531" i="9" s="1"/>
  <c r="V429" i="9" a="1"/>
  <c r="V429" i="9" s="1"/>
  <c r="E429" i="9" a="1"/>
  <c r="E429" i="9" s="1"/>
  <c r="G429" i="9" s="1" a="1"/>
  <c r="G429" i="9" s="1"/>
  <c r="J611" i="9" a="1"/>
  <c r="J611" i="9" s="1"/>
  <c r="H611" i="9" a="1"/>
  <c r="H611" i="9" s="1"/>
  <c r="E612" i="9" a="1"/>
  <c r="E612" i="9" s="1"/>
  <c r="G612" i="9" s="1" a="1"/>
  <c r="G612" i="9" s="1"/>
  <c r="J510" i="9" a="1"/>
  <c r="J510" i="9" s="1"/>
  <c r="F510" i="9" a="1"/>
  <c r="F510" i="9" s="1"/>
  <c r="E511" i="9" a="1"/>
  <c r="E511" i="9" s="1"/>
  <c r="V511" i="9" a="1"/>
  <c r="V511" i="9" s="1"/>
  <c r="H494" i="9" a="1"/>
  <c r="H494" i="9" s="1"/>
  <c r="J494" i="9" a="1"/>
  <c r="J494" i="9" s="1"/>
  <c r="I495" i="9" a="1"/>
  <c r="I495" i="9" s="1"/>
  <c r="H495" i="9" a="1"/>
  <c r="H495" i="9" s="1"/>
  <c r="E476" i="9" a="1"/>
  <c r="E476" i="9" s="1"/>
  <c r="F476" i="9" a="1"/>
  <c r="F476" i="9" s="1"/>
  <c r="U600" i="9" a="1"/>
  <c r="U600" i="9" s="1"/>
  <c r="U410" i="9" a="1"/>
  <c r="U410" i="9" s="1"/>
  <c r="J410" i="9" a="1"/>
  <c r="J410" i="9" s="1"/>
  <c r="V478" i="9" a="1"/>
  <c r="V478" i="9" s="1"/>
  <c r="H478" i="9" a="1"/>
  <c r="H478" i="9" s="1"/>
  <c r="J403" i="9" a="1"/>
  <c r="J403" i="9" s="1"/>
  <c r="J518" i="9" a="1"/>
  <c r="J518" i="9" s="1"/>
  <c r="E518" i="9" a="1"/>
  <c r="E518" i="9" s="1"/>
  <c r="V584" i="9" a="1"/>
  <c r="V584" i="9" s="1"/>
  <c r="J584" i="9" a="1"/>
  <c r="J584" i="9" s="1"/>
  <c r="I558" i="9" a="1"/>
  <c r="I558" i="9" s="1"/>
  <c r="E558" i="9" a="1"/>
  <c r="E558" i="9" s="1"/>
  <c r="I613" i="9" a="1"/>
  <c r="I613" i="9" s="1"/>
  <c r="H613" i="9" a="1"/>
  <c r="H613" i="9" s="1"/>
  <c r="V455" i="9" a="1"/>
  <c r="V455" i="9" s="1"/>
  <c r="I455" i="9" a="1"/>
  <c r="I455" i="9" s="1"/>
  <c r="E456" i="9" a="1"/>
  <c r="E456" i="9" s="1"/>
  <c r="J456" i="9" a="1"/>
  <c r="J456" i="9" s="1"/>
  <c r="H513" i="9" a="1"/>
  <c r="H513" i="9" s="1"/>
  <c r="U513" i="9" a="1"/>
  <c r="U513" i="9" s="1"/>
  <c r="U445" i="9" a="1"/>
  <c r="U445" i="9" s="1"/>
  <c r="E499" i="9" a="1"/>
  <c r="E499" i="9" s="1"/>
  <c r="F499" i="9" a="1"/>
  <c r="F499" i="9" s="1"/>
  <c r="H336" i="9" a="1"/>
  <c r="H336" i="9" s="1"/>
  <c r="E468" i="9" a="1"/>
  <c r="E468" i="9" s="1"/>
  <c r="G468" i="9" s="1" a="1"/>
  <c r="G468" i="9" s="1"/>
  <c r="J468" i="9" a="1"/>
  <c r="J468" i="9" s="1"/>
  <c r="V574" i="9" a="1"/>
  <c r="V574" i="9" s="1"/>
  <c r="F574" i="9" a="1"/>
  <c r="F574" i="9" s="1"/>
  <c r="J407" i="9" a="1"/>
  <c r="J407" i="9" s="1"/>
  <c r="H407" i="9" a="1"/>
  <c r="H407" i="9" s="1"/>
  <c r="E548" i="9" a="1"/>
  <c r="E548" i="9" s="1"/>
  <c r="F548" i="9" a="1"/>
  <c r="F548" i="9" s="1"/>
  <c r="J519" i="9" a="1"/>
  <c r="J519" i="9" s="1"/>
  <c r="H519" i="9" a="1"/>
  <c r="H519" i="9" s="1"/>
  <c r="F582" i="9" a="1"/>
  <c r="F582" i="9" s="1"/>
  <c r="V577" i="9" a="1"/>
  <c r="V577" i="9" s="1"/>
  <c r="U577" i="9" a="1"/>
  <c r="U577" i="9" s="1"/>
  <c r="E528" i="9" a="1"/>
  <c r="E528" i="9" s="1"/>
  <c r="H528" i="9" a="1"/>
  <c r="H528" i="9" s="1"/>
  <c r="H512" i="9" a="1"/>
  <c r="H512" i="9" s="1"/>
  <c r="F512" i="9" a="1"/>
  <c r="F512" i="9" s="1"/>
  <c r="U446" i="9" a="1"/>
  <c r="U446" i="9" s="1"/>
  <c r="H446" i="9" a="1"/>
  <c r="H446" i="9" s="1"/>
  <c r="F493" i="9" a="1"/>
  <c r="F493" i="9" s="1"/>
  <c r="U470" i="9" a="1"/>
  <c r="U470" i="9" s="1"/>
  <c r="E470" i="9" a="1"/>
  <c r="E470" i="9" s="1"/>
  <c r="E568" i="9" a="1"/>
  <c r="E568" i="9" s="1"/>
  <c r="G568" i="9" s="1" a="1"/>
  <c r="G568" i="9" s="1"/>
  <c r="E425" i="9" a="1"/>
  <c r="E425" i="9" s="1"/>
  <c r="I425" i="9" a="1"/>
  <c r="I425" i="9" s="1"/>
  <c r="H486" i="9" a="1"/>
  <c r="H486" i="9" s="1"/>
  <c r="F486" i="9" a="1"/>
  <c r="F486" i="9" s="1"/>
  <c r="G486" i="9" s="1" a="1"/>
  <c r="G486" i="9" s="1"/>
  <c r="H400" i="9" a="1"/>
  <c r="H400" i="9" s="1"/>
  <c r="F400" i="9" a="1"/>
  <c r="F400" i="9" s="1"/>
  <c r="U526" i="9" a="1"/>
  <c r="U526" i="9" s="1"/>
  <c r="F526" i="9" a="1"/>
  <c r="F526" i="9" s="1"/>
  <c r="G526" i="9" s="1" a="1"/>
  <c r="G526" i="9" s="1"/>
  <c r="F419" i="9" a="1"/>
  <c r="F419" i="9" s="1"/>
  <c r="G419" i="9" s="1" a="1"/>
  <c r="G419" i="9" s="1"/>
  <c r="I578" i="9" a="1"/>
  <c r="I578" i="9" s="1"/>
  <c r="U532" i="9" a="1"/>
  <c r="U532" i="9" s="1"/>
  <c r="U616" i="9" a="1"/>
  <c r="U616" i="9" s="1"/>
  <c r="V328" i="9" a="1"/>
  <c r="V328" i="9" s="1"/>
  <c r="J601" i="9" a="1"/>
  <c r="J601" i="9" s="1"/>
  <c r="H567" i="9" a="1"/>
  <c r="H567" i="9" s="1"/>
  <c r="J426" i="9" a="1"/>
  <c r="J426" i="9" s="1"/>
  <c r="J397" i="9" a="1"/>
  <c r="J397" i="9" s="1"/>
  <c r="H536" i="9" a="1"/>
  <c r="H536" i="9" s="1"/>
  <c r="H432" i="9" a="1"/>
  <c r="H432" i="9" s="1"/>
  <c r="I610" i="9" a="1"/>
  <c r="I610" i="9" s="1"/>
  <c r="E610" i="9" a="1"/>
  <c r="E610" i="9" s="1"/>
  <c r="U449" i="9" a="1"/>
  <c r="U449" i="9" s="1"/>
  <c r="V438" i="9" a="1"/>
  <c r="V438" i="9" s="1"/>
  <c r="J333" i="9" a="1"/>
  <c r="J333" i="9" s="1"/>
  <c r="U607" i="9" a="1"/>
  <c r="U607" i="9" s="1"/>
  <c r="F607" i="9" a="1"/>
  <c r="F607" i="9" s="1"/>
  <c r="J474" i="9" a="1"/>
  <c r="J474" i="9" s="1"/>
  <c r="E474" i="9" a="1"/>
  <c r="E474" i="9" s="1"/>
  <c r="V529" i="9" a="1"/>
  <c r="V529" i="9" s="1"/>
  <c r="H529" i="9" a="1"/>
  <c r="H529" i="9" s="1"/>
  <c r="V436" i="9" a="1"/>
  <c r="V436" i="9" s="1"/>
  <c r="E436" i="9" a="1"/>
  <c r="E436" i="9" s="1"/>
  <c r="F501" i="9" a="1"/>
  <c r="F501" i="9" s="1"/>
  <c r="E547" i="9" a="1"/>
  <c r="E547" i="9" s="1"/>
  <c r="F547" i="9" a="1"/>
  <c r="F547" i="9" s="1"/>
  <c r="G428" i="9" a="1"/>
  <c r="G428" i="9" s="1"/>
  <c r="F566" i="9" a="1"/>
  <c r="F566" i="9" s="1"/>
  <c r="E566" i="9" a="1"/>
  <c r="E566" i="9" s="1"/>
  <c r="V614" i="9" a="1"/>
  <c r="V614" i="9" s="1"/>
  <c r="J614" i="9" a="1"/>
  <c r="J614" i="9" s="1"/>
  <c r="J615" i="9" a="1"/>
  <c r="J615" i="9" s="1"/>
  <c r="F615" i="9" a="1"/>
  <c r="F615" i="9" s="1"/>
  <c r="U453" i="9" a="1"/>
  <c r="U453" i="9" s="1"/>
  <c r="V453" i="9" a="1"/>
  <c r="V453" i="9" s="1"/>
  <c r="V447" i="9" a="1"/>
  <c r="V447" i="9" s="1"/>
  <c r="J514" i="9" a="1"/>
  <c r="J514" i="9" s="1"/>
  <c r="V514" i="9" a="1"/>
  <c r="V514" i="9" s="1"/>
  <c r="U508" i="9" a="1"/>
  <c r="U508" i="9" s="1"/>
  <c r="V508" i="9" a="1"/>
  <c r="V508" i="9" s="1"/>
  <c r="I440" i="9" a="1"/>
  <c r="I440" i="9" s="1"/>
  <c r="H440" i="9" a="1"/>
  <c r="H440" i="9" s="1"/>
  <c r="I330" i="9" a="1"/>
  <c r="I330" i="9" s="1"/>
  <c r="E330" i="9" a="1"/>
  <c r="E330" i="9" s="1"/>
  <c r="U606" i="9" a="1"/>
  <c r="U606" i="9" s="1"/>
  <c r="I606" i="9" a="1"/>
  <c r="I606" i="9" s="1"/>
  <c r="V587" i="9" a="1"/>
  <c r="V587" i="9" s="1"/>
  <c r="F587" i="9" a="1"/>
  <c r="F587" i="9" s="1"/>
  <c r="U573" i="9" a="1"/>
  <c r="U573" i="9" s="1"/>
  <c r="I573" i="9" a="1"/>
  <c r="I573" i="9" s="1"/>
  <c r="H421" i="9" a="1"/>
  <c r="H421" i="9" s="1"/>
  <c r="E421" i="9" a="1"/>
  <c r="E421" i="9" s="1"/>
  <c r="G421" i="9" s="1" a="1"/>
  <c r="G421" i="9" s="1"/>
  <c r="I424" i="9" a="1"/>
  <c r="I424" i="9" s="1"/>
  <c r="U424" i="9" a="1"/>
  <c r="U424" i="9" s="1"/>
  <c r="J482" i="9" a="1"/>
  <c r="J482" i="9" s="1"/>
  <c r="U477" i="9" a="1"/>
  <c r="U477" i="9" s="1"/>
  <c r="I477" i="9" a="1"/>
  <c r="I477" i="9" s="1"/>
  <c r="I517" i="9" a="1"/>
  <c r="I517" i="9" s="1"/>
  <c r="E517" i="9" a="1"/>
  <c r="E517" i="9" s="1"/>
  <c r="H531" i="9" a="1"/>
  <c r="H531" i="9" s="1"/>
  <c r="E531" i="9" a="1"/>
  <c r="E531" i="9" s="1"/>
  <c r="H429" i="9" a="1"/>
  <c r="H429" i="9" s="1"/>
  <c r="U429" i="9" a="1"/>
  <c r="U429" i="9" s="1"/>
  <c r="E611" i="9" a="1"/>
  <c r="E611" i="9" s="1"/>
  <c r="G611" i="9" s="1" a="1"/>
  <c r="G611" i="9" s="1"/>
  <c r="V612" i="9" a="1"/>
  <c r="V612" i="9" s="1"/>
  <c r="I612" i="9" a="1"/>
  <c r="I612" i="9" s="1"/>
  <c r="H510" i="9" a="1"/>
  <c r="H510" i="9" s="1"/>
  <c r="E510" i="9" a="1"/>
  <c r="E510" i="9" s="1"/>
  <c r="G510" i="9" s="1" a="1"/>
  <c r="G510" i="9" s="1"/>
  <c r="F511" i="9" a="1"/>
  <c r="F511" i="9" s="1"/>
  <c r="V494" i="9" a="1"/>
  <c r="V494" i="9" s="1"/>
  <c r="E494" i="9" a="1"/>
  <c r="E494" i="9" s="1"/>
  <c r="J495" i="9" a="1"/>
  <c r="J495" i="9" s="1"/>
  <c r="F495" i="9" a="1"/>
  <c r="F495" i="9" s="1"/>
  <c r="G495" i="9" s="1" a="1"/>
  <c r="G495" i="9" s="1"/>
  <c r="I476" i="9" a="1"/>
  <c r="I476" i="9" s="1"/>
  <c r="J476" i="9" a="1"/>
  <c r="J476" i="9" s="1"/>
  <c r="V600" i="9" a="1"/>
  <c r="V600" i="9" s="1"/>
  <c r="F600" i="9" a="1"/>
  <c r="F600" i="9" s="1"/>
  <c r="E410" i="9" a="1"/>
  <c r="E410" i="9" s="1"/>
  <c r="G410" i="9" s="1" a="1"/>
  <c r="G410" i="9" s="1"/>
  <c r="H410" i="9" a="1"/>
  <c r="H410" i="9" s="1"/>
  <c r="F478" i="9" a="1"/>
  <c r="F478" i="9" s="1"/>
  <c r="G478" i="9" s="1" a="1"/>
  <c r="G478" i="9" s="1"/>
  <c r="J478" i="9" a="1"/>
  <c r="J478" i="9" s="1"/>
  <c r="U403" i="9" a="1"/>
  <c r="U403" i="9" s="1"/>
  <c r="H403" i="9" a="1"/>
  <c r="H403" i="9" s="1"/>
  <c r="U518" i="9" a="1"/>
  <c r="U518" i="9" s="1"/>
  <c r="F518" i="9" a="1"/>
  <c r="F518" i="9" s="1"/>
  <c r="U584" i="9" a="1"/>
  <c r="U584" i="9" s="1"/>
  <c r="H584" i="9" a="1"/>
  <c r="H584" i="9" s="1"/>
  <c r="J558" i="9" a="1"/>
  <c r="J558" i="9" s="1"/>
  <c r="F558" i="9" a="1"/>
  <c r="F558" i="9" s="1"/>
  <c r="U613" i="9" a="1"/>
  <c r="U613" i="9" s="1"/>
  <c r="E455" i="9" a="1"/>
  <c r="E455" i="9" s="1"/>
  <c r="H455" i="9" a="1"/>
  <c r="H455" i="9" s="1"/>
  <c r="I456" i="9" a="1"/>
  <c r="I456" i="9" s="1"/>
  <c r="F456" i="9" a="1"/>
  <c r="F456" i="9" s="1"/>
  <c r="V513" i="9" a="1"/>
  <c r="V513" i="9" s="1"/>
  <c r="V445" i="9" a="1"/>
  <c r="V445" i="9" s="1"/>
  <c r="E445" i="9" a="1"/>
  <c r="E445" i="9" s="1"/>
  <c r="U499" i="9" a="1"/>
  <c r="U499" i="9" s="1"/>
  <c r="H499" i="9" a="1"/>
  <c r="H499" i="9" s="1"/>
  <c r="U336" i="9" a="1"/>
  <c r="U336" i="9" s="1"/>
  <c r="I336" i="9" a="1"/>
  <c r="I336" i="9" s="1"/>
  <c r="I468" i="9" a="1"/>
  <c r="I468" i="9" s="1"/>
  <c r="H574" i="9" a="1"/>
  <c r="H574" i="9" s="1"/>
  <c r="E407" i="9" a="1"/>
  <c r="E407" i="9" s="1"/>
  <c r="G407" i="9" s="1" a="1"/>
  <c r="G407" i="9" s="1"/>
  <c r="I407" i="9" a="1"/>
  <c r="I407" i="9" s="1"/>
  <c r="U548" i="9" a="1"/>
  <c r="U548" i="9" s="1"/>
  <c r="V548" i="9" a="1"/>
  <c r="V548" i="9" s="1"/>
  <c r="E519" i="9" a="1"/>
  <c r="E519" i="9" s="1"/>
  <c r="I582" i="9" a="1"/>
  <c r="I582" i="9" s="1"/>
  <c r="H582" i="9" a="1"/>
  <c r="H582" i="9" s="1"/>
  <c r="H577" i="9" a="1"/>
  <c r="H577" i="9" s="1"/>
  <c r="E577" i="9" a="1"/>
  <c r="E577" i="9" s="1"/>
  <c r="J528" i="9" a="1"/>
  <c r="J528" i="9" s="1"/>
  <c r="F528" i="9" a="1"/>
  <c r="F528" i="9" s="1"/>
  <c r="G528" i="9" s="1" a="1"/>
  <c r="G528" i="9" s="1"/>
  <c r="I512" i="9" a="1"/>
  <c r="I512" i="9" s="1"/>
  <c r="I446" i="9" a="1"/>
  <c r="I446" i="9" s="1"/>
  <c r="V493" i="9" a="1"/>
  <c r="V493" i="9" s="1"/>
  <c r="I493" i="9" a="1"/>
  <c r="I493" i="9" s="1"/>
  <c r="I470" i="9" a="1"/>
  <c r="I470" i="9" s="1"/>
  <c r="H470" i="9" a="1"/>
  <c r="H470" i="9" s="1"/>
  <c r="U568" i="9" a="1"/>
  <c r="U568" i="9" s="1"/>
  <c r="J568" i="9" a="1"/>
  <c r="J568" i="9" s="1"/>
  <c r="H425" i="9" a="1"/>
  <c r="H425" i="9" s="1"/>
  <c r="U425" i="9" a="1"/>
  <c r="U425" i="9" s="1"/>
  <c r="J486" i="9" a="1"/>
  <c r="J486" i="9" s="1"/>
  <c r="U400" i="9" a="1"/>
  <c r="U400" i="9" s="1"/>
  <c r="E400" i="9" a="1"/>
  <c r="E400" i="9" s="1"/>
  <c r="J526" i="9" a="1"/>
  <c r="J526" i="9" s="1"/>
  <c r="G581" i="9" a="1"/>
  <c r="G581" i="9" s="1"/>
  <c r="G329" i="9" a="1"/>
  <c r="G329" i="9" s="1"/>
  <c r="G480" i="9" a="1"/>
  <c r="G480" i="9" s="1"/>
  <c r="G406" i="9" a="1"/>
  <c r="G406" i="9" s="1"/>
  <c r="G452" i="9" a="1"/>
  <c r="G452" i="9" s="1"/>
  <c r="G441" i="9" a="1"/>
  <c r="G441" i="9" s="1"/>
  <c r="G449" i="9" a="1"/>
  <c r="G449" i="9" s="1"/>
  <c r="G331" i="9" a="1"/>
  <c r="G331" i="9" s="1"/>
  <c r="G434" i="9" a="1"/>
  <c r="G434" i="9" s="1"/>
  <c r="G420" i="9" a="1"/>
  <c r="G420" i="9" s="1"/>
  <c r="G409" i="9" a="1"/>
  <c r="G409" i="9" s="1"/>
  <c r="G609" i="9" a="1"/>
  <c r="G609" i="9" s="1"/>
  <c r="G589" i="9" a="1"/>
  <c r="G589" i="9" s="1"/>
  <c r="G431" i="9" a="1"/>
  <c r="G431" i="9" s="1"/>
  <c r="G527" i="9" a="1"/>
  <c r="G527" i="9" s="1"/>
  <c r="G586" i="9" a="1"/>
  <c r="G586" i="9" s="1"/>
  <c r="G417" i="9" a="1"/>
  <c r="G417" i="9" s="1"/>
  <c r="G576" i="9" a="1"/>
  <c r="G576" i="9" s="1"/>
  <c r="G427" i="9" a="1"/>
  <c r="G427" i="9" s="1"/>
  <c r="G554" i="9" a="1"/>
  <c r="G554" i="9" s="1"/>
  <c r="G530" i="9" a="1"/>
  <c r="G530" i="9" s="1"/>
  <c r="G414" i="9" a="1"/>
  <c r="G414" i="9" s="1"/>
  <c r="G505" i="9" a="1"/>
  <c r="G505" i="9" s="1"/>
  <c r="G561" i="9" a="1"/>
  <c r="G561" i="9" s="1"/>
  <c r="G435" i="9" a="1"/>
  <c r="G435" i="9" s="1"/>
  <c r="G412" i="9" a="1"/>
  <c r="G412" i="9" s="1"/>
  <c r="G552" i="9" a="1"/>
  <c r="G552" i="9" s="1"/>
  <c r="G592" i="9" a="1"/>
  <c r="G592" i="9" s="1"/>
  <c r="G550" i="9" a="1"/>
  <c r="G550" i="9" s="1"/>
  <c r="G503" i="9" a="1"/>
  <c r="G503" i="9" s="1"/>
  <c r="G430" i="9" a="1"/>
  <c r="G430" i="9" s="1"/>
  <c r="G502" i="9" a="1"/>
  <c r="G502" i="9" s="1"/>
  <c r="G569" i="9" a="1"/>
  <c r="G569" i="9" s="1"/>
  <c r="G590" i="9" a="1"/>
  <c r="G590" i="9" s="1"/>
  <c r="G580" i="9" a="1"/>
  <c r="G580" i="9" s="1"/>
  <c r="G498" i="9" a="1"/>
  <c r="G498" i="9" s="1"/>
  <c r="G524" i="9" a="1"/>
  <c r="G524" i="9" s="1"/>
  <c r="G422" i="9" a="1"/>
  <c r="G422" i="9" s="1"/>
  <c r="G335" i="9" a="1"/>
  <c r="G335" i="9" s="1"/>
  <c r="G328" i="9" a="1"/>
  <c r="G328" i="9" s="1"/>
  <c r="G481" i="9" a="1"/>
  <c r="G481" i="9" s="1"/>
  <c r="G516" i="9" a="1"/>
  <c r="G516" i="9" s="1"/>
  <c r="G332" i="9" a="1"/>
  <c r="G332" i="9" s="1"/>
  <c r="G597" i="9" a="1"/>
  <c r="G597" i="9" s="1"/>
  <c r="G489" i="9" a="1"/>
  <c r="G489" i="9" s="1"/>
  <c r="G491" i="9" a="1"/>
  <c r="G491" i="9" s="1"/>
  <c r="G496" i="9" a="1"/>
  <c r="G496" i="9" s="1"/>
  <c r="G604" i="9" a="1"/>
  <c r="G604" i="9" s="1"/>
  <c r="G585" i="9" a="1"/>
  <c r="G585" i="9" s="1"/>
  <c r="G575" i="9" a="1"/>
  <c r="G575" i="9" s="1"/>
  <c r="G593" i="9" a="1"/>
  <c r="G593" i="9" s="1"/>
  <c r="G397" i="9" a="1"/>
  <c r="G397" i="9" s="1"/>
  <c r="G551" i="9" a="1"/>
  <c r="G551" i="9" s="1"/>
  <c r="G605" i="9" a="1"/>
  <c r="G605" i="9" s="1"/>
  <c r="G603" i="9" a="1"/>
  <c r="G603" i="9" s="1"/>
  <c r="G438" i="9" a="1"/>
  <c r="G438" i="9" s="1"/>
  <c r="G442" i="9" a="1"/>
  <c r="G442" i="9" s="1"/>
  <c r="G557" i="9" a="1"/>
  <c r="G557" i="9" s="1"/>
  <c r="G487" i="9" a="1"/>
  <c r="G487" i="9" s="1"/>
  <c r="G490" i="9" a="1"/>
  <c r="G490" i="9" s="1"/>
  <c r="G591" i="9" a="1"/>
  <c r="G591" i="9" s="1"/>
  <c r="G416" i="9" a="1"/>
  <c r="G416" i="9" s="1"/>
  <c r="G534" i="9" a="1"/>
  <c r="G534" i="9" s="1"/>
  <c r="G506" i="9" a="1"/>
  <c r="G506" i="9" s="1"/>
  <c r="G471" i="9" a="1"/>
  <c r="G471" i="9" s="1"/>
  <c r="G594" i="9" a="1"/>
  <c r="G594" i="9" s="1"/>
  <c r="G549" i="9" a="1"/>
  <c r="G549" i="9" s="1"/>
  <c r="G509" i="9" a="1"/>
  <c r="G509" i="9" s="1"/>
  <c r="G602" i="9" a="1"/>
  <c r="G602" i="9" s="1"/>
  <c r="G497" i="9" a="1"/>
  <c r="G497" i="9" s="1"/>
  <c r="G555" i="9" a="1"/>
  <c r="G555" i="9" s="1"/>
  <c r="G500" i="9" a="1"/>
  <c r="G500" i="9" s="1"/>
  <c r="G583" i="9" a="1"/>
  <c r="G583" i="9" s="1"/>
  <c r="G522" i="9" a="1"/>
  <c r="G522" i="9" s="1"/>
  <c r="G525" i="9" a="1"/>
  <c r="G525" i="9" s="1"/>
  <c r="G327" i="9" a="1"/>
  <c r="G327" i="9" s="1"/>
  <c r="G521" i="9" a="1"/>
  <c r="G521" i="9" s="1"/>
  <c r="G598" i="9" a="1"/>
  <c r="G598" i="9" s="1"/>
  <c r="G473" i="9" a="1"/>
  <c r="G473" i="9" s="1"/>
  <c r="G451" i="9" a="1"/>
  <c r="G451" i="9" s="1"/>
  <c r="G483" i="9" a="1"/>
  <c r="G483" i="9" s="1"/>
  <c r="G608" i="9" a="1"/>
  <c r="G608" i="9" s="1"/>
  <c r="G572" i="9" a="1"/>
  <c r="G572" i="9" s="1"/>
  <c r="G403" i="9" a="1"/>
  <c r="G403" i="9" s="1"/>
  <c r="G559" i="9" a="1"/>
  <c r="G559" i="9" s="1"/>
  <c r="G475" i="9" a="1"/>
  <c r="G475" i="9" s="1"/>
  <c r="G504" i="9" a="1"/>
  <c r="G504" i="9" s="1"/>
  <c r="G507" i="9" a="1"/>
  <c r="G507" i="9" s="1"/>
  <c r="G492" i="9" a="1"/>
  <c r="G492" i="9" s="1"/>
  <c r="G437" i="9" a="1"/>
  <c r="G437" i="9" s="1"/>
  <c r="G398" i="9" a="1"/>
  <c r="G398" i="9" s="1"/>
  <c r="G565" i="9" a="1"/>
  <c r="G565" i="9" s="1"/>
  <c r="G404" i="9" a="1"/>
  <c r="G404" i="9" s="1"/>
  <c r="G448" i="9" a="1"/>
  <c r="G448" i="9" s="1"/>
  <c r="G439" i="9" a="1"/>
  <c r="G439" i="9" s="1"/>
  <c r="G469" i="9" a="1"/>
  <c r="G469" i="9" s="1"/>
  <c r="G418" i="9" a="1"/>
  <c r="G418" i="9" s="1"/>
  <c r="G515" i="9" a="1"/>
  <c r="G515" i="9" s="1"/>
  <c r="G579" i="9" a="1"/>
  <c r="G579" i="9" s="1"/>
  <c r="G484" i="9" a="1"/>
  <c r="G484" i="9" s="1"/>
  <c r="G556" i="9" a="1"/>
  <c r="G556" i="9" s="1"/>
  <c r="G454" i="9" a="1"/>
  <c r="G454" i="9" s="1"/>
  <c r="T42" i="1"/>
  <c r="N42" i="1"/>
  <c r="A43" i="1"/>
  <c r="J3" i="22"/>
  <c r="G600" i="9" l="1" a="1"/>
  <c r="G600" i="9" s="1"/>
  <c r="G578" i="9" a="1"/>
  <c r="G578" i="9" s="1"/>
  <c r="G613" i="9" a="1"/>
  <c r="G613" i="9" s="1"/>
  <c r="G443" i="9" a="1"/>
  <c r="G443" i="9" s="1"/>
  <c r="G508" i="9" a="1"/>
  <c r="G508" i="9" s="1"/>
  <c r="G453" i="9" a="1"/>
  <c r="G453" i="9" s="1"/>
  <c r="G479" i="9" a="1"/>
  <c r="G479" i="9" s="1"/>
  <c r="G413" i="9" a="1"/>
  <c r="G413" i="9" s="1"/>
  <c r="G623" i="9" a="1"/>
  <c r="G623" i="9" s="1"/>
  <c r="G543" i="9" a="1"/>
  <c r="G543" i="9" s="1"/>
  <c r="G541" i="9" a="1"/>
  <c r="G541" i="9" s="1"/>
  <c r="G465" i="9" a="1"/>
  <c r="G465" i="9" s="1"/>
  <c r="G540" i="9" a="1"/>
  <c r="G540" i="9" s="1"/>
  <c r="G624" i="9" a="1"/>
  <c r="G624" i="9" s="1"/>
  <c r="G415" i="9" a="1"/>
  <c r="G415" i="9" s="1"/>
  <c r="G426" i="9" a="1"/>
  <c r="G426" i="9" s="1"/>
  <c r="G482" i="9" a="1"/>
  <c r="G482" i="9" s="1"/>
  <c r="G606" i="9" a="1"/>
  <c r="G606" i="9" s="1"/>
  <c r="G411" i="9" a="1"/>
  <c r="G411" i="9" s="1"/>
  <c r="G513" i="9" a="1"/>
  <c r="G513" i="9" s="1"/>
  <c r="G531" i="9" a="1"/>
  <c r="G531" i="9" s="1"/>
  <c r="G607" i="9" a="1"/>
  <c r="G607" i="9" s="1"/>
  <c r="G532" i="9" a="1"/>
  <c r="G532" i="9" s="1"/>
  <c r="G494" i="9" a="1"/>
  <c r="G494" i="9" s="1"/>
  <c r="G582" i="9" a="1"/>
  <c r="G582" i="9" s="1"/>
  <c r="G333" i="9" a="1"/>
  <c r="G333" i="9" s="1"/>
  <c r="G336" i="9" a="1"/>
  <c r="G336" i="9" s="1"/>
  <c r="G519" i="9" a="1"/>
  <c r="G519" i="9" s="1"/>
  <c r="G587" i="9" a="1"/>
  <c r="G587" i="9" s="1"/>
  <c r="G470" i="9" a="1"/>
  <c r="G470" i="9" s="1"/>
  <c r="G573" i="9" a="1"/>
  <c r="G573" i="9" s="1"/>
  <c r="G619" i="9" a="1"/>
  <c r="G619" i="9" s="1"/>
  <c r="G545" i="9" a="1"/>
  <c r="G545" i="9" s="1"/>
  <c r="G455" i="9" a="1"/>
  <c r="G455" i="9" s="1"/>
  <c r="G601" i="9" a="1"/>
  <c r="G601" i="9" s="1"/>
  <c r="G461" i="9" a="1"/>
  <c r="G461" i="9" s="1"/>
  <c r="G625" i="9" a="1"/>
  <c r="G625" i="9" s="1"/>
  <c r="G463" i="9" a="1"/>
  <c r="G463" i="9" s="1"/>
  <c r="G558" i="9" a="1"/>
  <c r="G558" i="9" s="1"/>
  <c r="G424" i="9" a="1"/>
  <c r="G424" i="9" s="1"/>
  <c r="G614" i="9" a="1"/>
  <c r="G614" i="9" s="1"/>
  <c r="G584" i="9" a="1"/>
  <c r="G584" i="9" s="1"/>
  <c r="G402" i="9" a="1"/>
  <c r="G402" i="9" s="1"/>
  <c r="G548" i="9" a="1"/>
  <c r="G548" i="9" s="1"/>
  <c r="G476" i="9" a="1"/>
  <c r="G476" i="9" s="1"/>
  <c r="G517" i="9" a="1"/>
  <c r="G517" i="9" s="1"/>
  <c r="G610" i="9" a="1"/>
  <c r="G610" i="9" s="1"/>
  <c r="G474" i="9" a="1"/>
  <c r="G474" i="9" s="1"/>
  <c r="G447" i="9" a="1"/>
  <c r="G447" i="9" s="1"/>
  <c r="G544" i="9" a="1"/>
  <c r="G544" i="9" s="1"/>
  <c r="G617" i="9" a="1"/>
  <c r="G617" i="9" s="1"/>
  <c r="G457" i="9" a="1"/>
  <c r="G457" i="9" s="1"/>
  <c r="G620" i="9" a="1"/>
  <c r="G620" i="9" s="1"/>
  <c r="G626" i="9" a="1"/>
  <c r="G626" i="9" s="1"/>
  <c r="G462" i="9" a="1"/>
  <c r="G462" i="9" s="1"/>
  <c r="G538" i="9" a="1"/>
  <c r="G538" i="9" s="1"/>
  <c r="G460" i="9" a="1"/>
  <c r="G460" i="9" s="1"/>
  <c r="G542" i="9" a="1"/>
  <c r="G542" i="9" s="1"/>
  <c r="G622" i="9" a="1"/>
  <c r="G622" i="9" s="1"/>
  <c r="G445" i="9" a="1"/>
  <c r="G445" i="9" s="1"/>
  <c r="G615" i="9" a="1"/>
  <c r="G615" i="9" s="1"/>
  <c r="G512" i="9" a="1"/>
  <c r="G512" i="9" s="1"/>
  <c r="G511" i="9" a="1"/>
  <c r="G511" i="9" s="1"/>
  <c r="G436" i="9" a="1"/>
  <c r="G436" i="9" s="1"/>
  <c r="G537" i="9" a="1"/>
  <c r="G537" i="9" s="1"/>
  <c r="G577" i="9" a="1"/>
  <c r="G577" i="9" s="1"/>
  <c r="G466" i="9" a="1"/>
  <c r="G466" i="9" s="1"/>
  <c r="G400" i="9" a="1"/>
  <c r="G400" i="9" s="1"/>
  <c r="G456" i="9" a="1"/>
  <c r="G456" i="9" s="1"/>
  <c r="G493" i="9" a="1"/>
  <c r="G493" i="9" s="1"/>
  <c r="G330" i="9" a="1"/>
  <c r="G330" i="9" s="1"/>
  <c r="G425" i="9" a="1"/>
  <c r="G425" i="9" s="1"/>
  <c r="G501" i="9" a="1"/>
  <c r="G501" i="9" s="1"/>
  <c r="G574" i="9" a="1"/>
  <c r="G574" i="9" s="1"/>
  <c r="G546" i="9" a="1"/>
  <c r="G546" i="9" s="1"/>
  <c r="G618" i="9" a="1"/>
  <c r="G618" i="9" s="1"/>
  <c r="G499" i="9" a="1"/>
  <c r="G499" i="9" s="1"/>
  <c r="G518" i="9" a="1"/>
  <c r="G518" i="9" s="1"/>
  <c r="G529" i="9" a="1"/>
  <c r="G529" i="9" s="1"/>
  <c r="G444" i="9" a="1"/>
  <c r="G444" i="9" s="1"/>
  <c r="G567" i="9" a="1"/>
  <c r="G567" i="9" s="1"/>
  <c r="G401" i="9" a="1"/>
  <c r="G401" i="9" s="1"/>
  <c r="G423" i="9" a="1"/>
  <c r="G423" i="9" s="1"/>
  <c r="G621" i="9" a="1"/>
  <c r="G621" i="9" s="1"/>
  <c r="G432" i="9" a="1"/>
  <c r="G432" i="9" s="1"/>
  <c r="G399" i="9" a="1"/>
  <c r="G399" i="9" s="1"/>
  <c r="G523" i="9" a="1"/>
  <c r="G523" i="9" s="1"/>
  <c r="G616" i="9" a="1"/>
  <c r="G616" i="9" s="1"/>
  <c r="G560" i="9" a="1"/>
  <c r="G560" i="9" s="1"/>
  <c r="G595" i="9" a="1"/>
  <c r="G595" i="9" s="1"/>
  <c r="G571" i="9" a="1"/>
  <c r="G571" i="9" s="1"/>
  <c r="G599" i="9" a="1"/>
  <c r="G599" i="9" s="1"/>
  <c r="G467" i="9" a="1"/>
  <c r="G467" i="9" s="1"/>
  <c r="G472" i="9" a="1"/>
  <c r="G472" i="9" s="1"/>
  <c r="G539" i="9" a="1"/>
  <c r="G539" i="9" s="1"/>
  <c r="G535" i="9" a="1"/>
  <c r="G535" i="9" s="1"/>
  <c r="G459" i="9" a="1"/>
  <c r="G459" i="9" s="1"/>
  <c r="H107" i="9" a="1"/>
  <c r="H107" i="9" s="1"/>
  <c r="F107" i="9" a="1"/>
  <c r="F107" i="9" s="1"/>
  <c r="E59" i="9" a="1"/>
  <c r="E59" i="9" s="1"/>
  <c r="H66" i="9" a="1"/>
  <c r="H66" i="9" s="1"/>
  <c r="I105" i="9" a="1"/>
  <c r="I105" i="9" s="1"/>
  <c r="E105" i="9" a="1"/>
  <c r="E105" i="9" s="1"/>
  <c r="I104" i="9" a="1"/>
  <c r="I104" i="9" s="1"/>
  <c r="J60" i="9" a="1"/>
  <c r="J60" i="9" s="1"/>
  <c r="G60" i="9" a="1"/>
  <c r="G60" i="9" s="1"/>
  <c r="J63" i="9" a="1"/>
  <c r="J63" i="9" s="1"/>
  <c r="G63" i="9" a="1"/>
  <c r="G63" i="9" s="1"/>
  <c r="H102" i="9" a="1"/>
  <c r="H102" i="9" s="1"/>
  <c r="J108" i="9" a="1"/>
  <c r="J108" i="9" s="1"/>
  <c r="G108" i="9" a="1"/>
  <c r="G108" i="9" s="1"/>
  <c r="H65" i="9" a="1"/>
  <c r="H65" i="9" s="1"/>
  <c r="E65" i="9" a="1"/>
  <c r="E65" i="9" s="1"/>
  <c r="E61" i="9" a="1"/>
  <c r="E61" i="9" s="1"/>
  <c r="E67" i="9" a="1"/>
  <c r="E67" i="9" s="1"/>
  <c r="I106" i="9" a="1"/>
  <c r="I106" i="9" s="1"/>
  <c r="E106" i="9" a="1"/>
  <c r="E106" i="9" s="1"/>
  <c r="J100" i="9" a="1"/>
  <c r="J100" i="9" s="1"/>
  <c r="G100" i="9" a="1"/>
  <c r="G100" i="9" s="1"/>
  <c r="H103" i="9" a="1"/>
  <c r="H103" i="9" s="1"/>
  <c r="G103" i="9" a="1"/>
  <c r="G103" i="9" s="1"/>
  <c r="J62" i="9" a="1"/>
  <c r="J62" i="9" s="1"/>
  <c r="E62" i="9" a="1"/>
  <c r="E62" i="9" s="1"/>
  <c r="H62" i="9" a="1"/>
  <c r="H62" i="9" s="1"/>
  <c r="I63" i="9" a="1"/>
  <c r="I63" i="9" s="1"/>
  <c r="E102" i="9" a="1"/>
  <c r="E102" i="9" s="1"/>
  <c r="G61" i="9" a="1"/>
  <c r="G61" i="9" s="1"/>
  <c r="G67" i="9" a="1"/>
  <c r="G67" i="9" s="1"/>
  <c r="G62" i="9" a="1"/>
  <c r="G62" i="9" s="1"/>
  <c r="J107" i="9" a="1"/>
  <c r="J107" i="9" s="1"/>
  <c r="J66" i="9" a="1"/>
  <c r="J66" i="9" s="1"/>
  <c r="E66" i="9" a="1"/>
  <c r="E66" i="9" s="1"/>
  <c r="H104" i="9" a="1"/>
  <c r="H104" i="9" s="1"/>
  <c r="F102" i="9" a="1"/>
  <c r="F102" i="9" s="1"/>
  <c r="F61" i="9" a="1"/>
  <c r="F61" i="9" s="1"/>
  <c r="G106" i="9" a="1"/>
  <c r="G106" i="9" s="1"/>
  <c r="F100" i="9" a="1"/>
  <c r="F100" i="9" s="1"/>
  <c r="I62" i="9" a="1"/>
  <c r="I62" i="9" s="1"/>
  <c r="E107" i="9" a="1"/>
  <c r="E107" i="9" s="1"/>
  <c r="J59" i="9" a="1"/>
  <c r="J59" i="9" s="1"/>
  <c r="I59" i="9" a="1"/>
  <c r="I59" i="9" s="1"/>
  <c r="G66" i="9" a="1"/>
  <c r="G66" i="9" s="1"/>
  <c r="J105" i="9" a="1"/>
  <c r="J105" i="9" s="1"/>
  <c r="H105" i="9" a="1"/>
  <c r="H105" i="9" s="1"/>
  <c r="F104" i="9" a="1"/>
  <c r="F104" i="9" s="1"/>
  <c r="H60" i="9" a="1"/>
  <c r="H60" i="9" s="1"/>
  <c r="E60" i="9" a="1"/>
  <c r="E60" i="9" s="1"/>
  <c r="H63" i="9" a="1"/>
  <c r="H63" i="9" s="1"/>
  <c r="F63" i="9" a="1"/>
  <c r="F63" i="9" s="1"/>
  <c r="G102" i="9" a="1"/>
  <c r="G102" i="9" s="1"/>
  <c r="H108" i="9" a="1"/>
  <c r="H108" i="9" s="1"/>
  <c r="E108" i="9" a="1"/>
  <c r="E108" i="9" s="1"/>
  <c r="G65" i="9" a="1"/>
  <c r="G65" i="9" s="1"/>
  <c r="I61" i="9" a="1"/>
  <c r="I61" i="9" s="1"/>
  <c r="H61" i="9" a="1"/>
  <c r="H61" i="9" s="1"/>
  <c r="I67" i="9" a="1"/>
  <c r="I67" i="9" s="1"/>
  <c r="J106" i="9" a="1"/>
  <c r="J106" i="9" s="1"/>
  <c r="F106" i="9" a="1"/>
  <c r="F106" i="9" s="1"/>
  <c r="H100" i="9" a="1"/>
  <c r="H100" i="9" s="1"/>
  <c r="E100" i="9" a="1"/>
  <c r="E100" i="9" s="1"/>
  <c r="E103" i="9" a="1"/>
  <c r="E103" i="9" s="1"/>
  <c r="I60" i="9" a="1"/>
  <c r="I60" i="9" s="1"/>
  <c r="I102" i="9" a="1"/>
  <c r="I102" i="9" s="1"/>
  <c r="I108" i="9" a="1"/>
  <c r="I108" i="9" s="1"/>
  <c r="F65" i="9" a="1"/>
  <c r="F65" i="9" s="1"/>
  <c r="J61" i="9" a="1"/>
  <c r="J61" i="9" s="1"/>
  <c r="J67" i="9" a="1"/>
  <c r="J67" i="9" s="1"/>
  <c r="H106" i="9" a="1"/>
  <c r="H106" i="9" s="1"/>
  <c r="I100" i="9" a="1"/>
  <c r="I100" i="9" s="1"/>
  <c r="I103" i="9" a="1"/>
  <c r="I103" i="9" s="1"/>
  <c r="F60" i="9" a="1"/>
  <c r="F60" i="9" s="1"/>
  <c r="J102" i="9" a="1"/>
  <c r="J102" i="9" s="1"/>
  <c r="F108" i="9" a="1"/>
  <c r="F108" i="9" s="1"/>
  <c r="J65" i="9" a="1"/>
  <c r="J65" i="9" s="1"/>
  <c r="H67" i="9" a="1"/>
  <c r="H67" i="9" s="1"/>
  <c r="J103" i="9" a="1"/>
  <c r="J103" i="9" s="1"/>
  <c r="F62" i="9" a="1"/>
  <c r="F62" i="9" s="1"/>
  <c r="I107" i="9" a="1"/>
  <c r="I107" i="9" s="1"/>
  <c r="H59" i="9" a="1"/>
  <c r="H59" i="9" s="1"/>
  <c r="G59" i="9" a="1"/>
  <c r="G59" i="9" s="1"/>
  <c r="I66" i="9" a="1"/>
  <c r="I66" i="9" s="1"/>
  <c r="F66" i="9" a="1"/>
  <c r="F66" i="9" s="1"/>
  <c r="F105" i="9" a="1"/>
  <c r="F105" i="9" s="1"/>
  <c r="J104" i="9" a="1"/>
  <c r="J104" i="9" s="1"/>
  <c r="E104" i="9" a="1"/>
  <c r="E104" i="9" s="1"/>
  <c r="G107" i="9" a="1"/>
  <c r="G107" i="9" s="1"/>
  <c r="F59" i="9" a="1"/>
  <c r="F59" i="9" s="1"/>
  <c r="G105" i="9" a="1"/>
  <c r="G105" i="9" s="1"/>
  <c r="G104" i="9" a="1"/>
  <c r="G104" i="9" s="1"/>
  <c r="E63" i="9" a="1"/>
  <c r="E63" i="9" s="1"/>
  <c r="I65" i="9" a="1"/>
  <c r="I65" i="9" s="1"/>
  <c r="F67" i="9" a="1"/>
  <c r="F67" i="9" s="1"/>
  <c r="F103" i="9" a="1"/>
  <c r="F103" i="9" s="1"/>
  <c r="I101" i="9" a="1"/>
  <c r="I101" i="9" s="1"/>
  <c r="J64" i="9" a="1"/>
  <c r="J64" i="9" s="1"/>
  <c r="F99" i="9" a="1"/>
  <c r="F99" i="9" s="1"/>
  <c r="F101" i="9" a="1"/>
  <c r="F101" i="9" s="1"/>
  <c r="E101" i="9" a="1"/>
  <c r="E101" i="9" s="1"/>
  <c r="G64" i="9" a="1"/>
  <c r="G64" i="9" s="1"/>
  <c r="H68" i="9" a="1"/>
  <c r="H68" i="9" s="1"/>
  <c r="G68" i="9" a="1"/>
  <c r="G68" i="9" s="1"/>
  <c r="J99" i="9" a="1"/>
  <c r="J99" i="9" s="1"/>
  <c r="J101" i="9" a="1"/>
  <c r="J101" i="9" s="1"/>
  <c r="J68" i="9" a="1"/>
  <c r="J68" i="9" s="1"/>
  <c r="I99" i="9" a="1"/>
  <c r="I99" i="9" s="1"/>
  <c r="I68" i="9" a="1"/>
  <c r="I68" i="9" s="1"/>
  <c r="H101" i="9" a="1"/>
  <c r="H101" i="9" s="1"/>
  <c r="G101" i="9" a="1"/>
  <c r="G101" i="9" s="1"/>
  <c r="I64" i="9" a="1"/>
  <c r="I64" i="9" s="1"/>
  <c r="F68" i="9" a="1"/>
  <c r="F68" i="9" s="1"/>
  <c r="E64" i="9" a="1"/>
  <c r="E64" i="9" s="1"/>
  <c r="H99" i="9" a="1"/>
  <c r="H99" i="9" s="1"/>
  <c r="E99" i="9" a="1"/>
  <c r="E99" i="9" s="1"/>
  <c r="F64" i="9" a="1"/>
  <c r="F64" i="9" s="1"/>
  <c r="E68" i="9" a="1"/>
  <c r="E68" i="9" s="1"/>
  <c r="H64" i="9" a="1"/>
  <c r="H64" i="9" s="1"/>
  <c r="G99" i="9" a="1"/>
  <c r="G99" i="9" s="1"/>
  <c r="J139" i="9" a="1"/>
  <c r="J139" i="9" s="1"/>
  <c r="F148" i="9" a="1"/>
  <c r="F148" i="9" s="1"/>
  <c r="G148" i="9" a="1"/>
  <c r="G148" i="9" s="1"/>
  <c r="J74" i="9" a="1"/>
  <c r="J74" i="9" s="1"/>
  <c r="J85" i="9" a="1"/>
  <c r="J85" i="9" s="1"/>
  <c r="E85" i="9" a="1"/>
  <c r="E85" i="9" s="1"/>
  <c r="F110" i="9" a="1"/>
  <c r="F110" i="9" s="1"/>
  <c r="I110" i="9" a="1"/>
  <c r="I110" i="9" s="1"/>
  <c r="E153" i="9" a="1"/>
  <c r="E153" i="9" s="1"/>
  <c r="J43" i="9" a="1"/>
  <c r="J43" i="9" s="1"/>
  <c r="E43" i="9" a="1"/>
  <c r="E43" i="9" s="1"/>
  <c r="E36" i="9" a="1"/>
  <c r="E36" i="9" s="1"/>
  <c r="H78" i="9" a="1"/>
  <c r="H78" i="9" s="1"/>
  <c r="J78" i="9" a="1"/>
  <c r="J78" i="9" s="1"/>
  <c r="I97" i="9" a="1"/>
  <c r="I97" i="9" s="1"/>
  <c r="E114" i="9" a="1"/>
  <c r="E114" i="9" s="1"/>
  <c r="I45" i="9" a="1"/>
  <c r="I45" i="9" s="1"/>
  <c r="E147" i="9" a="1"/>
  <c r="E147" i="9" s="1"/>
  <c r="F147" i="9" a="1"/>
  <c r="F147" i="9" s="1"/>
  <c r="F144" i="9" a="1"/>
  <c r="F144" i="9" s="1"/>
  <c r="E75" i="9" a="1"/>
  <c r="E75" i="9" s="1"/>
  <c r="J75" i="9" a="1"/>
  <c r="J75" i="9" s="1"/>
  <c r="F92" i="9" a="1"/>
  <c r="F92" i="9" s="1"/>
  <c r="E134" i="9" a="1"/>
  <c r="E134" i="9" s="1"/>
  <c r="I134" i="9" a="1"/>
  <c r="I134" i="9" s="1"/>
  <c r="F109" i="9" a="1"/>
  <c r="F109" i="9" s="1"/>
  <c r="G109" i="9" a="1"/>
  <c r="G109" i="9" s="1"/>
  <c r="I154" i="9" a="1"/>
  <c r="I154" i="9" s="1"/>
  <c r="G139" i="9" a="1"/>
  <c r="G139" i="9" s="1"/>
  <c r="H139" i="9" a="1"/>
  <c r="H139" i="9" s="1"/>
  <c r="I148" i="9" a="1"/>
  <c r="I148" i="9" s="1"/>
  <c r="H74" i="9" a="1"/>
  <c r="H74" i="9" s="1"/>
  <c r="F74" i="9" a="1"/>
  <c r="F74" i="9" s="1"/>
  <c r="G85" i="9" a="1"/>
  <c r="G85" i="9" s="1"/>
  <c r="H110" i="9" a="1"/>
  <c r="H110" i="9" s="1"/>
  <c r="J153" i="9" a="1"/>
  <c r="J153" i="9" s="1"/>
  <c r="I153" i="9" a="1"/>
  <c r="I153" i="9" s="1"/>
  <c r="F43" i="9" a="1"/>
  <c r="F43" i="9" s="1"/>
  <c r="J36" i="9" a="1"/>
  <c r="J36" i="9" s="1"/>
  <c r="I36" i="9" a="1"/>
  <c r="I36" i="9" s="1"/>
  <c r="G78" i="9" a="1"/>
  <c r="G78" i="9" s="1"/>
  <c r="F78" i="9" a="1"/>
  <c r="F78" i="9" s="1"/>
  <c r="J97" i="9" a="1"/>
  <c r="J97" i="9" s="1"/>
  <c r="J114" i="9" a="1"/>
  <c r="J114" i="9" s="1"/>
  <c r="F45" i="9" a="1"/>
  <c r="F45" i="9" s="1"/>
  <c r="I147" i="9" a="1"/>
  <c r="I147" i="9" s="1"/>
  <c r="H147" i="9" a="1"/>
  <c r="H147" i="9" s="1"/>
  <c r="H144" i="9" a="1"/>
  <c r="H144" i="9" s="1"/>
  <c r="G75" i="9" a="1"/>
  <c r="G75" i="9" s="1"/>
  <c r="F75" i="9" a="1"/>
  <c r="F75" i="9" s="1"/>
  <c r="I92" i="9" a="1"/>
  <c r="I92" i="9" s="1"/>
  <c r="H92" i="9" a="1"/>
  <c r="H92" i="9" s="1"/>
  <c r="J134" i="9" a="1"/>
  <c r="J134" i="9" s="1"/>
  <c r="H109" i="9" a="1"/>
  <c r="H109" i="9" s="1"/>
  <c r="E109" i="9" a="1"/>
  <c r="E109" i="9" s="1"/>
  <c r="F154" i="9" a="1"/>
  <c r="F154" i="9" s="1"/>
  <c r="H126" i="9" a="1"/>
  <c r="H126" i="9" s="1"/>
  <c r="I145" i="9" a="1"/>
  <c r="I145" i="9" s="1"/>
  <c r="J145" i="9" a="1"/>
  <c r="J145" i="9" s="1"/>
  <c r="E139" i="9" a="1"/>
  <c r="E139" i="9" s="1"/>
  <c r="F139" i="9" a="1"/>
  <c r="F139" i="9" s="1"/>
  <c r="H148" i="9" a="1"/>
  <c r="H148" i="9" s="1"/>
  <c r="I74" i="9" a="1"/>
  <c r="I74" i="9" s="1"/>
  <c r="G74" i="9" a="1"/>
  <c r="G74" i="9" s="1"/>
  <c r="F85" i="9" a="1"/>
  <c r="F85" i="9" s="1"/>
  <c r="G110" i="9" a="1"/>
  <c r="G110" i="9" s="1"/>
  <c r="F153" i="9" a="1"/>
  <c r="F153" i="9" s="1"/>
  <c r="H153" i="9" a="1"/>
  <c r="H153" i="9" s="1"/>
  <c r="H43" i="9" a="1"/>
  <c r="H43" i="9" s="1"/>
  <c r="F36" i="9" a="1"/>
  <c r="F36" i="9" s="1"/>
  <c r="G36" i="9" a="1"/>
  <c r="G36" i="9" s="1"/>
  <c r="I78" i="9" a="1"/>
  <c r="I78" i="9" s="1"/>
  <c r="H97" i="9" a="1"/>
  <c r="H97" i="9" s="1"/>
  <c r="E97" i="9" a="1"/>
  <c r="E97" i="9" s="1"/>
  <c r="H114" i="9" a="1"/>
  <c r="H114" i="9" s="1"/>
  <c r="F114" i="9" a="1"/>
  <c r="F114" i="9" s="1"/>
  <c r="J45" i="9" a="1"/>
  <c r="J45" i="9" s="1"/>
  <c r="H45" i="9" a="1"/>
  <c r="H45" i="9" s="1"/>
  <c r="G147" i="9" a="1"/>
  <c r="G147" i="9" s="1"/>
  <c r="G144" i="9" a="1"/>
  <c r="G144" i="9" s="1"/>
  <c r="E144" i="9" a="1"/>
  <c r="E144" i="9" s="1"/>
  <c r="H75" i="9" a="1"/>
  <c r="H75" i="9" s="1"/>
  <c r="G92" i="9" a="1"/>
  <c r="G92" i="9" s="1"/>
  <c r="E92" i="9" a="1"/>
  <c r="E92" i="9" s="1"/>
  <c r="G134" i="9" a="1"/>
  <c r="G134" i="9" s="1"/>
  <c r="I109" i="9" a="1"/>
  <c r="I109" i="9" s="1"/>
  <c r="J154" i="9" a="1"/>
  <c r="J154" i="9" s="1"/>
  <c r="G154" i="9" a="1"/>
  <c r="G154" i="9" s="1"/>
  <c r="G126" i="9" a="1"/>
  <c r="G126" i="9" s="1"/>
  <c r="E145" i="9" a="1"/>
  <c r="E145" i="9" s="1"/>
  <c r="G145" i="9" a="1"/>
  <c r="G145" i="9" s="1"/>
  <c r="I139" i="9" a="1"/>
  <c r="I139" i="9" s="1"/>
  <c r="J148" i="9" a="1"/>
  <c r="J148" i="9" s="1"/>
  <c r="E148" i="9" a="1"/>
  <c r="E148" i="9" s="1"/>
  <c r="E74" i="9" a="1"/>
  <c r="E74" i="9" s="1"/>
  <c r="I85" i="9" a="1"/>
  <c r="I85" i="9" s="1"/>
  <c r="H85" i="9" a="1"/>
  <c r="H85" i="9" s="1"/>
  <c r="J110" i="9" a="1"/>
  <c r="J110" i="9" s="1"/>
  <c r="E110" i="9" a="1"/>
  <c r="E110" i="9" s="1"/>
  <c r="G153" i="9" a="1"/>
  <c r="G153" i="9" s="1"/>
  <c r="G43" i="9" a="1"/>
  <c r="G43" i="9" s="1"/>
  <c r="I43" i="9" a="1"/>
  <c r="I43" i="9" s="1"/>
  <c r="H36" i="9" a="1"/>
  <c r="H36" i="9" s="1"/>
  <c r="E78" i="9" a="1"/>
  <c r="E78" i="9" s="1"/>
  <c r="G97" i="9" a="1"/>
  <c r="G97" i="9" s="1"/>
  <c r="F97" i="9" a="1"/>
  <c r="F97" i="9" s="1"/>
  <c r="G114" i="9" a="1"/>
  <c r="G114" i="9" s="1"/>
  <c r="I114" i="9" a="1"/>
  <c r="I114" i="9" s="1"/>
  <c r="G45" i="9" a="1"/>
  <c r="G45" i="9" s="1"/>
  <c r="E45" i="9" a="1"/>
  <c r="E45" i="9" s="1"/>
  <c r="J147" i="9" a="1"/>
  <c r="J147" i="9" s="1"/>
  <c r="J144" i="9" a="1"/>
  <c r="J144" i="9" s="1"/>
  <c r="J92" i="9" a="1"/>
  <c r="J92" i="9" s="1"/>
  <c r="J109" i="9" a="1"/>
  <c r="J109" i="9" s="1"/>
  <c r="E126" i="9" a="1"/>
  <c r="E126" i="9" s="1"/>
  <c r="F145" i="9" a="1"/>
  <c r="F145" i="9" s="1"/>
  <c r="J76" i="9" a="1"/>
  <c r="J76" i="9" s="1"/>
  <c r="E117" i="9" a="1"/>
  <c r="E117" i="9" s="1"/>
  <c r="F150" i="9" a="1"/>
  <c r="F150" i="9" s="1"/>
  <c r="J42" i="9" a="1"/>
  <c r="J42" i="9" s="1"/>
  <c r="G41" i="9" a="1"/>
  <c r="G41" i="9" s="1"/>
  <c r="F41" i="9" a="1"/>
  <c r="F41" i="9" s="1"/>
  <c r="G127" i="9" a="1"/>
  <c r="G127" i="9" s="1"/>
  <c r="G98" i="9" a="1"/>
  <c r="G98" i="9" s="1"/>
  <c r="E98" i="9" a="1"/>
  <c r="E98" i="9" s="1"/>
  <c r="G146" i="9" a="1"/>
  <c r="G146" i="9" s="1"/>
  <c r="G69" i="9" a="1"/>
  <c r="G69" i="9" s="1"/>
  <c r="E69" i="9" a="1"/>
  <c r="E69" i="9" s="1"/>
  <c r="J91" i="9" a="1"/>
  <c r="J91" i="9" s="1"/>
  <c r="J80" i="9" a="1"/>
  <c r="J80" i="9" s="1"/>
  <c r="I80" i="9" a="1"/>
  <c r="I80" i="9" s="1"/>
  <c r="J81" i="9" a="1"/>
  <c r="J81" i="9" s="1"/>
  <c r="F129" i="9" a="1"/>
  <c r="F129" i="9" s="1"/>
  <c r="I129" i="9" a="1"/>
  <c r="I129" i="9" s="1"/>
  <c r="H115" i="9" a="1"/>
  <c r="H115" i="9" s="1"/>
  <c r="H158" i="9" a="1"/>
  <c r="H158" i="9" s="1"/>
  <c r="F158" i="9" a="1"/>
  <c r="F158" i="9" s="1"/>
  <c r="I57" i="9" a="1"/>
  <c r="I57" i="9" s="1"/>
  <c r="F142" i="9" a="1"/>
  <c r="F142" i="9" s="1"/>
  <c r="I84" i="9" a="1"/>
  <c r="I84" i="9" s="1"/>
  <c r="G96" i="9" a="1"/>
  <c r="G96" i="9" s="1"/>
  <c r="E96" i="9" a="1"/>
  <c r="E96" i="9" s="1"/>
  <c r="I144" i="9" a="1"/>
  <c r="I144" i="9" s="1"/>
  <c r="H134" i="9" a="1"/>
  <c r="H134" i="9" s="1"/>
  <c r="H154" i="9" a="1"/>
  <c r="H154" i="9" s="1"/>
  <c r="F126" i="9" a="1"/>
  <c r="F126" i="9" s="1"/>
  <c r="G76" i="9" a="1"/>
  <c r="G76" i="9" s="1"/>
  <c r="H117" i="9" a="1"/>
  <c r="H117" i="9" s="1"/>
  <c r="G117" i="9" a="1"/>
  <c r="G117" i="9" s="1"/>
  <c r="J150" i="9" a="1"/>
  <c r="J150" i="9" s="1"/>
  <c r="F42" i="9" a="1"/>
  <c r="F42" i="9" s="1"/>
  <c r="I41" i="9" a="1"/>
  <c r="I41" i="9" s="1"/>
  <c r="E41" i="9" a="1"/>
  <c r="E41" i="9" s="1"/>
  <c r="J127" i="9" a="1"/>
  <c r="J127" i="9" s="1"/>
  <c r="H127" i="9" a="1"/>
  <c r="H127" i="9" s="1"/>
  <c r="I98" i="9" a="1"/>
  <c r="I98" i="9" s="1"/>
  <c r="H98" i="9" a="1"/>
  <c r="H98" i="9" s="1"/>
  <c r="H146" i="9" a="1"/>
  <c r="H146" i="9" s="1"/>
  <c r="I146" i="9" a="1"/>
  <c r="I146" i="9" s="1"/>
  <c r="F69" i="9" a="1"/>
  <c r="F69" i="9" s="1"/>
  <c r="F91" i="9" a="1"/>
  <c r="F91" i="9" s="1"/>
  <c r="G91" i="9" a="1"/>
  <c r="G91" i="9" s="1"/>
  <c r="E80" i="9" a="1"/>
  <c r="E80" i="9" s="1"/>
  <c r="F80" i="9" a="1"/>
  <c r="F80" i="9" s="1"/>
  <c r="H81" i="9" a="1"/>
  <c r="H81" i="9" s="1"/>
  <c r="J129" i="9" a="1"/>
  <c r="J129" i="9" s="1"/>
  <c r="G129" i="9" a="1"/>
  <c r="G129" i="9" s="1"/>
  <c r="F115" i="9" a="1"/>
  <c r="F115" i="9" s="1"/>
  <c r="I158" i="9" a="1"/>
  <c r="I158" i="9" s="1"/>
  <c r="J158" i="9" a="1"/>
  <c r="J158" i="9" s="1"/>
  <c r="E57" i="9" a="1"/>
  <c r="E57" i="9" s="1"/>
  <c r="I75" i="9" a="1"/>
  <c r="I75" i="9" s="1"/>
  <c r="F134" i="9" a="1"/>
  <c r="F134" i="9" s="1"/>
  <c r="E154" i="9" a="1"/>
  <c r="E154" i="9" s="1"/>
  <c r="J126" i="9" a="1"/>
  <c r="J126" i="9" s="1"/>
  <c r="H76" i="9" a="1"/>
  <c r="H76" i="9" s="1"/>
  <c r="I76" i="9" a="1"/>
  <c r="I76" i="9" s="1"/>
  <c r="J117" i="9" a="1"/>
  <c r="J117" i="9" s="1"/>
  <c r="F117" i="9" a="1"/>
  <c r="F117" i="9" s="1"/>
  <c r="I150" i="9" a="1"/>
  <c r="I150" i="9" s="1"/>
  <c r="G150" i="9" a="1"/>
  <c r="G150" i="9" s="1"/>
  <c r="I42" i="9" a="1"/>
  <c r="I42" i="9" s="1"/>
  <c r="G42" i="9" a="1"/>
  <c r="G42" i="9" s="1"/>
  <c r="H41" i="9" a="1"/>
  <c r="H41" i="9" s="1"/>
  <c r="F127" i="9" a="1"/>
  <c r="F127" i="9" s="1"/>
  <c r="I127" i="9" a="1"/>
  <c r="I127" i="9" s="1"/>
  <c r="F98" i="9" a="1"/>
  <c r="F98" i="9" s="1"/>
  <c r="J146" i="9" a="1"/>
  <c r="J146" i="9" s="1"/>
  <c r="E146" i="9" a="1"/>
  <c r="E146" i="9" s="1"/>
  <c r="I69" i="9" a="1"/>
  <c r="I69" i="9" s="1"/>
  <c r="H91" i="9" a="1"/>
  <c r="H91" i="9" s="1"/>
  <c r="E91" i="9" a="1"/>
  <c r="E91" i="9" s="1"/>
  <c r="H80" i="9" a="1"/>
  <c r="H80" i="9" s="1"/>
  <c r="G81" i="9" a="1"/>
  <c r="G81" i="9" s="1"/>
  <c r="E81" i="9" a="1"/>
  <c r="E81" i="9" s="1"/>
  <c r="H129" i="9" a="1"/>
  <c r="H129" i="9" s="1"/>
  <c r="G115" i="9" a="1"/>
  <c r="G115" i="9" s="1"/>
  <c r="J115" i="9" a="1"/>
  <c r="J115" i="9" s="1"/>
  <c r="E158" i="9" a="1"/>
  <c r="E158" i="9" s="1"/>
  <c r="G57" i="9" a="1"/>
  <c r="G57" i="9" s="1"/>
  <c r="J57" i="9" a="1"/>
  <c r="J57" i="9" s="1"/>
  <c r="H142" i="9" a="1"/>
  <c r="H142" i="9" s="1"/>
  <c r="G142" i="9" a="1"/>
  <c r="G142" i="9" s="1"/>
  <c r="E84" i="9" a="1"/>
  <c r="E84" i="9" s="1"/>
  <c r="F84" i="9" a="1"/>
  <c r="F84" i="9" s="1"/>
  <c r="F96" i="9" a="1"/>
  <c r="F96" i="9" s="1"/>
  <c r="J111" i="9" a="1"/>
  <c r="J111" i="9" s="1"/>
  <c r="G113" i="9" a="1"/>
  <c r="G113" i="9" s="1"/>
  <c r="E113" i="9" a="1"/>
  <c r="E113" i="9" s="1"/>
  <c r="I126" i="9" a="1"/>
  <c r="I126" i="9" s="1"/>
  <c r="H145" i="9" a="1"/>
  <c r="H145" i="9" s="1"/>
  <c r="E76" i="9" a="1"/>
  <c r="E76" i="9" s="1"/>
  <c r="F76" i="9" a="1"/>
  <c r="F76" i="9" s="1"/>
  <c r="I117" i="9" a="1"/>
  <c r="I117" i="9" s="1"/>
  <c r="E150" i="9" a="1"/>
  <c r="E150" i="9" s="1"/>
  <c r="H150" i="9" a="1"/>
  <c r="H150" i="9" s="1"/>
  <c r="E42" i="9" a="1"/>
  <c r="E42" i="9" s="1"/>
  <c r="H42" i="9" a="1"/>
  <c r="H42" i="9" s="1"/>
  <c r="J41" i="9" a="1"/>
  <c r="J41" i="9" s="1"/>
  <c r="E127" i="9" a="1"/>
  <c r="E127" i="9" s="1"/>
  <c r="J98" i="9" a="1"/>
  <c r="J98" i="9" s="1"/>
  <c r="F146" i="9" a="1"/>
  <c r="F146" i="9" s="1"/>
  <c r="J69" i="9" a="1"/>
  <c r="J69" i="9" s="1"/>
  <c r="H69" i="9" a="1"/>
  <c r="H69" i="9" s="1"/>
  <c r="I91" i="9" a="1"/>
  <c r="I91" i="9" s="1"/>
  <c r="G80" i="9" a="1"/>
  <c r="G80" i="9" s="1"/>
  <c r="I81" i="9" a="1"/>
  <c r="I81" i="9" s="1"/>
  <c r="F81" i="9" a="1"/>
  <c r="F81" i="9" s="1"/>
  <c r="E129" i="9" a="1"/>
  <c r="E129" i="9" s="1"/>
  <c r="E115" i="9" a="1"/>
  <c r="E115" i="9" s="1"/>
  <c r="I115" i="9" a="1"/>
  <c r="I115" i="9" s="1"/>
  <c r="G158" i="9" a="1"/>
  <c r="G158" i="9" s="1"/>
  <c r="F57" i="9" a="1"/>
  <c r="F57" i="9" s="1"/>
  <c r="H57" i="9" a="1"/>
  <c r="H57" i="9" s="1"/>
  <c r="I142" i="9" a="1"/>
  <c r="I142" i="9" s="1"/>
  <c r="E142" i="9" a="1"/>
  <c r="E142" i="9" s="1"/>
  <c r="H84" i="9" a="1"/>
  <c r="H84" i="9" s="1"/>
  <c r="H96" i="9" a="1"/>
  <c r="H96" i="9" s="1"/>
  <c r="F111" i="9" a="1"/>
  <c r="F111" i="9" s="1"/>
  <c r="I113" i="9" a="1"/>
  <c r="I113" i="9" s="1"/>
  <c r="G44" i="9" a="1"/>
  <c r="G44" i="9" s="1"/>
  <c r="J37" i="9" a="1"/>
  <c r="J37" i="9" s="1"/>
  <c r="F37" i="9" a="1"/>
  <c r="F37" i="9" s="1"/>
  <c r="J143" i="9" a="1"/>
  <c r="J143" i="9" s="1"/>
  <c r="G82" i="9" a="1"/>
  <c r="G82" i="9" s="1"/>
  <c r="F130" i="9" a="1"/>
  <c r="F130" i="9" s="1"/>
  <c r="H130" i="9" a="1"/>
  <c r="H130" i="9" s="1"/>
  <c r="J51" i="9" a="1"/>
  <c r="J51" i="9" s="1"/>
  <c r="G95" i="9" a="1"/>
  <c r="G95" i="9" s="1"/>
  <c r="I95" i="9" a="1"/>
  <c r="I95" i="9" s="1"/>
  <c r="I86" i="9" a="1"/>
  <c r="I86" i="9" s="1"/>
  <c r="J131" i="9" a="1"/>
  <c r="J131" i="9" s="1"/>
  <c r="I131" i="9" a="1"/>
  <c r="I131" i="9" s="1"/>
  <c r="I137" i="9" a="1"/>
  <c r="I137" i="9" s="1"/>
  <c r="I151" i="9" a="1"/>
  <c r="I151" i="9" s="1"/>
  <c r="E151" i="9" a="1"/>
  <c r="E151" i="9" s="1"/>
  <c r="J46" i="9" a="1"/>
  <c r="J46" i="9" s="1"/>
  <c r="E35" i="9" a="1"/>
  <c r="E35" i="9" s="1"/>
  <c r="F35" i="9" a="1"/>
  <c r="F35" i="9" s="1"/>
  <c r="J121" i="9" a="1"/>
  <c r="J121" i="9" s="1"/>
  <c r="J140" i="9" a="1"/>
  <c r="J140" i="9" s="1"/>
  <c r="H140" i="9" a="1"/>
  <c r="H140" i="9" s="1"/>
  <c r="H87" i="9" a="1"/>
  <c r="H87" i="9" s="1"/>
  <c r="I87" i="9" a="1"/>
  <c r="I87" i="9" s="1"/>
  <c r="F138" i="9" a="1"/>
  <c r="F138" i="9" s="1"/>
  <c r="I118" i="9" a="1"/>
  <c r="I118" i="9" s="1"/>
  <c r="F118" i="9" a="1"/>
  <c r="F118" i="9" s="1"/>
  <c r="E53" i="9" a="1"/>
  <c r="E53" i="9" s="1"/>
  <c r="J53" i="9" a="1"/>
  <c r="J53" i="9" s="1"/>
  <c r="H120" i="9" a="1"/>
  <c r="H120" i="9" s="1"/>
  <c r="J73" i="9" a="1"/>
  <c r="J73" i="9" s="1"/>
  <c r="F88" i="9" a="1"/>
  <c r="F88" i="9" s="1"/>
  <c r="H88" i="9" a="1"/>
  <c r="H88" i="9" s="1"/>
  <c r="J38" i="9" a="1"/>
  <c r="J38" i="9" s="1"/>
  <c r="I38" i="9" a="1"/>
  <c r="I38" i="9" s="1"/>
  <c r="E55" i="9" a="1"/>
  <c r="E55" i="9" s="1"/>
  <c r="G141" i="9" a="1"/>
  <c r="G141" i="9" s="1"/>
  <c r="E141" i="9" a="1"/>
  <c r="E141" i="9" s="1"/>
  <c r="G84" i="9" a="1"/>
  <c r="G84" i="9" s="1"/>
  <c r="I96" i="9" a="1"/>
  <c r="I96" i="9" s="1"/>
  <c r="G111" i="9" a="1"/>
  <c r="G111" i="9" s="1"/>
  <c r="H113" i="9" a="1"/>
  <c r="H113" i="9" s="1"/>
  <c r="J44" i="9" a="1"/>
  <c r="J44" i="9" s="1"/>
  <c r="E37" i="9" a="1"/>
  <c r="E37" i="9" s="1"/>
  <c r="I37" i="9" a="1"/>
  <c r="I37" i="9" s="1"/>
  <c r="H143" i="9" a="1"/>
  <c r="H143" i="9" s="1"/>
  <c r="G143" i="9" a="1"/>
  <c r="G143" i="9" s="1"/>
  <c r="I82" i="9" a="1"/>
  <c r="I82" i="9" s="1"/>
  <c r="J130" i="9" a="1"/>
  <c r="J130" i="9" s="1"/>
  <c r="G51" i="9" a="1"/>
  <c r="G51" i="9" s="1"/>
  <c r="E95" i="9" a="1"/>
  <c r="E95" i="9" s="1"/>
  <c r="F86" i="9" a="1"/>
  <c r="F86" i="9" s="1"/>
  <c r="F131" i="9" a="1"/>
  <c r="F131" i="9" s="1"/>
  <c r="E131" i="9" a="1"/>
  <c r="E131" i="9" s="1"/>
  <c r="H137" i="9" a="1"/>
  <c r="H137" i="9" s="1"/>
  <c r="H151" i="9" a="1"/>
  <c r="H151" i="9" s="1"/>
  <c r="F46" i="9" a="1"/>
  <c r="F46" i="9" s="1"/>
  <c r="J35" i="9" a="1"/>
  <c r="J35" i="9" s="1"/>
  <c r="G35" i="9" a="1"/>
  <c r="G35" i="9" s="1"/>
  <c r="I121" i="9" a="1"/>
  <c r="I121" i="9" s="1"/>
  <c r="E140" i="9" a="1"/>
  <c r="E140" i="9" s="1"/>
  <c r="I140" i="9" a="1"/>
  <c r="I140" i="9" s="1"/>
  <c r="G87" i="9" a="1"/>
  <c r="G87" i="9" s="1"/>
  <c r="F87" i="9" a="1"/>
  <c r="F87" i="9" s="1"/>
  <c r="J138" i="9" a="1"/>
  <c r="J138" i="9" s="1"/>
  <c r="J118" i="9" a="1"/>
  <c r="J118" i="9" s="1"/>
  <c r="H118" i="9" a="1"/>
  <c r="H118" i="9" s="1"/>
  <c r="H53" i="9" a="1"/>
  <c r="H53" i="9" s="1"/>
  <c r="I120" i="9" a="1"/>
  <c r="I120" i="9" s="1"/>
  <c r="E120" i="9" a="1"/>
  <c r="E120" i="9" s="1"/>
  <c r="G73" i="9" a="1"/>
  <c r="G73" i="9" s="1"/>
  <c r="H73" i="9" a="1"/>
  <c r="H73" i="9" s="1"/>
  <c r="J88" i="9" a="1"/>
  <c r="J88" i="9" s="1"/>
  <c r="E88" i="9" a="1"/>
  <c r="E88" i="9" s="1"/>
  <c r="F38" i="9" a="1"/>
  <c r="F38" i="9" s="1"/>
  <c r="E38" i="9" a="1"/>
  <c r="E38" i="9" s="1"/>
  <c r="J55" i="9" a="1"/>
  <c r="J55" i="9" s="1"/>
  <c r="J141" i="9" a="1"/>
  <c r="J141" i="9" s="1"/>
  <c r="F89" i="9" a="1"/>
  <c r="F89" i="9" s="1"/>
  <c r="J84" i="9" a="1"/>
  <c r="J84" i="9" s="1"/>
  <c r="E111" i="9" a="1"/>
  <c r="E111" i="9" s="1"/>
  <c r="F113" i="9" a="1"/>
  <c r="F113" i="9" s="1"/>
  <c r="F44" i="9" a="1"/>
  <c r="F44" i="9" s="1"/>
  <c r="E44" i="9" a="1"/>
  <c r="E44" i="9" s="1"/>
  <c r="H37" i="9" a="1"/>
  <c r="H37" i="9" s="1"/>
  <c r="F143" i="9" a="1"/>
  <c r="F143" i="9" s="1"/>
  <c r="I143" i="9" a="1"/>
  <c r="I143" i="9" s="1"/>
  <c r="J82" i="9" a="1"/>
  <c r="J82" i="9" s="1"/>
  <c r="E82" i="9" a="1"/>
  <c r="E82" i="9" s="1"/>
  <c r="I130" i="9" a="1"/>
  <c r="I130" i="9" s="1"/>
  <c r="E51" i="9" a="1"/>
  <c r="E51" i="9" s="1"/>
  <c r="H51" i="9" a="1"/>
  <c r="H51" i="9" s="1"/>
  <c r="J95" i="9" a="1"/>
  <c r="J95" i="9" s="1"/>
  <c r="H86" i="9" a="1"/>
  <c r="H86" i="9" s="1"/>
  <c r="J86" i="9" a="1"/>
  <c r="J86" i="9" s="1"/>
  <c r="H131" i="9" a="1"/>
  <c r="H131" i="9" s="1"/>
  <c r="F137" i="9" a="1"/>
  <c r="F137" i="9" s="1"/>
  <c r="J137" i="9" a="1"/>
  <c r="J137" i="9" s="1"/>
  <c r="F151" i="9" a="1"/>
  <c r="F151" i="9" s="1"/>
  <c r="I46" i="9" a="1"/>
  <c r="I46" i="9" s="1"/>
  <c r="H46" i="9" a="1"/>
  <c r="H46" i="9" s="1"/>
  <c r="I35" i="9" a="1"/>
  <c r="I35" i="9" s="1"/>
  <c r="G121" i="9" a="1"/>
  <c r="G121" i="9" s="1"/>
  <c r="H121" i="9" a="1"/>
  <c r="H121" i="9" s="1"/>
  <c r="G140" i="9" a="1"/>
  <c r="G140" i="9" s="1"/>
  <c r="E87" i="9" a="1"/>
  <c r="E87" i="9" s="1"/>
  <c r="I138" i="9" a="1"/>
  <c r="I138" i="9" s="1"/>
  <c r="E138" i="9" a="1"/>
  <c r="E138" i="9" s="1"/>
  <c r="E118" i="9" a="1"/>
  <c r="E118" i="9" s="1"/>
  <c r="F53" i="9" a="1"/>
  <c r="F53" i="9" s="1"/>
  <c r="J120" i="9" a="1"/>
  <c r="J120" i="9" s="1"/>
  <c r="G120" i="9" a="1"/>
  <c r="G120" i="9" s="1"/>
  <c r="I73" i="9" a="1"/>
  <c r="I73" i="9" s="1"/>
  <c r="F73" i="9" a="1"/>
  <c r="F73" i="9" s="1"/>
  <c r="G88" i="9" a="1"/>
  <c r="G88" i="9" s="1"/>
  <c r="H38" i="9" a="1"/>
  <c r="H38" i="9" s="1"/>
  <c r="G55" i="9" a="1"/>
  <c r="G55" i="9" s="1"/>
  <c r="I55" i="9" a="1"/>
  <c r="I55" i="9" s="1"/>
  <c r="H141" i="9" a="1"/>
  <c r="H141" i="9" s="1"/>
  <c r="J142" i="9" a="1"/>
  <c r="J142" i="9" s="1"/>
  <c r="J96" i="9" a="1"/>
  <c r="J96" i="9" s="1"/>
  <c r="H111" i="9" a="1"/>
  <c r="H111" i="9" s="1"/>
  <c r="I111" i="9" a="1"/>
  <c r="I111" i="9" s="1"/>
  <c r="J113" i="9" a="1"/>
  <c r="J113" i="9" s="1"/>
  <c r="I44" i="9" a="1"/>
  <c r="I44" i="9" s="1"/>
  <c r="H44" i="9" a="1"/>
  <c r="H44" i="9" s="1"/>
  <c r="G37" i="9" a="1"/>
  <c r="G37" i="9" s="1"/>
  <c r="E143" i="9" a="1"/>
  <c r="E143" i="9" s="1"/>
  <c r="H82" i="9" a="1"/>
  <c r="H82" i="9" s="1"/>
  <c r="F82" i="9" a="1"/>
  <c r="F82" i="9" s="1"/>
  <c r="G130" i="9" a="1"/>
  <c r="G130" i="9" s="1"/>
  <c r="E130" i="9" a="1"/>
  <c r="E130" i="9" s="1"/>
  <c r="F51" i="9" a="1"/>
  <c r="F51" i="9" s="1"/>
  <c r="I51" i="9" a="1"/>
  <c r="I51" i="9" s="1"/>
  <c r="H95" i="9" a="1"/>
  <c r="H95" i="9" s="1"/>
  <c r="F95" i="9" a="1"/>
  <c r="F95" i="9" s="1"/>
  <c r="G86" i="9" a="1"/>
  <c r="G86" i="9" s="1"/>
  <c r="E86" i="9" a="1"/>
  <c r="E86" i="9" s="1"/>
  <c r="G131" i="9" a="1"/>
  <c r="G131" i="9" s="1"/>
  <c r="E137" i="9" a="1"/>
  <c r="E137" i="9" s="1"/>
  <c r="G137" i="9" a="1"/>
  <c r="G137" i="9" s="1"/>
  <c r="J151" i="9" a="1"/>
  <c r="J151" i="9" s="1"/>
  <c r="G151" i="9" a="1"/>
  <c r="G151" i="9" s="1"/>
  <c r="E46" i="9" a="1"/>
  <c r="E46" i="9" s="1"/>
  <c r="G46" i="9" a="1"/>
  <c r="G46" i="9" s="1"/>
  <c r="H35" i="9" a="1"/>
  <c r="H35" i="9" s="1"/>
  <c r="E121" i="9" a="1"/>
  <c r="E121" i="9" s="1"/>
  <c r="F121" i="9" a="1"/>
  <c r="F121" i="9" s="1"/>
  <c r="F140" i="9" a="1"/>
  <c r="F140" i="9" s="1"/>
  <c r="J87" i="9" a="1"/>
  <c r="J87" i="9" s="1"/>
  <c r="G138" i="9" a="1"/>
  <c r="G138" i="9" s="1"/>
  <c r="H138" i="9" a="1"/>
  <c r="H138" i="9" s="1"/>
  <c r="G118" i="9" a="1"/>
  <c r="G118" i="9" s="1"/>
  <c r="I53" i="9" a="1"/>
  <c r="I53" i="9" s="1"/>
  <c r="G53" i="9" a="1"/>
  <c r="G53" i="9" s="1"/>
  <c r="E73" i="9" a="1"/>
  <c r="E73" i="9" s="1"/>
  <c r="I141" i="9" a="1"/>
  <c r="I141" i="9" s="1"/>
  <c r="J89" i="9" a="1"/>
  <c r="J89" i="9" s="1"/>
  <c r="H89" i="9" a="1"/>
  <c r="H89" i="9" s="1"/>
  <c r="J116" i="9" a="1"/>
  <c r="J116" i="9" s="1"/>
  <c r="I116" i="9" a="1"/>
  <c r="I116" i="9" s="1"/>
  <c r="J155" i="9" a="1"/>
  <c r="J155" i="9" s="1"/>
  <c r="E54" i="9" a="1"/>
  <c r="E54" i="9" s="1"/>
  <c r="F94" i="9" a="1"/>
  <c r="F94" i="9" s="1"/>
  <c r="J123" i="9" a="1"/>
  <c r="J123" i="9" s="1"/>
  <c r="F123" i="9" a="1"/>
  <c r="F123" i="9" s="1"/>
  <c r="G125" i="9" a="1"/>
  <c r="G125" i="9" s="1"/>
  <c r="I34" i="9" a="1"/>
  <c r="I34" i="9" s="1"/>
  <c r="H34" i="9" a="1"/>
  <c r="H34" i="9" s="1"/>
  <c r="I119" i="9" a="1"/>
  <c r="I119" i="9" s="1"/>
  <c r="H119" i="9" a="1"/>
  <c r="H119" i="9" s="1"/>
  <c r="G77" i="9" a="1"/>
  <c r="G77" i="9" s="1"/>
  <c r="H83" i="9" a="1"/>
  <c r="H83" i="9" s="1"/>
  <c r="F136" i="9" a="1"/>
  <c r="F136" i="9" s="1"/>
  <c r="I157" i="9" a="1"/>
  <c r="I157" i="9" s="1"/>
  <c r="J48" i="9" a="1"/>
  <c r="J48" i="9" s="1"/>
  <c r="F48" i="9" a="1"/>
  <c r="F48" i="9" s="1"/>
  <c r="G56" i="9" a="1"/>
  <c r="G56" i="9" s="1"/>
  <c r="F56" i="9" a="1"/>
  <c r="F56" i="9" s="1"/>
  <c r="E52" i="9" a="1"/>
  <c r="E52" i="9" s="1"/>
  <c r="I124" i="9" a="1"/>
  <c r="I124" i="9" s="1"/>
  <c r="F71" i="9" a="1"/>
  <c r="F71" i="9" s="1"/>
  <c r="G72" i="9" a="1"/>
  <c r="G72" i="9" s="1"/>
  <c r="I72" i="9" a="1"/>
  <c r="I72" i="9" s="1"/>
  <c r="E90" i="9" a="1"/>
  <c r="E90" i="9" s="1"/>
  <c r="G79" i="9" a="1"/>
  <c r="G79" i="9" s="1"/>
  <c r="F79" i="9" a="1"/>
  <c r="F79" i="9" s="1"/>
  <c r="F135" i="9" a="1"/>
  <c r="F135" i="9" s="1"/>
  <c r="F132" i="9" a="1"/>
  <c r="F132" i="9" s="1"/>
  <c r="G132" i="9" a="1"/>
  <c r="G132" i="9" s="1"/>
  <c r="J156" i="9" a="1"/>
  <c r="J156" i="9" s="1"/>
  <c r="H156" i="9" a="1"/>
  <c r="H156" i="9" s="1"/>
  <c r="E47" i="9" a="1"/>
  <c r="E47" i="9" s="1"/>
  <c r="G47" i="9" a="1"/>
  <c r="G47" i="9" s="1"/>
  <c r="J32" i="9" a="1"/>
  <c r="J32" i="9" s="1"/>
  <c r="F32" i="9" a="1"/>
  <c r="F32" i="9" s="1"/>
  <c r="H33" i="9" a="1"/>
  <c r="H33" i="9" s="1"/>
  <c r="H50" i="9" a="1"/>
  <c r="H50" i="9" s="1"/>
  <c r="J50" i="9" a="1"/>
  <c r="J50" i="9" s="1"/>
  <c r="H122" i="9" a="1"/>
  <c r="H122" i="9" s="1"/>
  <c r="I122" i="9" a="1"/>
  <c r="I122" i="9" s="1"/>
  <c r="G128" i="9" a="1"/>
  <c r="G128" i="9" s="1"/>
  <c r="H70" i="9" a="1"/>
  <c r="H70" i="9" s="1"/>
  <c r="F133" i="9" a="1"/>
  <c r="F133" i="9" s="1"/>
  <c r="F112" i="9" a="1"/>
  <c r="F112" i="9" s="1"/>
  <c r="E112" i="9" a="1"/>
  <c r="E112" i="9" s="1"/>
  <c r="F149" i="9" a="1"/>
  <c r="F149" i="9" s="1"/>
  <c r="F40" i="9" a="1"/>
  <c r="F40" i="9" s="1"/>
  <c r="G30" i="9" a="1"/>
  <c r="G30" i="9" s="1"/>
  <c r="J58" i="9" a="1"/>
  <c r="J58" i="9" s="1"/>
  <c r="F58" i="9" a="1"/>
  <c r="F58" i="9" s="1"/>
  <c r="G49" i="9" a="1"/>
  <c r="G49" i="9" s="1"/>
  <c r="I93" i="9" a="1"/>
  <c r="I93" i="9" s="1"/>
  <c r="F93" i="9" a="1"/>
  <c r="F93" i="9" s="1"/>
  <c r="I152" i="9" a="1"/>
  <c r="I152" i="9" s="1"/>
  <c r="F39" i="9" a="1"/>
  <c r="F39" i="9" s="1"/>
  <c r="I39" i="9" a="1"/>
  <c r="I39" i="9" s="1"/>
  <c r="F31" i="9" a="1"/>
  <c r="F31" i="9" s="1"/>
  <c r="H29" i="9" a="1"/>
  <c r="H29" i="9" s="1"/>
  <c r="I29" i="9" a="1"/>
  <c r="I29" i="9" s="1"/>
  <c r="I88" i="9" a="1"/>
  <c r="I88" i="9" s="1"/>
  <c r="G38" i="9" a="1"/>
  <c r="G38" i="9" s="1"/>
  <c r="E89" i="9" a="1"/>
  <c r="E89" i="9" s="1"/>
  <c r="F116" i="9" a="1"/>
  <c r="F116" i="9" s="1"/>
  <c r="G116" i="9" a="1"/>
  <c r="G116" i="9" s="1"/>
  <c r="F155" i="9" a="1"/>
  <c r="F155" i="9" s="1"/>
  <c r="I54" i="9" a="1"/>
  <c r="I54" i="9" s="1"/>
  <c r="H54" i="9" a="1"/>
  <c r="H54" i="9" s="1"/>
  <c r="J94" i="9" a="1"/>
  <c r="J94" i="9" s="1"/>
  <c r="E123" i="9" a="1"/>
  <c r="E123" i="9" s="1"/>
  <c r="E125" i="9" a="1"/>
  <c r="E125" i="9" s="1"/>
  <c r="J125" i="9" a="1"/>
  <c r="J125" i="9" s="1"/>
  <c r="G34" i="9" a="1"/>
  <c r="G34" i="9" s="1"/>
  <c r="F119" i="9" a="1"/>
  <c r="F119" i="9" s="1"/>
  <c r="J77" i="9" a="1"/>
  <c r="J77" i="9" s="1"/>
  <c r="F77" i="9" a="1"/>
  <c r="F77" i="9" s="1"/>
  <c r="F83" i="9" a="1"/>
  <c r="F83" i="9" s="1"/>
  <c r="I83" i="9" a="1"/>
  <c r="I83" i="9" s="1"/>
  <c r="J136" i="9" a="1"/>
  <c r="J136" i="9" s="1"/>
  <c r="H157" i="9" a="1"/>
  <c r="H157" i="9" s="1"/>
  <c r="E48" i="9" a="1"/>
  <c r="E48" i="9" s="1"/>
  <c r="H56" i="9" a="1"/>
  <c r="H56" i="9" s="1"/>
  <c r="F52" i="9" a="1"/>
  <c r="F52" i="9" s="1"/>
  <c r="I52" i="9" a="1"/>
  <c r="I52" i="9" s="1"/>
  <c r="G124" i="9" a="1"/>
  <c r="G124" i="9" s="1"/>
  <c r="H71" i="9" a="1"/>
  <c r="H71" i="9" s="1"/>
  <c r="J71" i="9" a="1"/>
  <c r="J71" i="9" s="1"/>
  <c r="F72" i="9" a="1"/>
  <c r="F72" i="9" s="1"/>
  <c r="G90" i="9" a="1"/>
  <c r="G90" i="9" s="1"/>
  <c r="H90" i="9" a="1"/>
  <c r="H90" i="9" s="1"/>
  <c r="I79" i="9" a="1"/>
  <c r="I79" i="9" s="1"/>
  <c r="H135" i="9" a="1"/>
  <c r="H135" i="9" s="1"/>
  <c r="J135" i="9" a="1"/>
  <c r="J135" i="9" s="1"/>
  <c r="H132" i="9" a="1"/>
  <c r="H132" i="9" s="1"/>
  <c r="E156" i="9" a="1"/>
  <c r="E156" i="9" s="1"/>
  <c r="I156" i="9" a="1"/>
  <c r="I156" i="9" s="1"/>
  <c r="J47" i="9" a="1"/>
  <c r="J47" i="9" s="1"/>
  <c r="H32" i="9" a="1"/>
  <c r="H32" i="9" s="1"/>
  <c r="G32" i="9" a="1"/>
  <c r="G32" i="9" s="1"/>
  <c r="E33" i="9" a="1"/>
  <c r="E33" i="9" s="1"/>
  <c r="G50" i="9" a="1"/>
  <c r="G50" i="9" s="1"/>
  <c r="F50" i="9" a="1"/>
  <c r="F50" i="9" s="1"/>
  <c r="J122" i="9" a="1"/>
  <c r="J122" i="9" s="1"/>
  <c r="E122" i="9" a="1"/>
  <c r="E122" i="9" s="1"/>
  <c r="J128" i="9" a="1"/>
  <c r="J128" i="9" s="1"/>
  <c r="I70" i="9" a="1"/>
  <c r="I70" i="9" s="1"/>
  <c r="G70" i="9" a="1"/>
  <c r="G70" i="9" s="1"/>
  <c r="J133" i="9" a="1"/>
  <c r="J133" i="9" s="1"/>
  <c r="G133" i="9" a="1"/>
  <c r="G133" i="9" s="1"/>
  <c r="H112" i="9" a="1"/>
  <c r="H112" i="9" s="1"/>
  <c r="J149" i="9" a="1"/>
  <c r="J149" i="9" s="1"/>
  <c r="H149" i="9" a="1"/>
  <c r="H149" i="9" s="1"/>
  <c r="H40" i="9" a="1"/>
  <c r="H40" i="9" s="1"/>
  <c r="E40" i="9" a="1"/>
  <c r="E40" i="9" s="1"/>
  <c r="J30" i="9" a="1"/>
  <c r="J30" i="9" s="1"/>
  <c r="E58" i="9" a="1"/>
  <c r="E58" i="9" s="1"/>
  <c r="G58" i="9" a="1"/>
  <c r="G58" i="9" s="1"/>
  <c r="J49" i="9" a="1"/>
  <c r="J49" i="9" s="1"/>
  <c r="H93" i="9" a="1"/>
  <c r="H93" i="9" s="1"/>
  <c r="E93" i="9" a="1"/>
  <c r="E93" i="9" s="1"/>
  <c r="G152" i="9" a="1"/>
  <c r="G152" i="9" s="1"/>
  <c r="G39" i="9" a="1"/>
  <c r="G39" i="9" s="1"/>
  <c r="H39" i="9" a="1"/>
  <c r="H39" i="9" s="1"/>
  <c r="H31" i="9" a="1"/>
  <c r="H31" i="9" s="1"/>
  <c r="F29" i="9" a="1"/>
  <c r="F29" i="9" s="1"/>
  <c r="G29" i="9" a="1"/>
  <c r="G29" i="9" s="1"/>
  <c r="F55" i="9" a="1"/>
  <c r="F55" i="9" s="1"/>
  <c r="I89" i="9" a="1"/>
  <c r="I89" i="9" s="1"/>
  <c r="E116" i="9" a="1"/>
  <c r="E116" i="9" s="1"/>
  <c r="G155" i="9" a="1"/>
  <c r="G155" i="9" s="1"/>
  <c r="E155" i="9" a="1"/>
  <c r="E155" i="9" s="1"/>
  <c r="F54" i="9" a="1"/>
  <c r="F54" i="9" s="1"/>
  <c r="G54" i="9" a="1"/>
  <c r="G54" i="9" s="1"/>
  <c r="G94" i="9" a="1"/>
  <c r="G94" i="9" s="1"/>
  <c r="E94" i="9" a="1"/>
  <c r="E94" i="9" s="1"/>
  <c r="I123" i="9" a="1"/>
  <c r="I123" i="9" s="1"/>
  <c r="I125" i="9" a="1"/>
  <c r="I125" i="9" s="1"/>
  <c r="F125" i="9" a="1"/>
  <c r="F125" i="9" s="1"/>
  <c r="J34" i="9" a="1"/>
  <c r="J34" i="9" s="1"/>
  <c r="G119" i="9" a="1"/>
  <c r="G119" i="9" s="1"/>
  <c r="H77" i="9" a="1"/>
  <c r="H77" i="9" s="1"/>
  <c r="I77" i="9" a="1"/>
  <c r="I77" i="9" s="1"/>
  <c r="J83" i="9" a="1"/>
  <c r="J83" i="9" s="1"/>
  <c r="E83" i="9" a="1"/>
  <c r="E83" i="9" s="1"/>
  <c r="I136" i="9" a="1"/>
  <c r="I136" i="9" s="1"/>
  <c r="G136" i="9" a="1"/>
  <c r="G136" i="9" s="1"/>
  <c r="F157" i="9" a="1"/>
  <c r="F157" i="9" s="1"/>
  <c r="G157" i="9" a="1"/>
  <c r="G157" i="9" s="1"/>
  <c r="H48" i="9" a="1"/>
  <c r="H48" i="9" s="1"/>
  <c r="I56" i="9" a="1"/>
  <c r="I56" i="9" s="1"/>
  <c r="J52" i="9" a="1"/>
  <c r="J52" i="9" s="1"/>
  <c r="G52" i="9" a="1"/>
  <c r="G52" i="9" s="1"/>
  <c r="J124" i="9" a="1"/>
  <c r="J124" i="9" s="1"/>
  <c r="F124" i="9" a="1"/>
  <c r="F124" i="9" s="1"/>
  <c r="G71" i="9" a="1"/>
  <c r="G71" i="9" s="1"/>
  <c r="I71" i="9" a="1"/>
  <c r="I71" i="9" s="1"/>
  <c r="J72" i="9" a="1"/>
  <c r="J72" i="9" s="1"/>
  <c r="I90" i="9" a="1"/>
  <c r="I90" i="9" s="1"/>
  <c r="F90" i="9" a="1"/>
  <c r="F90" i="9" s="1"/>
  <c r="E79" i="9" a="1"/>
  <c r="E79" i="9" s="1"/>
  <c r="I135" i="9" a="1"/>
  <c r="I135" i="9" s="1"/>
  <c r="E135" i="9" a="1"/>
  <c r="E135" i="9" s="1"/>
  <c r="I132" i="9" a="1"/>
  <c r="I132" i="9" s="1"/>
  <c r="G156" i="9" a="1"/>
  <c r="G156" i="9" s="1"/>
  <c r="F47" i="9" a="1"/>
  <c r="F47" i="9" s="1"/>
  <c r="I32" i="9" a="1"/>
  <c r="I32" i="9" s="1"/>
  <c r="F33" i="9" a="1"/>
  <c r="F33" i="9" s="1"/>
  <c r="I33" i="9" a="1"/>
  <c r="I33" i="9" s="1"/>
  <c r="I50" i="9" a="1"/>
  <c r="I50" i="9" s="1"/>
  <c r="G122" i="9" a="1"/>
  <c r="G122" i="9" s="1"/>
  <c r="H128" i="9" a="1"/>
  <c r="H128" i="9" s="1"/>
  <c r="F128" i="9" a="1"/>
  <c r="F128" i="9" s="1"/>
  <c r="J70" i="9" a="1"/>
  <c r="J70" i="9" s="1"/>
  <c r="E70" i="9" a="1"/>
  <c r="E70" i="9" s="1"/>
  <c r="H133" i="9" a="1"/>
  <c r="H133" i="9" s="1"/>
  <c r="E133" i="9" a="1"/>
  <c r="E133" i="9" s="1"/>
  <c r="G112" i="9" a="1"/>
  <c r="G112" i="9" s="1"/>
  <c r="I149" i="9" a="1"/>
  <c r="I149" i="9" s="1"/>
  <c r="E149" i="9" a="1"/>
  <c r="E149" i="9" s="1"/>
  <c r="G40" i="9" a="1"/>
  <c r="G40" i="9" s="1"/>
  <c r="J40" i="9" a="1"/>
  <c r="J40" i="9" s="1"/>
  <c r="F30" i="9" a="1"/>
  <c r="F30" i="9" s="1"/>
  <c r="E30" i="9" a="1"/>
  <c r="E30" i="9" s="1"/>
  <c r="H58" i="9" a="1"/>
  <c r="H58" i="9" s="1"/>
  <c r="H49" i="9" a="1"/>
  <c r="H49" i="9" s="1"/>
  <c r="I49" i="9" a="1"/>
  <c r="I49" i="9" s="1"/>
  <c r="G93" i="9" a="1"/>
  <c r="G93" i="9" s="1"/>
  <c r="J152" i="9" a="1"/>
  <c r="J152" i="9" s="1"/>
  <c r="H152" i="9" a="1"/>
  <c r="H152" i="9" s="1"/>
  <c r="E39" i="9" a="1"/>
  <c r="E39" i="9" s="1"/>
  <c r="J31" i="9" a="1"/>
  <c r="J31" i="9" s="1"/>
  <c r="G31" i="9" a="1"/>
  <c r="G31" i="9" s="1"/>
  <c r="J29" i="9" a="1"/>
  <c r="J29" i="9" s="1"/>
  <c r="F120" i="9" a="1"/>
  <c r="F120" i="9" s="1"/>
  <c r="H55" i="9" a="1"/>
  <c r="H55" i="9" s="1"/>
  <c r="F141" i="9" a="1"/>
  <c r="F141" i="9" s="1"/>
  <c r="G89" i="9" a="1"/>
  <c r="G89" i="9" s="1"/>
  <c r="H116" i="9" a="1"/>
  <c r="H116" i="9" s="1"/>
  <c r="I155" i="9" a="1"/>
  <c r="I155" i="9" s="1"/>
  <c r="H155" i="9" a="1"/>
  <c r="H155" i="9" s="1"/>
  <c r="J54" i="9" a="1"/>
  <c r="J54" i="9" s="1"/>
  <c r="I94" i="9" a="1"/>
  <c r="I94" i="9" s="1"/>
  <c r="H94" i="9" a="1"/>
  <c r="H94" i="9" s="1"/>
  <c r="H123" i="9" a="1"/>
  <c r="H123" i="9" s="1"/>
  <c r="G123" i="9" a="1"/>
  <c r="G123" i="9" s="1"/>
  <c r="H125" i="9" a="1"/>
  <c r="H125" i="9" s="1"/>
  <c r="F34" i="9" a="1"/>
  <c r="F34" i="9" s="1"/>
  <c r="E34" i="9" a="1"/>
  <c r="E34" i="9" s="1"/>
  <c r="J119" i="9" a="1"/>
  <c r="J119" i="9" s="1"/>
  <c r="E119" i="9" a="1"/>
  <c r="E119" i="9" s="1"/>
  <c r="E77" i="9" a="1"/>
  <c r="E77" i="9" s="1"/>
  <c r="G83" i="9" a="1"/>
  <c r="G83" i="9" s="1"/>
  <c r="H136" i="9" a="1"/>
  <c r="H136" i="9" s="1"/>
  <c r="E136" i="9" a="1"/>
  <c r="E136" i="9" s="1"/>
  <c r="E157" i="9" a="1"/>
  <c r="E157" i="9" s="1"/>
  <c r="J157" i="9" a="1"/>
  <c r="J157" i="9" s="1"/>
  <c r="I48" i="9" a="1"/>
  <c r="I48" i="9" s="1"/>
  <c r="G48" i="9" a="1"/>
  <c r="G48" i="9" s="1"/>
  <c r="J56" i="9" a="1"/>
  <c r="J56" i="9" s="1"/>
  <c r="E56" i="9" a="1"/>
  <c r="E56" i="9" s="1"/>
  <c r="H52" i="9" a="1"/>
  <c r="H52" i="9" s="1"/>
  <c r="H124" i="9" a="1"/>
  <c r="H124" i="9" s="1"/>
  <c r="E124" i="9" a="1"/>
  <c r="E124" i="9" s="1"/>
  <c r="E71" i="9" a="1"/>
  <c r="E71" i="9" s="1"/>
  <c r="H72" i="9" a="1"/>
  <c r="H72" i="9" s="1"/>
  <c r="E72" i="9" a="1"/>
  <c r="E72" i="9" s="1"/>
  <c r="J90" i="9" a="1"/>
  <c r="J90" i="9" s="1"/>
  <c r="H79" i="9" a="1"/>
  <c r="H79" i="9" s="1"/>
  <c r="J79" i="9" a="1"/>
  <c r="J79" i="9" s="1"/>
  <c r="G135" i="9" a="1"/>
  <c r="G135" i="9" s="1"/>
  <c r="J132" i="9" a="1"/>
  <c r="J132" i="9" s="1"/>
  <c r="E132" i="9" a="1"/>
  <c r="E132" i="9" s="1"/>
  <c r="F156" i="9" a="1"/>
  <c r="F156" i="9" s="1"/>
  <c r="I47" i="9" a="1"/>
  <c r="I47" i="9" s="1"/>
  <c r="H47" i="9" a="1"/>
  <c r="H47" i="9" s="1"/>
  <c r="E32" i="9" a="1"/>
  <c r="E32" i="9" s="1"/>
  <c r="J33" i="9" a="1"/>
  <c r="J33" i="9" s="1"/>
  <c r="G33" i="9" a="1"/>
  <c r="G33" i="9" s="1"/>
  <c r="E50" i="9" a="1"/>
  <c r="E50" i="9" s="1"/>
  <c r="F122" i="9" a="1"/>
  <c r="F122" i="9" s="1"/>
  <c r="E128" i="9" a="1"/>
  <c r="E128" i="9" s="1"/>
  <c r="I128" i="9" a="1"/>
  <c r="I128" i="9" s="1"/>
  <c r="F70" i="9" a="1"/>
  <c r="F70" i="9" s="1"/>
  <c r="I133" i="9" a="1"/>
  <c r="I133" i="9" s="1"/>
  <c r="I112" i="9" a="1"/>
  <c r="I112" i="9" s="1"/>
  <c r="J112" i="9" a="1"/>
  <c r="J112" i="9" s="1"/>
  <c r="G149" i="9" a="1"/>
  <c r="G149" i="9" s="1"/>
  <c r="I40" i="9" a="1"/>
  <c r="I40" i="9" s="1"/>
  <c r="I30" i="9" a="1"/>
  <c r="I30" i="9" s="1"/>
  <c r="H30" i="9" a="1"/>
  <c r="H30" i="9" s="1"/>
  <c r="I58" i="9" a="1"/>
  <c r="I58" i="9" s="1"/>
  <c r="F49" i="9" a="1"/>
  <c r="F49" i="9" s="1"/>
  <c r="E49" i="9" a="1"/>
  <c r="E49" i="9" s="1"/>
  <c r="J93" i="9" a="1"/>
  <c r="J93" i="9" s="1"/>
  <c r="E152" i="9" a="1"/>
  <c r="E152" i="9" s="1"/>
  <c r="F152" i="9" a="1"/>
  <c r="F152" i="9" s="1"/>
  <c r="J39" i="9" a="1"/>
  <c r="J39" i="9" s="1"/>
  <c r="E31" i="9" a="1"/>
  <c r="E31" i="9" s="1"/>
  <c r="I31" i="9" a="1"/>
  <c r="I31" i="9" s="1"/>
  <c r="E29" i="9" a="1"/>
  <c r="E29" i="9" s="1"/>
  <c r="G547" i="9" a="1"/>
  <c r="G547" i="9" s="1"/>
  <c r="G533" i="9" a="1"/>
  <c r="G533" i="9" s="1"/>
  <c r="G563" i="9" a="1"/>
  <c r="G563" i="9" s="1"/>
  <c r="G564" i="9" a="1"/>
  <c r="G564" i="9" s="1"/>
  <c r="G485" i="9" a="1"/>
  <c r="G485" i="9" s="1"/>
  <c r="E43" i="1"/>
  <c r="C525" i="6" s="1"/>
  <c r="L34" i="12"/>
  <c r="L40" i="12"/>
  <c r="M35" i="10"/>
  <c r="L29" i="12"/>
  <c r="L42" i="12"/>
  <c r="M30" i="10"/>
  <c r="L32" i="12"/>
  <c r="G566" i="9" a="1"/>
  <c r="G566" i="9" s="1"/>
  <c r="G446" i="9" a="1"/>
  <c r="G446" i="9" s="1"/>
  <c r="G440" i="9" a="1"/>
  <c r="G440" i="9" s="1"/>
  <c r="AG10" i="5" a="1"/>
  <c r="AG10" i="5" s="1"/>
  <c r="Q10" i="5" a="1"/>
  <c r="Q10" i="5" s="1"/>
  <c r="AE10" i="5" a="1"/>
  <c r="AE10" i="5" s="1"/>
  <c r="AC10" i="5"/>
  <c r="C35" i="21"/>
  <c r="B35" i="21"/>
  <c r="C141" i="6" l="1"/>
  <c r="C501" i="6"/>
  <c r="D153" i="5"/>
  <c r="C507" i="6"/>
  <c r="C417" i="6"/>
  <c r="C309" i="6"/>
  <c r="C315" i="6"/>
  <c r="D165" i="5"/>
  <c r="D135" i="5"/>
  <c r="C447" i="6"/>
  <c r="D201" i="5"/>
  <c r="C267" i="6"/>
  <c r="C351" i="6"/>
  <c r="C573" i="6"/>
  <c r="C219" i="6"/>
  <c r="C549" i="6"/>
  <c r="C381" i="6"/>
  <c r="D183" i="5"/>
  <c r="D93" i="5"/>
  <c r="D81" i="5"/>
  <c r="C255" i="6"/>
  <c r="C513" i="6"/>
  <c r="C399" i="6"/>
  <c r="C495" i="6"/>
  <c r="D69" i="5"/>
  <c r="C303" i="6"/>
  <c r="C117" i="6"/>
  <c r="C273" i="6"/>
  <c r="C393" i="6"/>
  <c r="D57" i="5"/>
  <c r="C165" i="6"/>
  <c r="C189" i="6"/>
  <c r="C171" i="6"/>
  <c r="D123" i="5"/>
  <c r="D171" i="5"/>
  <c r="D117" i="5"/>
  <c r="C195" i="6"/>
  <c r="C111" i="6"/>
  <c r="C465" i="6"/>
  <c r="C363" i="6"/>
  <c r="C183" i="6"/>
  <c r="C489" i="6"/>
  <c r="D207" i="5"/>
  <c r="D219" i="5"/>
  <c r="C333" i="6"/>
  <c r="C375" i="6"/>
  <c r="C411" i="6"/>
  <c r="C369" i="6"/>
  <c r="C285" i="6"/>
  <c r="C153" i="6"/>
  <c r="C231" i="6"/>
  <c r="C435" i="6"/>
  <c r="D177" i="5"/>
  <c r="C483" i="6"/>
  <c r="C531" i="6"/>
  <c r="C567" i="6"/>
  <c r="C543" i="6"/>
  <c r="C537" i="6"/>
  <c r="D63" i="5"/>
  <c r="C327" i="6"/>
  <c r="C297" i="6"/>
  <c r="D111" i="5"/>
  <c r="C519" i="6"/>
  <c r="C423" i="6"/>
  <c r="C291" i="6"/>
  <c r="C345" i="6"/>
  <c r="C357" i="6"/>
  <c r="C177" i="6"/>
  <c r="D129" i="5"/>
  <c r="C477" i="6"/>
  <c r="C321" i="6"/>
  <c r="C147" i="6"/>
  <c r="D99" i="5"/>
  <c r="D51" i="5"/>
  <c r="C261" i="6"/>
  <c r="C555" i="6"/>
  <c r="D159" i="5"/>
  <c r="C135" i="6"/>
  <c r="C129" i="6"/>
  <c r="C387" i="6"/>
  <c r="D213" i="5"/>
  <c r="C279" i="6"/>
  <c r="D147" i="5"/>
  <c r="D105" i="5"/>
  <c r="C405" i="6"/>
  <c r="C123" i="6"/>
  <c r="C237" i="6"/>
  <c r="D141" i="5"/>
  <c r="C99" i="6"/>
  <c r="C453" i="6"/>
  <c r="C159" i="6"/>
  <c r="T43" i="1"/>
  <c r="N43" i="1"/>
  <c r="D75" i="5"/>
  <c r="C561" i="6"/>
  <c r="D195" i="5"/>
  <c r="C207" i="6"/>
  <c r="C201" i="6"/>
  <c r="D225" i="5"/>
  <c r="C249" i="6"/>
  <c r="C213" i="6"/>
  <c r="C441" i="6"/>
  <c r="C459" i="6"/>
  <c r="C429" i="6"/>
  <c r="C339" i="6"/>
  <c r="C243" i="6"/>
  <c r="C225" i="6"/>
  <c r="D87" i="5"/>
  <c r="C471" i="6"/>
  <c r="C105" i="6"/>
  <c r="D189" i="5"/>
  <c r="AJ80" i="21"/>
  <c r="AJ81" i="21"/>
  <c r="AJ82" i="21"/>
  <c r="AJ83" i="21"/>
  <c r="AJ84" i="21"/>
  <c r="AJ85" i="21"/>
  <c r="AJ86" i="21"/>
  <c r="AJ87" i="21"/>
  <c r="AJ88" i="21"/>
  <c r="AJ89" i="21"/>
  <c r="AJ90" i="21"/>
  <c r="AJ91" i="21"/>
  <c r="AJ92" i="21"/>
  <c r="AJ93" i="21"/>
  <c r="AJ94" i="21"/>
  <c r="AJ95" i="21"/>
  <c r="AJ96" i="21"/>
  <c r="AJ97" i="21"/>
  <c r="AJ98" i="21"/>
  <c r="AJ99" i="21"/>
  <c r="AJ100" i="21"/>
  <c r="AJ101" i="21"/>
  <c r="AJ102" i="21"/>
  <c r="AJ103" i="21"/>
  <c r="AJ104" i="21"/>
  <c r="AJ105" i="21"/>
  <c r="AJ106" i="21"/>
  <c r="AJ107" i="21"/>
  <c r="AJ108" i="21"/>
  <c r="AJ79" i="21"/>
  <c r="B80" i="21"/>
  <c r="C80" i="21"/>
  <c r="D80" i="21"/>
  <c r="E80" i="21"/>
  <c r="F80" i="21"/>
  <c r="G80" i="21"/>
  <c r="H80" i="21"/>
  <c r="B81" i="21"/>
  <c r="C81" i="21"/>
  <c r="D81" i="21"/>
  <c r="E81" i="21"/>
  <c r="F81" i="21"/>
  <c r="G81" i="21"/>
  <c r="H81" i="21"/>
  <c r="B82" i="21"/>
  <c r="C82" i="21"/>
  <c r="D82" i="21"/>
  <c r="E82" i="21"/>
  <c r="F82" i="21"/>
  <c r="G82" i="21"/>
  <c r="H82" i="21"/>
  <c r="B83" i="21"/>
  <c r="C83" i="21"/>
  <c r="D83" i="21"/>
  <c r="E83" i="21"/>
  <c r="F83" i="21"/>
  <c r="G83" i="21"/>
  <c r="H83" i="21"/>
  <c r="B84" i="21"/>
  <c r="C84" i="21"/>
  <c r="D84" i="21"/>
  <c r="E84" i="21"/>
  <c r="F84" i="21"/>
  <c r="G84" i="21"/>
  <c r="H84" i="21"/>
  <c r="B85" i="21"/>
  <c r="C85" i="21"/>
  <c r="D85" i="21"/>
  <c r="E85" i="21"/>
  <c r="F85" i="21"/>
  <c r="G85" i="21"/>
  <c r="H85" i="21"/>
  <c r="B86" i="21"/>
  <c r="C86" i="21"/>
  <c r="D86" i="21"/>
  <c r="E86" i="21"/>
  <c r="F86" i="21"/>
  <c r="G86" i="21"/>
  <c r="H86" i="21"/>
  <c r="B87" i="21"/>
  <c r="C87" i="21"/>
  <c r="D87" i="21"/>
  <c r="E87" i="21"/>
  <c r="F87" i="21"/>
  <c r="G87" i="21"/>
  <c r="H87" i="21"/>
  <c r="B88" i="21"/>
  <c r="C88" i="21"/>
  <c r="D88" i="21"/>
  <c r="E88" i="21"/>
  <c r="F88" i="21"/>
  <c r="G88" i="21"/>
  <c r="H88" i="21"/>
  <c r="B89" i="21"/>
  <c r="C89" i="21"/>
  <c r="D89" i="21"/>
  <c r="E89" i="21"/>
  <c r="F89" i="21"/>
  <c r="G89" i="21"/>
  <c r="H89" i="21"/>
  <c r="B90" i="21"/>
  <c r="C90" i="21"/>
  <c r="D90" i="21"/>
  <c r="E90" i="21"/>
  <c r="F90" i="21"/>
  <c r="G90" i="21"/>
  <c r="H90" i="21"/>
  <c r="B91" i="21"/>
  <c r="C91" i="21"/>
  <c r="D91" i="21"/>
  <c r="E91" i="21"/>
  <c r="F91" i="21"/>
  <c r="G91" i="21"/>
  <c r="H91" i="21"/>
  <c r="B92" i="21"/>
  <c r="C92" i="21"/>
  <c r="D92" i="21"/>
  <c r="E92" i="21"/>
  <c r="F92" i="21"/>
  <c r="G92" i="21"/>
  <c r="H92" i="21"/>
  <c r="B93" i="21"/>
  <c r="C93" i="21"/>
  <c r="D93" i="21"/>
  <c r="E93" i="21"/>
  <c r="F93" i="21"/>
  <c r="G93" i="21"/>
  <c r="H93" i="21"/>
  <c r="B94" i="21"/>
  <c r="C94" i="21"/>
  <c r="D94" i="21"/>
  <c r="E94" i="21"/>
  <c r="F94" i="21"/>
  <c r="G94" i="21"/>
  <c r="H94" i="21"/>
  <c r="B95" i="21"/>
  <c r="C95" i="21"/>
  <c r="D95" i="21"/>
  <c r="E95" i="21"/>
  <c r="F95" i="21"/>
  <c r="G95" i="21"/>
  <c r="H95" i="21"/>
  <c r="B96" i="21"/>
  <c r="C96" i="21"/>
  <c r="D96" i="21"/>
  <c r="E96" i="21"/>
  <c r="F96" i="21"/>
  <c r="G96" i="21"/>
  <c r="H96" i="21"/>
  <c r="B97" i="21"/>
  <c r="C97" i="21"/>
  <c r="D97" i="21"/>
  <c r="E97" i="21"/>
  <c r="F97" i="21"/>
  <c r="G97" i="21"/>
  <c r="H97" i="21"/>
  <c r="B98" i="21"/>
  <c r="C98" i="21"/>
  <c r="D98" i="21"/>
  <c r="E98" i="21"/>
  <c r="F98" i="21"/>
  <c r="G98" i="21"/>
  <c r="H98" i="21"/>
  <c r="B99" i="21"/>
  <c r="C99" i="21"/>
  <c r="D99" i="21"/>
  <c r="E99" i="21"/>
  <c r="F99" i="21"/>
  <c r="G99" i="21"/>
  <c r="H99" i="21"/>
  <c r="B100" i="21"/>
  <c r="C100" i="21"/>
  <c r="D100" i="21"/>
  <c r="E100" i="21"/>
  <c r="F100" i="21"/>
  <c r="G100" i="21"/>
  <c r="H100" i="21"/>
  <c r="B101" i="21"/>
  <c r="C101" i="21"/>
  <c r="D101" i="21"/>
  <c r="E101" i="21"/>
  <c r="F101" i="21"/>
  <c r="G101" i="21"/>
  <c r="H101" i="21"/>
  <c r="B102" i="21"/>
  <c r="C102" i="21"/>
  <c r="D102" i="21"/>
  <c r="E102" i="21"/>
  <c r="F102" i="21"/>
  <c r="G102" i="21"/>
  <c r="H102" i="21"/>
  <c r="B103" i="21"/>
  <c r="C103" i="21"/>
  <c r="D103" i="21"/>
  <c r="E103" i="21"/>
  <c r="F103" i="21"/>
  <c r="G103" i="21"/>
  <c r="H103" i="21"/>
  <c r="B104" i="21"/>
  <c r="C104" i="21"/>
  <c r="D104" i="21"/>
  <c r="E104" i="21"/>
  <c r="F104" i="21"/>
  <c r="G104" i="21"/>
  <c r="H104" i="21"/>
  <c r="B105" i="21"/>
  <c r="C105" i="21"/>
  <c r="D105" i="21"/>
  <c r="E105" i="21"/>
  <c r="F105" i="21"/>
  <c r="G105" i="21"/>
  <c r="H105" i="21"/>
  <c r="B106" i="21"/>
  <c r="C106" i="21"/>
  <c r="D106" i="21"/>
  <c r="E106" i="21"/>
  <c r="F106" i="21"/>
  <c r="G106" i="21"/>
  <c r="H106" i="21"/>
  <c r="B107" i="21"/>
  <c r="C107" i="21"/>
  <c r="D107" i="21"/>
  <c r="E107" i="21"/>
  <c r="F107" i="21"/>
  <c r="G107" i="21"/>
  <c r="H107" i="21"/>
  <c r="B108" i="21"/>
  <c r="C108" i="21"/>
  <c r="D108" i="21"/>
  <c r="E108" i="21"/>
  <c r="F108" i="21"/>
  <c r="G108" i="21"/>
  <c r="H108" i="21"/>
  <c r="I80" i="21"/>
  <c r="J80" i="21"/>
  <c r="K80" i="21"/>
  <c r="L80" i="21"/>
  <c r="M80" i="21"/>
  <c r="N80" i="21"/>
  <c r="O80" i="21"/>
  <c r="I81" i="21"/>
  <c r="J81" i="21"/>
  <c r="K81" i="21"/>
  <c r="L81" i="21"/>
  <c r="M81" i="21"/>
  <c r="N81" i="21"/>
  <c r="O81" i="21"/>
  <c r="I82" i="21"/>
  <c r="J82" i="21"/>
  <c r="K82" i="21"/>
  <c r="L82" i="21"/>
  <c r="M82" i="21"/>
  <c r="N82" i="21"/>
  <c r="O82" i="21"/>
  <c r="I83" i="21"/>
  <c r="J83" i="21"/>
  <c r="K83" i="21"/>
  <c r="L83" i="21"/>
  <c r="M83" i="21"/>
  <c r="N83" i="21"/>
  <c r="O83" i="21"/>
  <c r="I84" i="21"/>
  <c r="J84" i="21"/>
  <c r="K84" i="21"/>
  <c r="L84" i="21"/>
  <c r="M84" i="21"/>
  <c r="N84" i="21"/>
  <c r="O84" i="21"/>
  <c r="I85" i="21"/>
  <c r="J85" i="21"/>
  <c r="K85" i="21"/>
  <c r="L85" i="21"/>
  <c r="M85" i="21"/>
  <c r="N85" i="21"/>
  <c r="O85" i="21"/>
  <c r="I86" i="21"/>
  <c r="J86" i="21"/>
  <c r="K86" i="21"/>
  <c r="L86" i="21"/>
  <c r="M86" i="21"/>
  <c r="N86" i="21"/>
  <c r="O86" i="21"/>
  <c r="I87" i="21"/>
  <c r="J87" i="21"/>
  <c r="K87" i="21"/>
  <c r="L87" i="21"/>
  <c r="M87" i="21"/>
  <c r="N87" i="21"/>
  <c r="O87" i="21"/>
  <c r="I88" i="21"/>
  <c r="J88" i="21"/>
  <c r="K88" i="21"/>
  <c r="L88" i="21"/>
  <c r="M88" i="21"/>
  <c r="N88" i="21"/>
  <c r="O88" i="21"/>
  <c r="I89" i="21"/>
  <c r="J89" i="21"/>
  <c r="K89" i="21"/>
  <c r="L89" i="21"/>
  <c r="M89" i="21"/>
  <c r="N89" i="21"/>
  <c r="O89" i="21"/>
  <c r="I90" i="21"/>
  <c r="J90" i="21"/>
  <c r="K90" i="21"/>
  <c r="L90" i="21"/>
  <c r="M90" i="21"/>
  <c r="N90" i="21"/>
  <c r="O90" i="21"/>
  <c r="I91" i="21"/>
  <c r="J91" i="21"/>
  <c r="K91" i="21"/>
  <c r="L91" i="21"/>
  <c r="M91" i="21"/>
  <c r="N91" i="21"/>
  <c r="O91" i="21"/>
  <c r="I92" i="21"/>
  <c r="J92" i="21"/>
  <c r="K92" i="21"/>
  <c r="L92" i="21"/>
  <c r="M92" i="21"/>
  <c r="N92" i="21"/>
  <c r="O92" i="21"/>
  <c r="I93" i="21"/>
  <c r="J93" i="21"/>
  <c r="K93" i="21"/>
  <c r="L93" i="21"/>
  <c r="M93" i="21"/>
  <c r="N93" i="21"/>
  <c r="O93" i="21"/>
  <c r="I94" i="21"/>
  <c r="J94" i="21"/>
  <c r="K94" i="21"/>
  <c r="L94" i="21"/>
  <c r="M94" i="21"/>
  <c r="N94" i="21"/>
  <c r="O94" i="21"/>
  <c r="I95" i="21"/>
  <c r="J95" i="21"/>
  <c r="K95" i="21"/>
  <c r="L95" i="21"/>
  <c r="M95" i="21"/>
  <c r="N95" i="21"/>
  <c r="O95" i="21"/>
  <c r="I96" i="21"/>
  <c r="J96" i="21"/>
  <c r="K96" i="21"/>
  <c r="L96" i="21"/>
  <c r="M96" i="21"/>
  <c r="N96" i="21"/>
  <c r="O96" i="21"/>
  <c r="I97" i="21"/>
  <c r="J97" i="21"/>
  <c r="K97" i="21"/>
  <c r="L97" i="21"/>
  <c r="M97" i="21"/>
  <c r="N97" i="21"/>
  <c r="O97" i="21"/>
  <c r="I98" i="21"/>
  <c r="J98" i="21"/>
  <c r="K98" i="21"/>
  <c r="L98" i="21"/>
  <c r="M98" i="21"/>
  <c r="N98" i="21"/>
  <c r="O98" i="21"/>
  <c r="I99" i="21"/>
  <c r="J99" i="21"/>
  <c r="K99" i="21"/>
  <c r="L99" i="21"/>
  <c r="M99" i="21"/>
  <c r="N99" i="21"/>
  <c r="O99" i="21"/>
  <c r="I100" i="21"/>
  <c r="J100" i="21"/>
  <c r="K100" i="21"/>
  <c r="L100" i="21"/>
  <c r="M100" i="21"/>
  <c r="N100" i="21"/>
  <c r="O100" i="21"/>
  <c r="I101" i="21"/>
  <c r="J101" i="21"/>
  <c r="K101" i="21"/>
  <c r="L101" i="21"/>
  <c r="M101" i="21"/>
  <c r="N101" i="21"/>
  <c r="O101" i="21"/>
  <c r="I102" i="21"/>
  <c r="J102" i="21"/>
  <c r="K102" i="21"/>
  <c r="L102" i="21"/>
  <c r="M102" i="21"/>
  <c r="N102" i="21"/>
  <c r="O102" i="21"/>
  <c r="I103" i="21"/>
  <c r="J103" i="21"/>
  <c r="K103" i="21"/>
  <c r="L103" i="21"/>
  <c r="M103" i="21"/>
  <c r="N103" i="21"/>
  <c r="O103" i="21"/>
  <c r="I104" i="21"/>
  <c r="J104" i="21"/>
  <c r="K104" i="21"/>
  <c r="L104" i="21"/>
  <c r="M104" i="21"/>
  <c r="N104" i="21"/>
  <c r="O104" i="21"/>
  <c r="I105" i="21"/>
  <c r="J105" i="21"/>
  <c r="K105" i="21"/>
  <c r="L105" i="21"/>
  <c r="M105" i="21"/>
  <c r="N105" i="21"/>
  <c r="O105" i="21"/>
  <c r="I106" i="21"/>
  <c r="J106" i="21"/>
  <c r="K106" i="21"/>
  <c r="L106" i="21"/>
  <c r="M106" i="21"/>
  <c r="N106" i="21"/>
  <c r="O106" i="21"/>
  <c r="I107" i="21"/>
  <c r="J107" i="21"/>
  <c r="K107" i="21"/>
  <c r="L107" i="21"/>
  <c r="M107" i="21"/>
  <c r="N107" i="21"/>
  <c r="O107" i="21"/>
  <c r="I108" i="21"/>
  <c r="J108" i="21"/>
  <c r="K108" i="21"/>
  <c r="L108" i="21"/>
  <c r="M108" i="21"/>
  <c r="N108" i="21"/>
  <c r="O108" i="21"/>
  <c r="J79" i="21"/>
  <c r="K79" i="21"/>
  <c r="L79" i="21"/>
  <c r="M79" i="21"/>
  <c r="N79" i="21"/>
  <c r="O79" i="21"/>
  <c r="I79" i="21"/>
  <c r="C79" i="21"/>
  <c r="D79" i="21"/>
  <c r="E79" i="21"/>
  <c r="F79" i="21"/>
  <c r="G79" i="21"/>
  <c r="H79" i="21"/>
  <c r="AJ59" i="21"/>
  <c r="AJ60" i="21"/>
  <c r="AJ61" i="21"/>
  <c r="AJ62" i="21"/>
  <c r="AJ63" i="21"/>
  <c r="AJ64" i="21"/>
  <c r="AJ65" i="21"/>
  <c r="AJ66" i="21"/>
  <c r="AJ67" i="21"/>
  <c r="AJ68" i="21"/>
  <c r="AJ69" i="21"/>
  <c r="AJ70" i="21"/>
  <c r="AJ71" i="21"/>
  <c r="AJ72" i="21"/>
  <c r="AJ58" i="21"/>
  <c r="I59" i="21"/>
  <c r="I60" i="21"/>
  <c r="I61" i="21"/>
  <c r="I62" i="21"/>
  <c r="I63" i="21"/>
  <c r="I64" i="21"/>
  <c r="I65" i="21"/>
  <c r="I66" i="21"/>
  <c r="I67" i="21"/>
  <c r="I68" i="21"/>
  <c r="I69" i="21"/>
  <c r="I70" i="21"/>
  <c r="I71" i="21"/>
  <c r="I72" i="21"/>
  <c r="I58" i="21"/>
  <c r="B59" i="21"/>
  <c r="C59" i="21"/>
  <c r="D59" i="21"/>
  <c r="E59" i="21"/>
  <c r="F59" i="21"/>
  <c r="G59" i="21"/>
  <c r="B60" i="21"/>
  <c r="C60" i="21"/>
  <c r="D60" i="21"/>
  <c r="E60" i="21"/>
  <c r="F60" i="21"/>
  <c r="G60" i="21"/>
  <c r="B61" i="21"/>
  <c r="C61" i="21"/>
  <c r="D61" i="21"/>
  <c r="E61" i="21"/>
  <c r="F61" i="21"/>
  <c r="G61" i="21"/>
  <c r="B62" i="21"/>
  <c r="C62" i="21"/>
  <c r="D62" i="21"/>
  <c r="E62" i="21"/>
  <c r="F62" i="21"/>
  <c r="G62" i="21"/>
  <c r="B63" i="21"/>
  <c r="C63" i="21"/>
  <c r="D63" i="21"/>
  <c r="E63" i="21"/>
  <c r="F63" i="21"/>
  <c r="G63" i="21"/>
  <c r="B64" i="21"/>
  <c r="C64" i="21"/>
  <c r="D64" i="21"/>
  <c r="E64" i="21"/>
  <c r="F64" i="21"/>
  <c r="G64" i="21"/>
  <c r="B65" i="21"/>
  <c r="C65" i="21"/>
  <c r="D65" i="21"/>
  <c r="E65" i="21"/>
  <c r="F65" i="21"/>
  <c r="G65" i="21"/>
  <c r="B66" i="21"/>
  <c r="C66" i="21"/>
  <c r="D66" i="21"/>
  <c r="E66" i="21"/>
  <c r="F66" i="21"/>
  <c r="G66" i="21"/>
  <c r="B67" i="21"/>
  <c r="C67" i="21"/>
  <c r="D67" i="21"/>
  <c r="E67" i="21"/>
  <c r="F67" i="21"/>
  <c r="G67" i="21"/>
  <c r="B68" i="21"/>
  <c r="C68" i="21"/>
  <c r="D68" i="21"/>
  <c r="E68" i="21"/>
  <c r="F68" i="21"/>
  <c r="G68" i="21"/>
  <c r="B69" i="21"/>
  <c r="C69" i="21"/>
  <c r="D69" i="21"/>
  <c r="E69" i="21"/>
  <c r="F69" i="21"/>
  <c r="G69" i="21"/>
  <c r="B70" i="21"/>
  <c r="C70" i="21"/>
  <c r="D70" i="21"/>
  <c r="E70" i="21"/>
  <c r="F70" i="21"/>
  <c r="G70" i="21"/>
  <c r="B71" i="21"/>
  <c r="C71" i="21"/>
  <c r="D71" i="21"/>
  <c r="E71" i="21"/>
  <c r="F71" i="21"/>
  <c r="G71" i="21"/>
  <c r="B72" i="21"/>
  <c r="C72" i="21"/>
  <c r="D72" i="21"/>
  <c r="E72" i="21"/>
  <c r="F72" i="21"/>
  <c r="G72" i="21"/>
  <c r="B58" i="21"/>
  <c r="B38" i="21"/>
  <c r="C38" i="21"/>
  <c r="D38" i="21"/>
  <c r="E38" i="21"/>
  <c r="F38" i="21"/>
  <c r="G38" i="21"/>
  <c r="H38" i="21"/>
  <c r="AJ38" i="21" s="1"/>
  <c r="B39" i="21"/>
  <c r="C39" i="21"/>
  <c r="D39" i="21"/>
  <c r="E39" i="21"/>
  <c r="F39" i="21"/>
  <c r="G39" i="21"/>
  <c r="H39" i="21"/>
  <c r="I39" i="21" s="1"/>
  <c r="B40" i="21"/>
  <c r="C40" i="21"/>
  <c r="D40" i="21"/>
  <c r="E40" i="21"/>
  <c r="F40" i="21"/>
  <c r="G40" i="21"/>
  <c r="H40" i="21"/>
  <c r="I40" i="21" s="1"/>
  <c r="B41" i="21"/>
  <c r="C41" i="21"/>
  <c r="D41" i="21"/>
  <c r="E41" i="21"/>
  <c r="F41" i="21"/>
  <c r="G41" i="21"/>
  <c r="H41" i="21"/>
  <c r="I41" i="21" s="1"/>
  <c r="B42" i="21"/>
  <c r="C42" i="21"/>
  <c r="D42" i="21"/>
  <c r="E42" i="21"/>
  <c r="F42" i="21"/>
  <c r="G42" i="21"/>
  <c r="H42" i="21"/>
  <c r="AJ42" i="21" s="1"/>
  <c r="B43" i="21"/>
  <c r="C43" i="21"/>
  <c r="D43" i="21"/>
  <c r="E43" i="21"/>
  <c r="F43" i="21"/>
  <c r="G43" i="21"/>
  <c r="H43" i="21"/>
  <c r="I43" i="21" s="1"/>
  <c r="B44" i="21"/>
  <c r="C44" i="21"/>
  <c r="D44" i="21"/>
  <c r="E44" i="21"/>
  <c r="F44" i="21"/>
  <c r="G44" i="21"/>
  <c r="H44" i="21"/>
  <c r="I44" i="21" s="1"/>
  <c r="B45" i="21"/>
  <c r="C45" i="21"/>
  <c r="D45" i="21"/>
  <c r="E45" i="21"/>
  <c r="F45" i="21"/>
  <c r="G45" i="21"/>
  <c r="H45" i="21"/>
  <c r="I45" i="21" s="1"/>
  <c r="B46" i="21"/>
  <c r="C46" i="21"/>
  <c r="D46" i="21"/>
  <c r="E46" i="21"/>
  <c r="F46" i="21"/>
  <c r="G46" i="21"/>
  <c r="H46" i="21"/>
  <c r="AJ46" i="21" s="1"/>
  <c r="B47" i="21"/>
  <c r="C47" i="21"/>
  <c r="D47" i="21"/>
  <c r="E47" i="21"/>
  <c r="F47" i="21"/>
  <c r="G47" i="21"/>
  <c r="H47" i="21"/>
  <c r="I47" i="21" s="1"/>
  <c r="B48" i="21"/>
  <c r="C48" i="21"/>
  <c r="D48" i="21"/>
  <c r="E48" i="21"/>
  <c r="F48" i="21"/>
  <c r="G48" i="21"/>
  <c r="H48" i="21"/>
  <c r="I48" i="21" s="1"/>
  <c r="B49" i="21"/>
  <c r="C49" i="21"/>
  <c r="D49" i="21"/>
  <c r="E49" i="21"/>
  <c r="F49" i="21"/>
  <c r="G49" i="21"/>
  <c r="H49" i="21"/>
  <c r="I49" i="21" s="1"/>
  <c r="B50" i="21"/>
  <c r="C50" i="21"/>
  <c r="D50" i="21"/>
  <c r="E50" i="21"/>
  <c r="F50" i="21"/>
  <c r="G50" i="21"/>
  <c r="H50" i="21"/>
  <c r="AJ50" i="21" s="1"/>
  <c r="B51" i="21"/>
  <c r="C51" i="21"/>
  <c r="D51" i="21"/>
  <c r="E51" i="21"/>
  <c r="F51" i="21"/>
  <c r="G51" i="21"/>
  <c r="H51" i="21"/>
  <c r="I51" i="21" s="1"/>
  <c r="C37" i="21"/>
  <c r="D37" i="21"/>
  <c r="E37" i="21"/>
  <c r="F37" i="21"/>
  <c r="G37" i="21"/>
  <c r="H37" i="21"/>
  <c r="I37" i="21" s="1"/>
  <c r="B37" i="21"/>
  <c r="I8" i="21"/>
  <c r="AJ45" i="21" l="1"/>
  <c r="AJ37" i="21"/>
  <c r="AJ48" i="21"/>
  <c r="AJ44" i="21"/>
  <c r="AJ40" i="21"/>
  <c r="AJ49" i="21"/>
  <c r="AJ51" i="21"/>
  <c r="AJ47" i="21"/>
  <c r="AJ43" i="21"/>
  <c r="AJ39" i="21"/>
  <c r="AJ41" i="21"/>
  <c r="I50" i="21"/>
  <c r="I46" i="21"/>
  <c r="I42" i="21"/>
  <c r="I38" i="21"/>
  <c r="F19" i="16" a="1"/>
  <c r="F19" i="16" s="1"/>
  <c r="F20" i="16" l="1" a="1"/>
  <c r="F20" i="16" s="1"/>
  <c r="F21" i="16" s="1" a="1"/>
  <c r="F21" i="16" s="1"/>
  <c r="F4" i="16" a="1"/>
  <c r="F4" i="16" s="1"/>
  <c r="F22" i="16" l="1" a="1"/>
  <c r="F22" i="16" s="1"/>
  <c r="F23" i="16" s="1" a="1"/>
  <c r="F23" i="16" s="1"/>
  <c r="F5" i="16" a="1"/>
  <c r="F5" i="16" s="1"/>
  <c r="F6" i="16" s="1" a="1"/>
  <c r="F6" i="16" s="1"/>
  <c r="F113" i="21"/>
  <c r="E113" i="21"/>
  <c r="B113" i="21"/>
  <c r="C113" i="21"/>
  <c r="D113" i="21"/>
  <c r="A113" i="21"/>
  <c r="A111" i="21"/>
  <c r="AI78" i="21"/>
  <c r="AG78" i="21"/>
  <c r="AH78" i="21"/>
  <c r="AF78" i="21"/>
  <c r="AC78" i="21"/>
  <c r="AD78" i="21"/>
  <c r="AE78" i="21"/>
  <c r="AB78" i="21"/>
  <c r="Y78" i="21"/>
  <c r="Z78" i="21"/>
  <c r="AA78" i="21"/>
  <c r="X78" i="21"/>
  <c r="U78" i="21"/>
  <c r="V78" i="21"/>
  <c r="W78" i="21"/>
  <c r="T78" i="21"/>
  <c r="S78" i="21"/>
  <c r="Q78" i="21"/>
  <c r="R78" i="21"/>
  <c r="P78" i="21"/>
  <c r="B79" i="21"/>
  <c r="AJ77" i="21"/>
  <c r="O77" i="21"/>
  <c r="J77" i="21"/>
  <c r="K77" i="21"/>
  <c r="L77" i="21"/>
  <c r="M77" i="21"/>
  <c r="N77" i="21"/>
  <c r="I77" i="21"/>
  <c r="B77" i="21"/>
  <c r="C77" i="21"/>
  <c r="D77" i="21"/>
  <c r="E77" i="21"/>
  <c r="F77" i="21"/>
  <c r="G77" i="21"/>
  <c r="H77" i="21"/>
  <c r="A75" i="21"/>
  <c r="A54" i="21"/>
  <c r="C58" i="21"/>
  <c r="D58" i="21"/>
  <c r="E58" i="21"/>
  <c r="F58" i="21"/>
  <c r="G58" i="21"/>
  <c r="AJ56" i="21"/>
  <c r="AH57" i="21"/>
  <c r="AE57" i="21"/>
  <c r="AF57" i="21"/>
  <c r="AG57" i="21"/>
  <c r="AD57" i="21"/>
  <c r="Z57" i="21"/>
  <c r="AA57" i="21"/>
  <c r="AB57" i="21"/>
  <c r="AC57" i="21"/>
  <c r="Y57" i="21"/>
  <c r="U57" i="21"/>
  <c r="V57" i="21"/>
  <c r="W57" i="21"/>
  <c r="X57" i="21"/>
  <c r="T57" i="21"/>
  <c r="P57" i="21"/>
  <c r="Q57" i="21"/>
  <c r="R57" i="21"/>
  <c r="S57" i="21"/>
  <c r="O57" i="21"/>
  <c r="K57" i="21"/>
  <c r="L57" i="21"/>
  <c r="M57" i="21"/>
  <c r="N57" i="21"/>
  <c r="J57" i="21"/>
  <c r="I56" i="21"/>
  <c r="B56" i="21"/>
  <c r="C56" i="21"/>
  <c r="D56" i="21"/>
  <c r="E56" i="21"/>
  <c r="F56" i="21"/>
  <c r="G56" i="21"/>
  <c r="H56" i="21"/>
  <c r="AH36" i="21"/>
  <c r="AE36" i="21"/>
  <c r="AF36" i="21"/>
  <c r="AG36" i="21"/>
  <c r="AD36" i="21"/>
  <c r="AJ35" i="21"/>
  <c r="Z36" i="21"/>
  <c r="AA36" i="21"/>
  <c r="AB36" i="21"/>
  <c r="AC36" i="21"/>
  <c r="Y36" i="21"/>
  <c r="U36" i="21"/>
  <c r="V36" i="21"/>
  <c r="W36" i="21"/>
  <c r="X36" i="21"/>
  <c r="T36" i="21"/>
  <c r="S36" i="21"/>
  <c r="P36" i="21"/>
  <c r="Q36" i="21"/>
  <c r="R36" i="21"/>
  <c r="O36" i="21"/>
  <c r="K36" i="21"/>
  <c r="L36" i="21"/>
  <c r="M36" i="21"/>
  <c r="N36" i="21"/>
  <c r="J36" i="21"/>
  <c r="I35" i="21"/>
  <c r="O18" i="21"/>
  <c r="O19" i="21"/>
  <c r="O20" i="21"/>
  <c r="O21" i="21"/>
  <c r="O22" i="21"/>
  <c r="O23" i="21"/>
  <c r="O24" i="21"/>
  <c r="O25" i="21"/>
  <c r="O26" i="21"/>
  <c r="O27" i="21"/>
  <c r="O28" i="21"/>
  <c r="O17" i="21"/>
  <c r="B18" i="21"/>
  <c r="B19" i="21"/>
  <c r="B20" i="21"/>
  <c r="B21" i="21"/>
  <c r="B22" i="21"/>
  <c r="B23" i="21"/>
  <c r="B24" i="21"/>
  <c r="B25" i="21"/>
  <c r="B26" i="21"/>
  <c r="B27" i="21"/>
  <c r="B28" i="21"/>
  <c r="B17" i="21"/>
  <c r="I6" i="21"/>
  <c r="I7" i="21"/>
  <c r="I9" i="21"/>
  <c r="I10" i="21"/>
  <c r="I11" i="21"/>
  <c r="I12" i="21"/>
  <c r="I13" i="21"/>
  <c r="I5" i="21"/>
  <c r="E6" i="21"/>
  <c r="E7" i="21"/>
  <c r="E8" i="21"/>
  <c r="E9" i="21"/>
  <c r="E10" i="21"/>
  <c r="E11" i="21"/>
  <c r="E12" i="21"/>
  <c r="E13" i="21"/>
  <c r="E5" i="21"/>
  <c r="O16" i="21"/>
  <c r="B16" i="21"/>
  <c r="O4" i="21"/>
  <c r="I4" i="21"/>
  <c r="E4" i="21"/>
  <c r="C8" i="21"/>
  <c r="C9" i="21"/>
  <c r="B8" i="21"/>
  <c r="B9" i="21"/>
  <c r="C6" i="21"/>
  <c r="C7" i="21"/>
  <c r="C5" i="21"/>
  <c r="F24" i="16" l="1" a="1"/>
  <c r="F24" i="16" s="1"/>
  <c r="F7" i="16" a="1"/>
  <c r="F7" i="16" s="1"/>
  <c r="H35" i="21"/>
  <c r="G35" i="21"/>
  <c r="F35" i="21"/>
  <c r="E35" i="21"/>
  <c r="D35" i="21"/>
  <c r="A33" i="21"/>
  <c r="B7" i="21"/>
  <c r="B6" i="21"/>
  <c r="B5" i="21"/>
  <c r="B4" i="21"/>
  <c r="A1" i="21"/>
  <c r="F25" i="16" l="1" a="1"/>
  <c r="F25" i="16" s="1"/>
  <c r="F26" i="16" s="1" a="1"/>
  <c r="F26" i="16" s="1"/>
  <c r="F8" i="16" a="1"/>
  <c r="F8" i="16" s="1"/>
  <c r="F9" i="16" s="1" a="1"/>
  <c r="F9" i="16" s="1"/>
  <c r="B93" i="6"/>
  <c r="K93" i="6"/>
  <c r="F27" i="16" l="1" a="1"/>
  <c r="F27" i="16" s="1"/>
  <c r="F28" i="16" s="1" a="1"/>
  <c r="F28" i="16" s="1"/>
  <c r="F29" i="16" s="1" a="1"/>
  <c r="F29" i="16" s="1"/>
  <c r="F10" i="16" a="1"/>
  <c r="F10" i="16" s="1"/>
  <c r="F11" i="16" s="1" a="1"/>
  <c r="F11" i="16" s="1"/>
  <c r="X10" i="5"/>
  <c r="F30" i="16" l="1" a="1"/>
  <c r="F30" i="16" s="1"/>
  <c r="F31" i="16" s="1" a="1"/>
  <c r="F31" i="16" s="1"/>
  <c r="F12" i="16" a="1"/>
  <c r="F12" i="16" s="1"/>
  <c r="F13" i="16" s="1" a="1"/>
  <c r="F13" i="16" s="1"/>
  <c r="F14" i="16" s="1" a="1"/>
  <c r="F14" i="16" s="1"/>
  <c r="F15" i="16" s="1" a="1"/>
  <c r="F15" i="16" s="1"/>
  <c r="AC76" i="21"/>
  <c r="Q8" i="21"/>
  <c r="Q5" i="21"/>
  <c r="O9" i="21"/>
  <c r="Q10" i="21"/>
  <c r="O7" i="21"/>
  <c r="Q76" i="21"/>
  <c r="Q7" i="21"/>
  <c r="O8" i="21"/>
  <c r="Y76" i="21"/>
  <c r="Q12" i="21"/>
  <c r="Q9" i="21"/>
  <c r="O6" i="21"/>
  <c r="O10" i="21"/>
  <c r="O5" i="21"/>
  <c r="U76" i="21"/>
  <c r="Q6" i="21"/>
  <c r="O11" i="21"/>
  <c r="AG76" i="21"/>
  <c r="Q11" i="21"/>
  <c r="O12" i="21"/>
  <c r="F32" i="16" l="1" a="1"/>
  <c r="F32" i="16" s="1"/>
  <c r="AH77" i="21"/>
  <c r="V77" i="21"/>
  <c r="R77" i="21"/>
  <c r="Z77" i="21"/>
  <c r="AB77" i="21"/>
  <c r="AF77" i="21"/>
  <c r="P77" i="21"/>
  <c r="AD77" i="21"/>
  <c r="X77" i="21"/>
  <c r="T77" i="21"/>
  <c r="C4" i="21" l="1"/>
  <c r="C31" i="19" a="1"/>
  <c r="C31" i="19" s="1"/>
  <c r="C3" i="19" a="1"/>
  <c r="C3" i="19" s="1"/>
  <c r="C32" i="19" l="1" a="1"/>
  <c r="C32" i="19" s="1"/>
  <c r="C33" i="19" s="1" a="1"/>
  <c r="C33" i="19" s="1"/>
  <c r="C4" i="19" a="1"/>
  <c r="C4" i="19" s="1"/>
  <c r="U10" i="10"/>
  <c r="I93" i="6"/>
  <c r="AA10" i="5"/>
  <c r="M45" i="5" s="1"/>
  <c r="L45" i="5"/>
  <c r="S10" i="10"/>
  <c r="B167" i="9" s="1"/>
  <c r="V10" i="10"/>
  <c r="L30" i="10" s="1"/>
  <c r="C34" i="19" l="1" a="1"/>
  <c r="C34" i="19" s="1"/>
  <c r="C5" i="19" a="1"/>
  <c r="C5" i="19" s="1"/>
  <c r="N167" i="9"/>
  <c r="C45" i="5"/>
  <c r="H60" i="21"/>
  <c r="H64" i="21"/>
  <c r="H68" i="21"/>
  <c r="H72" i="21"/>
  <c r="H62" i="21"/>
  <c r="H61" i="21"/>
  <c r="H59" i="21"/>
  <c r="H63" i="21"/>
  <c r="H67" i="21"/>
  <c r="H71" i="21"/>
  <c r="H66" i="21"/>
  <c r="H70" i="21"/>
  <c r="H65" i="21"/>
  <c r="H69" i="21"/>
  <c r="H58" i="21"/>
  <c r="B30" i="10"/>
  <c r="Z121" i="1"/>
  <c r="G92" i="1"/>
  <c r="G50" i="1"/>
  <c r="C35" i="19" l="1" a="1"/>
  <c r="C35" i="19" s="1"/>
  <c r="C36" i="19" a="1"/>
  <c r="C36" i="19" s="1"/>
  <c r="C6" i="19" a="1"/>
  <c r="C6" i="19" s="1"/>
  <c r="C7" i="19" a="1"/>
  <c r="C7" i="19" s="1"/>
  <c r="K167" i="9"/>
  <c r="K168" i="9" s="1"/>
  <c r="L167" i="9"/>
  <c r="V83" i="21" a="1"/>
  <c r="V83" i="21" s="1"/>
  <c r="V87" i="21" a="1"/>
  <c r="V87" i="21" s="1"/>
  <c r="V91" i="21" a="1"/>
  <c r="V91" i="21" s="1"/>
  <c r="V95" i="21" a="1"/>
  <c r="V95" i="21" s="1"/>
  <c r="V99" i="21" a="1"/>
  <c r="V99" i="21" s="1"/>
  <c r="V103" i="21" a="1"/>
  <c r="V103" i="21" s="1"/>
  <c r="V107" i="21" a="1"/>
  <c r="V107" i="21" s="1"/>
  <c r="T81" i="21" a="1"/>
  <c r="T81" i="21" s="1"/>
  <c r="T85" i="21" a="1"/>
  <c r="T85" i="21" s="1"/>
  <c r="T89" i="21" a="1"/>
  <c r="T89" i="21" s="1"/>
  <c r="T93" i="21" a="1"/>
  <c r="T93" i="21" s="1"/>
  <c r="T97" i="21" a="1"/>
  <c r="T97" i="21" s="1"/>
  <c r="T101" i="21" a="1"/>
  <c r="T101" i="21" s="1"/>
  <c r="T105" i="21" a="1"/>
  <c r="T105" i="21" s="1"/>
  <c r="U79" i="21" a="1"/>
  <c r="U79" i="21" s="1"/>
  <c r="Q81" i="21" a="1"/>
  <c r="Q81" i="21" s="1"/>
  <c r="W83" i="21" a="1"/>
  <c r="W83" i="21" s="1"/>
  <c r="W87" i="21" a="1"/>
  <c r="W87" i="21" s="1"/>
  <c r="W91" i="21" a="1"/>
  <c r="W91" i="21" s="1"/>
  <c r="W95" i="21" a="1"/>
  <c r="W95" i="21" s="1"/>
  <c r="W99" i="21" a="1"/>
  <c r="W99" i="21" s="1"/>
  <c r="W103" i="21" a="1"/>
  <c r="W103" i="21" s="1"/>
  <c r="W107" i="21" a="1"/>
  <c r="W107" i="21" s="1"/>
  <c r="U81" i="21" a="1"/>
  <c r="U81" i="21" s="1"/>
  <c r="U85" i="21" a="1"/>
  <c r="U85" i="21" s="1"/>
  <c r="U89" i="21" a="1"/>
  <c r="U89" i="21" s="1"/>
  <c r="U93" i="21" a="1"/>
  <c r="U93" i="21" s="1"/>
  <c r="U97" i="21" a="1"/>
  <c r="U97" i="21" s="1"/>
  <c r="U101" i="21" a="1"/>
  <c r="U101" i="21" s="1"/>
  <c r="U105" i="21" a="1"/>
  <c r="U105" i="21" s="1"/>
  <c r="P80" i="21" a="1"/>
  <c r="P80" i="21" s="1"/>
  <c r="P82" i="21" a="1"/>
  <c r="P82" i="21" s="1"/>
  <c r="P86" i="21" a="1"/>
  <c r="P86" i="21" s="1"/>
  <c r="P90" i="21" a="1"/>
  <c r="P90" i="21" s="1"/>
  <c r="P94" i="21" a="1"/>
  <c r="P94" i="21" s="1"/>
  <c r="P98" i="21" a="1"/>
  <c r="P98" i="21" s="1"/>
  <c r="P101" i="21" a="1"/>
  <c r="P101" i="21" s="1"/>
  <c r="P104" i="21" a="1"/>
  <c r="P104" i="21" s="1"/>
  <c r="P108" i="21" a="1"/>
  <c r="P108" i="21" s="1"/>
  <c r="Q84" i="21" a="1"/>
  <c r="Q84" i="21" s="1"/>
  <c r="Q88" i="21" a="1"/>
  <c r="Q88" i="21" s="1"/>
  <c r="Q92" i="21" a="1"/>
  <c r="Q92" i="21" s="1"/>
  <c r="Q96" i="21" a="1"/>
  <c r="Q96" i="21" s="1"/>
  <c r="R79" i="21" a="1"/>
  <c r="R79" i="21" s="1"/>
  <c r="Q103" i="21" a="1"/>
  <c r="Q103" i="21" s="1"/>
  <c r="S106" i="21" a="1"/>
  <c r="S106" i="21" s="1"/>
  <c r="R83" i="21" a="1"/>
  <c r="R83" i="21" s="1"/>
  <c r="R87" i="21" a="1"/>
  <c r="R87" i="21" s="1"/>
  <c r="R91" i="21" a="1"/>
  <c r="R91" i="21" s="1"/>
  <c r="R95" i="21" a="1"/>
  <c r="R95" i="21" s="1"/>
  <c r="Q100" i="21" a="1"/>
  <c r="Q100" i="21" s="1"/>
  <c r="S103" i="21" a="1"/>
  <c r="S103" i="21" s="1"/>
  <c r="Q108" i="21" a="1"/>
  <c r="Q108" i="21" s="1"/>
  <c r="S84" i="21" a="1"/>
  <c r="S84" i="21" s="1"/>
  <c r="S88" i="21" a="1"/>
  <c r="S88" i="21" s="1"/>
  <c r="S92" i="21" a="1"/>
  <c r="S92" i="21" s="1"/>
  <c r="S96" i="21" a="1"/>
  <c r="S96" i="21" s="1"/>
  <c r="S79" i="21" a="1"/>
  <c r="S79" i="21" s="1"/>
  <c r="R105" i="21" a="1"/>
  <c r="R105" i="21" s="1"/>
  <c r="P79" i="21" a="1"/>
  <c r="P79" i="21" s="1"/>
  <c r="R106" i="21" a="1"/>
  <c r="R106" i="21" s="1"/>
  <c r="W90" i="21" a="1"/>
  <c r="W90" i="21" s="1"/>
  <c r="W98" i="21" a="1"/>
  <c r="W98" i="21" s="1"/>
  <c r="U80" i="21" a="1"/>
  <c r="U80" i="21" s="1"/>
  <c r="U92" i="21" a="1"/>
  <c r="U92" i="21" s="1"/>
  <c r="U104" i="21" a="1"/>
  <c r="U104" i="21" s="1"/>
  <c r="V82" i="21" a="1"/>
  <c r="V82" i="21" s="1"/>
  <c r="V94" i="21" a="1"/>
  <c r="V94" i="21" s="1"/>
  <c r="V106" i="21" a="1"/>
  <c r="V106" i="21" s="1"/>
  <c r="T88" i="21" a="1"/>
  <c r="T88" i="21" s="1"/>
  <c r="T100" i="21" a="1"/>
  <c r="T100" i="21" s="1"/>
  <c r="R81" i="21" a="1"/>
  <c r="R81" i="21" s="1"/>
  <c r="P93" i="21" a="1"/>
  <c r="P93" i="21" s="1"/>
  <c r="P103" i="21" a="1"/>
  <c r="P103" i="21" s="1"/>
  <c r="Q87" i="21" a="1"/>
  <c r="Q87" i="21" s="1"/>
  <c r="Q99" i="21" a="1"/>
  <c r="Q99" i="21" s="1"/>
  <c r="R82" i="21" a="1"/>
  <c r="R82" i="21" s="1"/>
  <c r="R94" i="21" a="1"/>
  <c r="R94" i="21" s="1"/>
  <c r="Q107" i="21" a="1"/>
  <c r="Q107" i="21" s="1"/>
  <c r="S91" i="21" a="1"/>
  <c r="S91" i="21" s="1"/>
  <c r="R104" i="21" a="1"/>
  <c r="R104" i="21" s="1"/>
  <c r="W80" i="21" a="1"/>
  <c r="W80" i="21" s="1"/>
  <c r="W84" i="21" a="1"/>
  <c r="W84" i="21" s="1"/>
  <c r="W88" i="21" a="1"/>
  <c r="W88" i="21" s="1"/>
  <c r="W92" i="21" a="1"/>
  <c r="W92" i="21" s="1"/>
  <c r="W96" i="21" a="1"/>
  <c r="W96" i="21" s="1"/>
  <c r="W100" i="21" a="1"/>
  <c r="W100" i="21" s="1"/>
  <c r="W104" i="21" a="1"/>
  <c r="W104" i="21" s="1"/>
  <c r="W108" i="21" a="1"/>
  <c r="W108" i="21" s="1"/>
  <c r="U82" i="21" a="1"/>
  <c r="U82" i="21" s="1"/>
  <c r="U86" i="21" a="1"/>
  <c r="U86" i="21" s="1"/>
  <c r="U90" i="21" a="1"/>
  <c r="U90" i="21" s="1"/>
  <c r="U94" i="21" a="1"/>
  <c r="U94" i="21" s="1"/>
  <c r="U98" i="21" a="1"/>
  <c r="U98" i="21" s="1"/>
  <c r="U102" i="21" a="1"/>
  <c r="U102" i="21" s="1"/>
  <c r="U106" i="21" a="1"/>
  <c r="U106" i="21" s="1"/>
  <c r="T79" i="21" a="1"/>
  <c r="T79" i="21" s="1"/>
  <c r="V80" i="21" a="1"/>
  <c r="V80" i="21" s="1"/>
  <c r="V84" i="21" a="1"/>
  <c r="V84" i="21" s="1"/>
  <c r="V88" i="21" a="1"/>
  <c r="V88" i="21" s="1"/>
  <c r="V92" i="21" a="1"/>
  <c r="V92" i="21" s="1"/>
  <c r="V96" i="21" a="1"/>
  <c r="V96" i="21" s="1"/>
  <c r="V100" i="21" a="1"/>
  <c r="V100" i="21" s="1"/>
  <c r="V104" i="21" a="1"/>
  <c r="V104" i="21" s="1"/>
  <c r="V108" i="21" a="1"/>
  <c r="V108" i="21" s="1"/>
  <c r="T82" i="21" a="1"/>
  <c r="T82" i="21" s="1"/>
  <c r="T86" i="21" a="1"/>
  <c r="T86" i="21" s="1"/>
  <c r="T90" i="21" a="1"/>
  <c r="T90" i="21" s="1"/>
  <c r="T94" i="21" a="1"/>
  <c r="T94" i="21" s="1"/>
  <c r="T98" i="21" a="1"/>
  <c r="T98" i="21" s="1"/>
  <c r="T102" i="21" a="1"/>
  <c r="T102" i="21" s="1"/>
  <c r="T106" i="21" a="1"/>
  <c r="T106" i="21" s="1"/>
  <c r="R80" i="21" a="1"/>
  <c r="R80" i="21" s="1"/>
  <c r="P83" i="21" a="1"/>
  <c r="P83" i="21" s="1"/>
  <c r="P87" i="21" a="1"/>
  <c r="P87" i="21" s="1"/>
  <c r="P91" i="21" a="1"/>
  <c r="P91" i="21" s="1"/>
  <c r="P95" i="21" a="1"/>
  <c r="P95" i="21" s="1"/>
  <c r="P99" i="21" a="1"/>
  <c r="P99" i="21" s="1"/>
  <c r="R101" i="21" a="1"/>
  <c r="R101" i="21" s="1"/>
  <c r="P105" i="21" a="1"/>
  <c r="P105" i="21" s="1"/>
  <c r="Q79" i="21" a="1"/>
  <c r="Q79" i="21" s="1"/>
  <c r="Q85" i="21" a="1"/>
  <c r="Q85" i="21" s="1"/>
  <c r="Q89" i="21" a="1"/>
  <c r="Q89" i="21" s="1"/>
  <c r="Q93" i="21" a="1"/>
  <c r="Q93" i="21" s="1"/>
  <c r="Q97" i="21" a="1"/>
  <c r="Q97" i="21" s="1"/>
  <c r="R99" i="21" a="1"/>
  <c r="R99" i="21" s="1"/>
  <c r="Q104" i="21" a="1"/>
  <c r="Q104" i="21" s="1"/>
  <c r="S107" i="21" a="1"/>
  <c r="S107" i="21" s="1"/>
  <c r="R84" i="21" a="1"/>
  <c r="R84" i="21" s="1"/>
  <c r="R88" i="21" a="1"/>
  <c r="R88" i="21" s="1"/>
  <c r="R92" i="21" a="1"/>
  <c r="R92" i="21" s="1"/>
  <c r="R96" i="21" a="1"/>
  <c r="R96" i="21" s="1"/>
  <c r="S100" i="21" a="1"/>
  <c r="S100" i="21" s="1"/>
  <c r="S104" i="21" a="1"/>
  <c r="S104" i="21" s="1"/>
  <c r="S81" i="21" a="1"/>
  <c r="S81" i="21" s="1"/>
  <c r="S85" i="21" a="1"/>
  <c r="S85" i="21" s="1"/>
  <c r="S89" i="21" a="1"/>
  <c r="S89" i="21" s="1"/>
  <c r="S93" i="21" a="1"/>
  <c r="S93" i="21" s="1"/>
  <c r="S97" i="21" a="1"/>
  <c r="S97" i="21" s="1"/>
  <c r="P102" i="21" a="1"/>
  <c r="P102" i="21" s="1"/>
  <c r="W86" i="21" a="1"/>
  <c r="W86" i="21" s="1"/>
  <c r="W106" i="21" a="1"/>
  <c r="W106" i="21" s="1"/>
  <c r="U88" i="21" a="1"/>
  <c r="U88" i="21" s="1"/>
  <c r="U100" i="21" a="1"/>
  <c r="U100" i="21" s="1"/>
  <c r="S80" i="21" a="1"/>
  <c r="S80" i="21" s="1"/>
  <c r="V90" i="21" a="1"/>
  <c r="V90" i="21" s="1"/>
  <c r="V102" i="21" a="1"/>
  <c r="V102" i="21" s="1"/>
  <c r="T84" i="21" a="1"/>
  <c r="T84" i="21" s="1"/>
  <c r="T96" i="21" a="1"/>
  <c r="T96" i="21" s="1"/>
  <c r="T108" i="21" a="1"/>
  <c r="T108" i="21" s="1"/>
  <c r="P89" i="21" a="1"/>
  <c r="P89" i="21" s="1"/>
  <c r="R100" i="21" a="1"/>
  <c r="R100" i="21" s="1"/>
  <c r="Q83" i="21" a="1"/>
  <c r="Q83" i="21" s="1"/>
  <c r="Q95" i="21" a="1"/>
  <c r="Q95" i="21" s="1"/>
  <c r="Q106" i="21" a="1"/>
  <c r="Q106" i="21" s="1"/>
  <c r="R90" i="21" a="1"/>
  <c r="R90" i="21" s="1"/>
  <c r="S102" i="21" a="1"/>
  <c r="S102" i="21" s="1"/>
  <c r="S87" i="21" a="1"/>
  <c r="S87" i="21" s="1"/>
  <c r="S99" i="21" a="1"/>
  <c r="S99" i="21" s="1"/>
  <c r="V81" i="21" a="1"/>
  <c r="V81" i="21" s="1"/>
  <c r="V85" i="21" a="1"/>
  <c r="V85" i="21" s="1"/>
  <c r="V89" i="21" a="1"/>
  <c r="V89" i="21" s="1"/>
  <c r="V93" i="21" a="1"/>
  <c r="V93" i="21" s="1"/>
  <c r="V97" i="21" a="1"/>
  <c r="V97" i="21" s="1"/>
  <c r="V101" i="21" a="1"/>
  <c r="V101" i="21" s="1"/>
  <c r="V105" i="21" a="1"/>
  <c r="V105" i="21" s="1"/>
  <c r="W79" i="21" a="1"/>
  <c r="W79" i="21" s="1"/>
  <c r="T83" i="21" a="1"/>
  <c r="T83" i="21" s="1"/>
  <c r="T87" i="21" a="1"/>
  <c r="T87" i="21" s="1"/>
  <c r="T91" i="21" a="1"/>
  <c r="T91" i="21" s="1"/>
  <c r="T95" i="21" a="1"/>
  <c r="T95" i="21" s="1"/>
  <c r="T99" i="21" a="1"/>
  <c r="T99" i="21" s="1"/>
  <c r="T103" i="21" a="1"/>
  <c r="T103" i="21" s="1"/>
  <c r="T107" i="21" a="1"/>
  <c r="T107" i="21" s="1"/>
  <c r="Q80" i="21" a="1"/>
  <c r="Q80" i="21" s="1"/>
  <c r="W81" i="21" a="1"/>
  <c r="W81" i="21" s="1"/>
  <c r="W85" i="21" a="1"/>
  <c r="W85" i="21" s="1"/>
  <c r="W89" i="21" a="1"/>
  <c r="W89" i="21" s="1"/>
  <c r="W93" i="21" a="1"/>
  <c r="W93" i="21" s="1"/>
  <c r="W97" i="21" a="1"/>
  <c r="W97" i="21" s="1"/>
  <c r="W101" i="21" a="1"/>
  <c r="W101" i="21" s="1"/>
  <c r="W105" i="21" a="1"/>
  <c r="W105" i="21" s="1"/>
  <c r="V79" i="21" a="1"/>
  <c r="V79" i="21" s="1"/>
  <c r="U83" i="21" a="1"/>
  <c r="U83" i="21" s="1"/>
  <c r="U87" i="21" a="1"/>
  <c r="U87" i="21" s="1"/>
  <c r="U91" i="21" a="1"/>
  <c r="U91" i="21" s="1"/>
  <c r="U95" i="21" a="1"/>
  <c r="U95" i="21" s="1"/>
  <c r="U99" i="21" a="1"/>
  <c r="U99" i="21" s="1"/>
  <c r="U103" i="21" a="1"/>
  <c r="U103" i="21" s="1"/>
  <c r="U107" i="21" a="1"/>
  <c r="U107" i="21" s="1"/>
  <c r="P81" i="21" a="1"/>
  <c r="P81" i="21" s="1"/>
  <c r="P84" i="21" a="1"/>
  <c r="P84" i="21" s="1"/>
  <c r="P88" i="21" a="1"/>
  <c r="P88" i="21" s="1"/>
  <c r="P92" i="21" a="1"/>
  <c r="P92" i="21" s="1"/>
  <c r="P96" i="21" a="1"/>
  <c r="P96" i="21" s="1"/>
  <c r="P100" i="21" a="1"/>
  <c r="P100" i="21" s="1"/>
  <c r="R102" i="21" a="1"/>
  <c r="R102" i="21" s="1"/>
  <c r="P106" i="21" a="1"/>
  <c r="P106" i="21" s="1"/>
  <c r="Q82" i="21" a="1"/>
  <c r="Q82" i="21" s="1"/>
  <c r="Q86" i="21" a="1"/>
  <c r="Q86" i="21" s="1"/>
  <c r="Q90" i="21" a="1"/>
  <c r="Q90" i="21" s="1"/>
  <c r="Q94" i="21" a="1"/>
  <c r="Q94" i="21" s="1"/>
  <c r="Q98" i="21" a="1"/>
  <c r="Q98" i="21" s="1"/>
  <c r="Q101" i="21" a="1"/>
  <c r="Q101" i="21" s="1"/>
  <c r="Q105" i="21" a="1"/>
  <c r="Q105" i="21" s="1"/>
  <c r="S108" i="21" a="1"/>
  <c r="S108" i="21" s="1"/>
  <c r="R85" i="21" a="1"/>
  <c r="R85" i="21" s="1"/>
  <c r="R89" i="21" a="1"/>
  <c r="R89" i="21" s="1"/>
  <c r="R93" i="21" a="1"/>
  <c r="R93" i="21" s="1"/>
  <c r="R97" i="21" a="1"/>
  <c r="R97" i="21" s="1"/>
  <c r="S101" i="21" a="1"/>
  <c r="S101" i="21" s="1"/>
  <c r="S105" i="21" a="1"/>
  <c r="S105" i="21" s="1"/>
  <c r="S82" i="21" a="1"/>
  <c r="S82" i="21" s="1"/>
  <c r="S86" i="21" a="1"/>
  <c r="S86" i="21" s="1"/>
  <c r="S90" i="21" a="1"/>
  <c r="S90" i="21" s="1"/>
  <c r="S94" i="21" a="1"/>
  <c r="S94" i="21" s="1"/>
  <c r="S98" i="21" a="1"/>
  <c r="S98" i="21" s="1"/>
  <c r="R103" i="21" a="1"/>
  <c r="R103" i="21" s="1"/>
  <c r="R107" i="21" a="1"/>
  <c r="R107" i="21" s="1"/>
  <c r="W82" i="21" a="1"/>
  <c r="W82" i="21" s="1"/>
  <c r="W94" i="21" a="1"/>
  <c r="W94" i="21" s="1"/>
  <c r="W102" i="21" a="1"/>
  <c r="W102" i="21" s="1"/>
  <c r="U84" i="21" a="1"/>
  <c r="U84" i="21" s="1"/>
  <c r="U96" i="21" a="1"/>
  <c r="U96" i="21" s="1"/>
  <c r="U108" i="21" a="1"/>
  <c r="U108" i="21" s="1"/>
  <c r="V86" i="21" a="1"/>
  <c r="V86" i="21" s="1"/>
  <c r="V98" i="21" a="1"/>
  <c r="V98" i="21" s="1"/>
  <c r="T80" i="21" a="1"/>
  <c r="T80" i="21" s="1"/>
  <c r="T92" i="21" a="1"/>
  <c r="T92" i="21" s="1"/>
  <c r="T104" i="21" a="1"/>
  <c r="T104" i="21" s="1"/>
  <c r="P85" i="21" a="1"/>
  <c r="P85" i="21" s="1"/>
  <c r="P97" i="21" a="1"/>
  <c r="P97" i="21" s="1"/>
  <c r="P107" i="21" a="1"/>
  <c r="P107" i="21" s="1"/>
  <c r="Q91" i="21" a="1"/>
  <c r="Q91" i="21" s="1"/>
  <c r="Q102" i="21" a="1"/>
  <c r="Q102" i="21" s="1"/>
  <c r="R86" i="21" a="1"/>
  <c r="R86" i="21" s="1"/>
  <c r="R98" i="21" a="1"/>
  <c r="R98" i="21" s="1"/>
  <c r="S83" i="21" a="1"/>
  <c r="S83" i="21" s="1"/>
  <c r="S95" i="21" a="1"/>
  <c r="S95" i="21" s="1"/>
  <c r="R108" i="21" a="1"/>
  <c r="R108" i="21" s="1"/>
  <c r="C37" i="19" l="1" a="1"/>
  <c r="C37" i="19" s="1"/>
  <c r="K169" i="9"/>
  <c r="L168" i="9"/>
  <c r="C8" i="19" a="1"/>
  <c r="C8" i="19" s="1"/>
  <c r="Y10" i="5"/>
  <c r="B326" i="9" s="1"/>
  <c r="C38" i="19" l="1" a="1"/>
  <c r="C38" i="19" s="1"/>
  <c r="C39" i="19" s="1" a="1"/>
  <c r="C39" i="19" s="1"/>
  <c r="C40" i="19" a="1"/>
  <c r="C40" i="19" s="1"/>
  <c r="C41" i="19" s="1" a="1"/>
  <c r="C41" i="19" s="1"/>
  <c r="C42" i="19" s="1" a="1"/>
  <c r="C42" i="19" s="1"/>
  <c r="C43" i="19" s="1" a="1"/>
  <c r="C43" i="19" s="1"/>
  <c r="C44" i="19" s="1" a="1"/>
  <c r="C44" i="19" s="1"/>
  <c r="C45" i="19" s="1" a="1"/>
  <c r="C45" i="19" s="1"/>
  <c r="C46" i="19" s="1" a="1"/>
  <c r="C46" i="19" s="1"/>
  <c r="C47" i="19" s="1" a="1"/>
  <c r="C47" i="19" s="1"/>
  <c r="C48" i="19" s="1" a="1"/>
  <c r="C48" i="19" s="1"/>
  <c r="C49" i="19" s="1" a="1"/>
  <c r="C49" i="19" s="1"/>
  <c r="D168" i="9" a="1"/>
  <c r="D168" i="9" s="1"/>
  <c r="C168" i="9" a="1"/>
  <c r="C168" i="9" s="1"/>
  <c r="M168" i="9" s="1"/>
  <c r="K170" i="9"/>
  <c r="L169" i="9"/>
  <c r="C9" i="19" a="1"/>
  <c r="C9" i="19" s="1"/>
  <c r="C10" i="19" s="1" a="1"/>
  <c r="C10" i="19" s="1"/>
  <c r="C11" i="19" s="1" a="1"/>
  <c r="C11" i="19" s="1"/>
  <c r="X326" i="9"/>
  <c r="J326" i="9" s="1" a="1"/>
  <c r="J326" i="9" s="1"/>
  <c r="Y326" i="9"/>
  <c r="Y327" i="9" s="1"/>
  <c r="Y328" i="9" s="1"/>
  <c r="Y329" i="9" s="1"/>
  <c r="Y330" i="9" s="1"/>
  <c r="Y331" i="9" s="1"/>
  <c r="Y332" i="9" s="1"/>
  <c r="Y333" i="9" s="1"/>
  <c r="Y334" i="9" s="1"/>
  <c r="Y335" i="9" s="1"/>
  <c r="Y336" i="9" s="1"/>
  <c r="Y337" i="9" s="1"/>
  <c r="Z326" i="9"/>
  <c r="AA326" i="9"/>
  <c r="A1749" i="19" a="1"/>
  <c r="A1749" i="19" s="1"/>
  <c r="A1750" i="19" s="1" a="1"/>
  <c r="A1750" i="19" s="1"/>
  <c r="A1751" i="19" s="1" a="1"/>
  <c r="A1751" i="19" s="1"/>
  <c r="A1752" i="19" s="1" a="1"/>
  <c r="A1752" i="19" s="1"/>
  <c r="C95" i="20"/>
  <c r="D95" i="20" s="1"/>
  <c r="C59" i="20"/>
  <c r="D59" i="20" s="1"/>
  <c r="C3" i="20"/>
  <c r="D3" i="20" s="1"/>
  <c r="D107" i="9" l="1" a="1"/>
  <c r="D107" i="9" s="1"/>
  <c r="D67" i="9" a="1"/>
  <c r="D67" i="9" s="1"/>
  <c r="C61" i="9" a="1"/>
  <c r="C61" i="9" s="1"/>
  <c r="P68" i="9" a="1"/>
  <c r="P68" i="9" s="1"/>
  <c r="D102" i="9" a="1"/>
  <c r="D102" i="9" s="1"/>
  <c r="P62" i="9" a="1"/>
  <c r="P62" i="9" s="1"/>
  <c r="P106" i="9" a="1"/>
  <c r="P106" i="9" s="1"/>
  <c r="D108" i="9" a="1"/>
  <c r="D108" i="9" s="1"/>
  <c r="C104" i="9" a="1"/>
  <c r="C104" i="9" s="1"/>
  <c r="C103" i="9" a="1"/>
  <c r="C103" i="9" s="1"/>
  <c r="C66" i="9" a="1"/>
  <c r="C66" i="9" s="1"/>
  <c r="C64" i="9" a="1"/>
  <c r="C64" i="9" s="1"/>
  <c r="C99" i="9" a="1"/>
  <c r="C99" i="9" s="1"/>
  <c r="C67" i="9" a="1"/>
  <c r="C67" i="9" s="1"/>
  <c r="C106" i="9" a="1"/>
  <c r="C106" i="9" s="1"/>
  <c r="P104" i="9" a="1"/>
  <c r="P104" i="9" s="1"/>
  <c r="D60" i="9" a="1"/>
  <c r="D60" i="9" s="1"/>
  <c r="P66" i="9" a="1"/>
  <c r="P66" i="9" s="1"/>
  <c r="D101" i="9" a="1"/>
  <c r="D101" i="9" s="1"/>
  <c r="P64" i="9" a="1"/>
  <c r="P64" i="9" s="1"/>
  <c r="P107" i="9" a="1"/>
  <c r="P107" i="9" s="1"/>
  <c r="P59" i="9" a="1"/>
  <c r="P59" i="9" s="1"/>
  <c r="D61" i="9" a="1"/>
  <c r="D61" i="9" s="1"/>
  <c r="P102" i="9" a="1"/>
  <c r="P102" i="9" s="1"/>
  <c r="P99" i="9" a="1"/>
  <c r="P99" i="9" s="1"/>
  <c r="P67" i="9" a="1"/>
  <c r="P67" i="9" s="1"/>
  <c r="C60" i="9" a="1"/>
  <c r="C60" i="9" s="1"/>
  <c r="P105" i="9" a="1"/>
  <c r="P105" i="9" s="1"/>
  <c r="P100" i="9" a="1"/>
  <c r="P100" i="9" s="1"/>
  <c r="C68" i="9" a="1"/>
  <c r="C68" i="9" s="1"/>
  <c r="C102" i="9" a="1"/>
  <c r="C102" i="9" s="1"/>
  <c r="C62" i="9" a="1"/>
  <c r="C62" i="9" s="1"/>
  <c r="D106" i="9" a="1"/>
  <c r="D106" i="9" s="1"/>
  <c r="C108" i="9" a="1"/>
  <c r="C108" i="9" s="1"/>
  <c r="P60" i="9" a="1"/>
  <c r="P60" i="9" s="1"/>
  <c r="P103" i="9" a="1"/>
  <c r="P103" i="9" s="1"/>
  <c r="P101" i="9" a="1"/>
  <c r="P101" i="9" s="1"/>
  <c r="C107" i="9" a="1"/>
  <c r="C107" i="9" s="1"/>
  <c r="C59" i="9" a="1"/>
  <c r="C59" i="9" s="1"/>
  <c r="D62" i="9" a="1"/>
  <c r="D62" i="9" s="1"/>
  <c r="P108" i="9" a="1"/>
  <c r="P108" i="9" s="1"/>
  <c r="D66" i="9" a="1"/>
  <c r="D66" i="9" s="1"/>
  <c r="P61" i="9" a="1"/>
  <c r="P61" i="9" s="1"/>
  <c r="C100" i="9" a="1"/>
  <c r="C100" i="9" s="1"/>
  <c r="D68" i="9" a="1"/>
  <c r="D68" i="9" s="1"/>
  <c r="D100" i="9" a="1"/>
  <c r="D100" i="9" s="1"/>
  <c r="C65" i="9" a="1"/>
  <c r="C65" i="9" s="1"/>
  <c r="D104" i="9" a="1"/>
  <c r="D104" i="9" s="1"/>
  <c r="C101" i="9" a="1"/>
  <c r="C101" i="9" s="1"/>
  <c r="D64" i="9" a="1"/>
  <c r="D64" i="9" s="1"/>
  <c r="C63" i="9" a="1"/>
  <c r="C63" i="9" s="1"/>
  <c r="D59" i="9" a="1"/>
  <c r="D59" i="9" s="1"/>
  <c r="D63" i="9" a="1"/>
  <c r="D63" i="9" s="1"/>
  <c r="D99" i="9" a="1"/>
  <c r="D99" i="9" s="1"/>
  <c r="P63" i="9" a="1"/>
  <c r="P63" i="9" s="1"/>
  <c r="C105" i="9" a="1"/>
  <c r="C105" i="9" s="1"/>
  <c r="D103" i="9" a="1"/>
  <c r="D103" i="9" s="1"/>
  <c r="D65" i="9" a="1"/>
  <c r="D65" i="9" s="1"/>
  <c r="P65" i="9" a="1"/>
  <c r="P65" i="9" s="1"/>
  <c r="D105" i="9" a="1"/>
  <c r="D105" i="9" s="1"/>
  <c r="D51" i="9" a="1"/>
  <c r="D51" i="9" s="1"/>
  <c r="P133" i="9" a="1"/>
  <c r="P133" i="9" s="1"/>
  <c r="D121" i="9" a="1"/>
  <c r="D121" i="9" s="1"/>
  <c r="C80" i="9" a="1"/>
  <c r="C80" i="9" s="1"/>
  <c r="D129" i="9" a="1"/>
  <c r="D129" i="9" s="1"/>
  <c r="D152" i="9" a="1"/>
  <c r="D152" i="9" s="1"/>
  <c r="C31" i="9" a="1"/>
  <c r="C31" i="9" s="1"/>
  <c r="C53" i="9" a="1"/>
  <c r="C53" i="9" s="1"/>
  <c r="D73" i="9" a="1"/>
  <c r="D73" i="9" s="1"/>
  <c r="P51" i="9" a="1"/>
  <c r="P51" i="9" s="1"/>
  <c r="D131" i="9" a="1"/>
  <c r="D131" i="9" s="1"/>
  <c r="D133" i="9" a="1"/>
  <c r="D133" i="9" s="1"/>
  <c r="D140" i="9" a="1"/>
  <c r="D140" i="9" s="1"/>
  <c r="P80" i="9" a="1"/>
  <c r="P80" i="9" s="1"/>
  <c r="C129" i="9" a="1"/>
  <c r="C129" i="9" s="1"/>
  <c r="C152" i="9" a="1"/>
  <c r="C152" i="9" s="1"/>
  <c r="D31" i="9" a="1"/>
  <c r="D31" i="9" s="1"/>
  <c r="P53" i="9" a="1"/>
  <c r="P53" i="9" s="1"/>
  <c r="P136" i="9" a="1"/>
  <c r="P136" i="9" s="1"/>
  <c r="P48" i="9" a="1"/>
  <c r="P48" i="9" s="1"/>
  <c r="P55" i="9" a="1"/>
  <c r="P55" i="9" s="1"/>
  <c r="D56" i="9" a="1"/>
  <c r="D56" i="9" s="1"/>
  <c r="C51" i="9" a="1"/>
  <c r="C51" i="9" s="1"/>
  <c r="P131" i="9" a="1"/>
  <c r="P131" i="9" s="1"/>
  <c r="C133" i="9" a="1"/>
  <c r="C133" i="9" s="1"/>
  <c r="P121" i="9" a="1"/>
  <c r="P121" i="9" s="1"/>
  <c r="C140" i="9" a="1"/>
  <c r="C140" i="9" s="1"/>
  <c r="D80" i="9" a="1"/>
  <c r="D80" i="9" s="1"/>
  <c r="P152" i="9" a="1"/>
  <c r="P152" i="9" s="1"/>
  <c r="P31" i="9" a="1"/>
  <c r="P31" i="9" s="1"/>
  <c r="P73" i="9" a="1"/>
  <c r="P73" i="9" s="1"/>
  <c r="D136" i="9" a="1"/>
  <c r="D136" i="9" s="1"/>
  <c r="D48" i="9" a="1"/>
  <c r="D48" i="9" s="1"/>
  <c r="C55" i="9" a="1"/>
  <c r="C55" i="9" s="1"/>
  <c r="C131" i="9" a="1"/>
  <c r="C131" i="9" s="1"/>
  <c r="C121" i="9" a="1"/>
  <c r="C121" i="9" s="1"/>
  <c r="P140" i="9" a="1"/>
  <c r="P140" i="9" s="1"/>
  <c r="P129" i="9" a="1"/>
  <c r="P129" i="9" s="1"/>
  <c r="D53" i="9" a="1"/>
  <c r="D53" i="9" s="1"/>
  <c r="P56" i="9" a="1"/>
  <c r="P56" i="9" s="1"/>
  <c r="P79" i="9" a="1"/>
  <c r="P79" i="9" s="1"/>
  <c r="D82" i="9" a="1"/>
  <c r="D82" i="9" s="1"/>
  <c r="D155" i="9" a="1"/>
  <c r="D155" i="9" s="1"/>
  <c r="D32" i="9" a="1"/>
  <c r="D32" i="9" s="1"/>
  <c r="P50" i="9" a="1"/>
  <c r="P50" i="9" s="1"/>
  <c r="P74" i="9" a="1"/>
  <c r="P74" i="9" s="1"/>
  <c r="C112" i="9" a="1"/>
  <c r="C112" i="9" s="1"/>
  <c r="D153" i="9" a="1"/>
  <c r="D153" i="9" s="1"/>
  <c r="C149" i="9" a="1"/>
  <c r="C149" i="9" s="1"/>
  <c r="P40" i="9" a="1"/>
  <c r="P40" i="9" s="1"/>
  <c r="D58" i="9" a="1"/>
  <c r="D58" i="9" s="1"/>
  <c r="C97" i="9" a="1"/>
  <c r="C97" i="9" s="1"/>
  <c r="P45" i="9" a="1"/>
  <c r="P45" i="9" s="1"/>
  <c r="D29" i="9" a="1"/>
  <c r="D29" i="9" s="1"/>
  <c r="D119" i="9" a="1"/>
  <c r="D119" i="9" s="1"/>
  <c r="C120" i="9" a="1"/>
  <c r="C120" i="9" s="1"/>
  <c r="D144" i="9" a="1"/>
  <c r="D144" i="9" s="1"/>
  <c r="D113" i="9" a="1"/>
  <c r="D113" i="9" s="1"/>
  <c r="D157" i="9" a="1"/>
  <c r="D157" i="9" s="1"/>
  <c r="P77" i="9" a="1"/>
  <c r="P77" i="9" s="1"/>
  <c r="C48" i="9" a="1"/>
  <c r="C48" i="9" s="1"/>
  <c r="D79" i="9" a="1"/>
  <c r="D79" i="9" s="1"/>
  <c r="P155" i="9" a="1"/>
  <c r="P155" i="9" s="1"/>
  <c r="D33" i="9" a="1"/>
  <c r="D33" i="9" s="1"/>
  <c r="C50" i="9" a="1"/>
  <c r="C50" i="9" s="1"/>
  <c r="P70" i="9" a="1"/>
  <c r="P70" i="9" s="1"/>
  <c r="P112" i="9" a="1"/>
  <c r="P112" i="9" s="1"/>
  <c r="C153" i="9" a="1"/>
  <c r="C153" i="9" s="1"/>
  <c r="P46" i="9" a="1"/>
  <c r="P46" i="9" s="1"/>
  <c r="C40" i="9" a="1"/>
  <c r="C40" i="9" s="1"/>
  <c r="C58" i="9" a="1"/>
  <c r="C58" i="9" s="1"/>
  <c r="P97" i="9" a="1"/>
  <c r="P97" i="9" s="1"/>
  <c r="D45" i="9" a="1"/>
  <c r="D45" i="9" s="1"/>
  <c r="C29" i="9" a="1"/>
  <c r="C29" i="9" s="1"/>
  <c r="D55" i="9" a="1"/>
  <c r="D55" i="9" s="1"/>
  <c r="C82" i="9" a="1"/>
  <c r="C82" i="9" s="1"/>
  <c r="C32" i="9" a="1"/>
  <c r="C32" i="9" s="1"/>
  <c r="C33" i="9" a="1"/>
  <c r="C33" i="9" s="1"/>
  <c r="D50" i="9" a="1"/>
  <c r="D50" i="9" s="1"/>
  <c r="D74" i="9" a="1"/>
  <c r="D74" i="9" s="1"/>
  <c r="D70" i="9" a="1"/>
  <c r="D70" i="9" s="1"/>
  <c r="D112" i="9" a="1"/>
  <c r="D112" i="9" s="1"/>
  <c r="P149" i="9" a="1"/>
  <c r="P149" i="9" s="1"/>
  <c r="D46" i="9" a="1"/>
  <c r="D46" i="9" s="1"/>
  <c r="D40" i="9" a="1"/>
  <c r="D40" i="9" s="1"/>
  <c r="C45" i="9" a="1"/>
  <c r="C45" i="9" s="1"/>
  <c r="P119" i="9" a="1"/>
  <c r="P119" i="9" s="1"/>
  <c r="P144" i="9" a="1"/>
  <c r="P144" i="9" s="1"/>
  <c r="P92" i="9" a="1"/>
  <c r="P92" i="9" s="1"/>
  <c r="P157" i="9" a="1"/>
  <c r="P157" i="9" s="1"/>
  <c r="P75" i="9" a="1"/>
  <c r="P75" i="9" s="1"/>
  <c r="C77" i="9" a="1"/>
  <c r="C77" i="9" s="1"/>
  <c r="D83" i="9" a="1"/>
  <c r="D83" i="9" s="1"/>
  <c r="C84" i="9" a="1"/>
  <c r="C84" i="9" s="1"/>
  <c r="C88" i="9" a="1"/>
  <c r="C88" i="9" s="1"/>
  <c r="C73" i="9" a="1"/>
  <c r="C73" i="9" s="1"/>
  <c r="C136" i="9" a="1"/>
  <c r="C136" i="9" s="1"/>
  <c r="C56" i="9" a="1"/>
  <c r="C56" i="9" s="1"/>
  <c r="C79" i="9" a="1"/>
  <c r="C79" i="9" s="1"/>
  <c r="P82" i="9" a="1"/>
  <c r="P82" i="9" s="1"/>
  <c r="C155" i="9" a="1"/>
  <c r="C155" i="9" s="1"/>
  <c r="P32" i="9" a="1"/>
  <c r="P32" i="9" s="1"/>
  <c r="P33" i="9" a="1"/>
  <c r="P33" i="9" s="1"/>
  <c r="C74" i="9" a="1"/>
  <c r="C74" i="9" s="1"/>
  <c r="C70" i="9" a="1"/>
  <c r="C70" i="9" s="1"/>
  <c r="P153" i="9" a="1"/>
  <c r="P153" i="9" s="1"/>
  <c r="D149" i="9" a="1"/>
  <c r="D149" i="9" s="1"/>
  <c r="C46" i="9" a="1"/>
  <c r="C46" i="9" s="1"/>
  <c r="P58" i="9" a="1"/>
  <c r="P58" i="9" s="1"/>
  <c r="D97" i="9" a="1"/>
  <c r="D97" i="9" s="1"/>
  <c r="P29" i="9" a="1"/>
  <c r="P29" i="9" s="1"/>
  <c r="D120" i="9" a="1"/>
  <c r="D120" i="9" s="1"/>
  <c r="C144" i="9" a="1"/>
  <c r="C144" i="9" s="1"/>
  <c r="C92" i="9" a="1"/>
  <c r="C92" i="9" s="1"/>
  <c r="C113" i="9" a="1"/>
  <c r="C113" i="9" s="1"/>
  <c r="D75" i="9" a="1"/>
  <c r="D75" i="9" s="1"/>
  <c r="D84" i="9" a="1"/>
  <c r="D84" i="9" s="1"/>
  <c r="D38" i="9" a="1"/>
  <c r="D38" i="9" s="1"/>
  <c r="C124" i="9" a="1"/>
  <c r="C124" i="9" s="1"/>
  <c r="P71" i="9" a="1"/>
  <c r="P71" i="9" s="1"/>
  <c r="D90" i="9" a="1"/>
  <c r="D90" i="9" s="1"/>
  <c r="D135" i="9" a="1"/>
  <c r="D135" i="9" s="1"/>
  <c r="P116" i="9" a="1"/>
  <c r="P116" i="9" s="1"/>
  <c r="C156" i="9" a="1"/>
  <c r="C156" i="9" s="1"/>
  <c r="P54" i="9" a="1"/>
  <c r="P54" i="9" s="1"/>
  <c r="C128" i="9" a="1"/>
  <c r="C128" i="9" s="1"/>
  <c r="C139" i="9" a="1"/>
  <c r="C139" i="9" s="1"/>
  <c r="P110" i="9" a="1"/>
  <c r="P110" i="9" s="1"/>
  <c r="C30" i="9" a="1"/>
  <c r="C30" i="9" s="1"/>
  <c r="P49" i="9" a="1"/>
  <c r="P49" i="9" s="1"/>
  <c r="D69" i="9" a="1"/>
  <c r="D69" i="9" s="1"/>
  <c r="D91" i="9" a="1"/>
  <c r="D91" i="9" s="1"/>
  <c r="C93" i="9" a="1"/>
  <c r="C93" i="9" s="1"/>
  <c r="P34" i="9" a="1"/>
  <c r="P34" i="9" s="1"/>
  <c r="P147" i="9" a="1"/>
  <c r="P147" i="9" s="1"/>
  <c r="D142" i="9" a="1"/>
  <c r="D142" i="9" s="1"/>
  <c r="D111" i="9" a="1"/>
  <c r="D111" i="9" s="1"/>
  <c r="C126" i="9" a="1"/>
  <c r="C126" i="9" s="1"/>
  <c r="D145" i="9" a="1"/>
  <c r="D145" i="9" s="1"/>
  <c r="C119" i="9" a="1"/>
  <c r="C119" i="9" s="1"/>
  <c r="D92" i="9" a="1"/>
  <c r="D92" i="9" s="1"/>
  <c r="C157" i="9" a="1"/>
  <c r="C157" i="9" s="1"/>
  <c r="C75" i="9" a="1"/>
  <c r="C75" i="9" s="1"/>
  <c r="P83" i="9" a="1"/>
  <c r="P83" i="9" s="1"/>
  <c r="P88" i="9" a="1"/>
  <c r="P88" i="9" s="1"/>
  <c r="D52" i="9" a="1"/>
  <c r="D52" i="9" s="1"/>
  <c r="C71" i="9" a="1"/>
  <c r="C71" i="9" s="1"/>
  <c r="P89" i="9" a="1"/>
  <c r="P89" i="9" s="1"/>
  <c r="C135" i="9" a="1"/>
  <c r="C135" i="9" s="1"/>
  <c r="D117" i="9" a="1"/>
  <c r="D117" i="9" s="1"/>
  <c r="C116" i="9" a="1"/>
  <c r="C116" i="9" s="1"/>
  <c r="P156" i="9" a="1"/>
  <c r="P156" i="9" s="1"/>
  <c r="C54" i="9" a="1"/>
  <c r="C54" i="9" s="1"/>
  <c r="P122" i="9" a="1"/>
  <c r="P122" i="9" s="1"/>
  <c r="P128" i="9" a="1"/>
  <c r="P128" i="9" s="1"/>
  <c r="P139" i="9" a="1"/>
  <c r="P139" i="9" s="1"/>
  <c r="P98" i="9" a="1"/>
  <c r="P98" i="9" s="1"/>
  <c r="D110" i="9" a="1"/>
  <c r="D110" i="9" s="1"/>
  <c r="C36" i="9" a="1"/>
  <c r="C36" i="9" s="1"/>
  <c r="D49" i="9" a="1"/>
  <c r="D49" i="9" s="1"/>
  <c r="P78" i="9" a="1"/>
  <c r="P78" i="9" s="1"/>
  <c r="P91" i="9" a="1"/>
  <c r="P91" i="9" s="1"/>
  <c r="D93" i="9" a="1"/>
  <c r="D93" i="9" s="1"/>
  <c r="D39" i="9" a="1"/>
  <c r="D39" i="9" s="1"/>
  <c r="D34" i="9" a="1"/>
  <c r="D34" i="9" s="1"/>
  <c r="C147" i="9" a="1"/>
  <c r="C147" i="9" s="1"/>
  <c r="C143" i="9" a="1"/>
  <c r="C143" i="9" s="1"/>
  <c r="C145" i="9" a="1"/>
  <c r="C145" i="9" s="1"/>
  <c r="C76" i="9" a="1"/>
  <c r="C76" i="9" s="1"/>
  <c r="P72" i="9" a="1"/>
  <c r="P72" i="9" s="1"/>
  <c r="P120" i="9" a="1"/>
  <c r="P120" i="9" s="1"/>
  <c r="D77" i="9" a="1"/>
  <c r="D77" i="9" s="1"/>
  <c r="C83" i="9" a="1"/>
  <c r="C83" i="9" s="1"/>
  <c r="D88" i="9" a="1"/>
  <c r="D88" i="9" s="1"/>
  <c r="C38" i="9" a="1"/>
  <c r="C38" i="9" s="1"/>
  <c r="P52" i="9" a="1"/>
  <c r="P52" i="9" s="1"/>
  <c r="P124" i="9" a="1"/>
  <c r="P124" i="9" s="1"/>
  <c r="C90" i="9" a="1"/>
  <c r="C90" i="9" s="1"/>
  <c r="C89" i="9" a="1"/>
  <c r="C89" i="9" s="1"/>
  <c r="P135" i="9" a="1"/>
  <c r="P135" i="9" s="1"/>
  <c r="C117" i="9" a="1"/>
  <c r="C117" i="9" s="1"/>
  <c r="D116" i="9" a="1"/>
  <c r="D116" i="9" s="1"/>
  <c r="D54" i="9" a="1"/>
  <c r="D54" i="9" s="1"/>
  <c r="D122" i="9" a="1"/>
  <c r="D122" i="9" s="1"/>
  <c r="D128" i="9" a="1"/>
  <c r="D128" i="9" s="1"/>
  <c r="D98" i="9" a="1"/>
  <c r="D98" i="9" s="1"/>
  <c r="C110" i="9" a="1"/>
  <c r="C110" i="9" s="1"/>
  <c r="D30" i="9" a="1"/>
  <c r="D30" i="9" s="1"/>
  <c r="P36" i="9" a="1"/>
  <c r="P36" i="9" s="1"/>
  <c r="C49" i="9" a="1"/>
  <c r="C49" i="9" s="1"/>
  <c r="C69" i="9" a="1"/>
  <c r="C69" i="9" s="1"/>
  <c r="C78" i="9" a="1"/>
  <c r="C78" i="9" s="1"/>
  <c r="C91" i="9" a="1"/>
  <c r="C91" i="9" s="1"/>
  <c r="P39" i="9" a="1"/>
  <c r="P39" i="9" s="1"/>
  <c r="C34" i="9" a="1"/>
  <c r="C34" i="9" s="1"/>
  <c r="P142" i="9" a="1"/>
  <c r="P142" i="9" s="1"/>
  <c r="C111" i="9" a="1"/>
  <c r="C111" i="9" s="1"/>
  <c r="D126" i="9" a="1"/>
  <c r="D126" i="9" s="1"/>
  <c r="P143" i="9" a="1"/>
  <c r="P143" i="9" s="1"/>
  <c r="P145" i="9" a="1"/>
  <c r="P145" i="9" s="1"/>
  <c r="P113" i="9" a="1"/>
  <c r="P113" i="9" s="1"/>
  <c r="P84" i="9" a="1"/>
  <c r="P84" i="9" s="1"/>
  <c r="P38" i="9" a="1"/>
  <c r="P38" i="9" s="1"/>
  <c r="C52" i="9" a="1"/>
  <c r="C52" i="9" s="1"/>
  <c r="D124" i="9" a="1"/>
  <c r="D124" i="9" s="1"/>
  <c r="D71" i="9" a="1"/>
  <c r="D71" i="9" s="1"/>
  <c r="P90" i="9" a="1"/>
  <c r="P90" i="9" s="1"/>
  <c r="D89" i="9" a="1"/>
  <c r="D89" i="9" s="1"/>
  <c r="P117" i="9" a="1"/>
  <c r="P117" i="9" s="1"/>
  <c r="D156" i="9" a="1"/>
  <c r="D156" i="9" s="1"/>
  <c r="C122" i="9" a="1"/>
  <c r="C122" i="9" s="1"/>
  <c r="D139" i="9" a="1"/>
  <c r="D139" i="9" s="1"/>
  <c r="C98" i="9" a="1"/>
  <c r="C98" i="9" s="1"/>
  <c r="P30" i="9" a="1"/>
  <c r="P30" i="9" s="1"/>
  <c r="D36" i="9" a="1"/>
  <c r="D36" i="9" s="1"/>
  <c r="P69" i="9" a="1"/>
  <c r="P69" i="9" s="1"/>
  <c r="D78" i="9" a="1"/>
  <c r="D78" i="9" s="1"/>
  <c r="P93" i="9" a="1"/>
  <c r="P93" i="9" s="1"/>
  <c r="C39" i="9" a="1"/>
  <c r="C39" i="9" s="1"/>
  <c r="D147" i="9" a="1"/>
  <c r="D147" i="9" s="1"/>
  <c r="P76" i="9" a="1"/>
  <c r="P76" i="9" s="1"/>
  <c r="P130" i="9" a="1"/>
  <c r="P130" i="9" s="1"/>
  <c r="P47" i="9" a="1"/>
  <c r="P47" i="9" s="1"/>
  <c r="C42" i="9" a="1"/>
  <c r="C42" i="9" s="1"/>
  <c r="C137" i="9" a="1"/>
  <c r="C137" i="9" s="1"/>
  <c r="P87" i="9" a="1"/>
  <c r="P87" i="9" s="1"/>
  <c r="D158" i="9" a="1"/>
  <c r="D158" i="9" s="1"/>
  <c r="C96" i="9" a="1"/>
  <c r="C96" i="9" s="1"/>
  <c r="D134" i="9" a="1"/>
  <c r="D134" i="9" s="1"/>
  <c r="C109" i="9" a="1"/>
  <c r="C109" i="9" s="1"/>
  <c r="P154" i="9" a="1"/>
  <c r="P154" i="9" s="1"/>
  <c r="D37" i="9" a="1"/>
  <c r="D37" i="9" s="1"/>
  <c r="D141" i="9" a="1"/>
  <c r="D141" i="9" s="1"/>
  <c r="D148" i="9" a="1"/>
  <c r="D148" i="9" s="1"/>
  <c r="P95" i="9" a="1"/>
  <c r="P95" i="9" s="1"/>
  <c r="C94" i="9" a="1"/>
  <c r="C94" i="9" s="1"/>
  <c r="C85" i="9" a="1"/>
  <c r="C85" i="9" s="1"/>
  <c r="P86" i="9" a="1"/>
  <c r="P86" i="9" s="1"/>
  <c r="P43" i="9" a="1"/>
  <c r="P43" i="9" s="1"/>
  <c r="C35" i="9" a="1"/>
  <c r="C35" i="9" s="1"/>
  <c r="D123" i="9" a="1"/>
  <c r="D123" i="9" s="1"/>
  <c r="P125" i="9" a="1"/>
  <c r="P125" i="9" s="1"/>
  <c r="C146" i="9" a="1"/>
  <c r="C146" i="9" s="1"/>
  <c r="P81" i="9" a="1"/>
  <c r="P81" i="9" s="1"/>
  <c r="P138" i="9" a="1"/>
  <c r="P138" i="9" s="1"/>
  <c r="P118" i="9" a="1"/>
  <c r="P118" i="9" s="1"/>
  <c r="D114" i="9" a="1"/>
  <c r="D114" i="9" s="1"/>
  <c r="D57" i="9" a="1"/>
  <c r="D57" i="9" s="1"/>
  <c r="C142" i="9" a="1"/>
  <c r="C142" i="9" s="1"/>
  <c r="P126" i="9" a="1"/>
  <c r="P126" i="9" s="1"/>
  <c r="D76" i="9" a="1"/>
  <c r="D76" i="9" s="1"/>
  <c r="P132" i="9" a="1"/>
  <c r="P132" i="9" s="1"/>
  <c r="D47" i="9" a="1"/>
  <c r="D47" i="9" s="1"/>
  <c r="D151" i="9" a="1"/>
  <c r="D151" i="9" s="1"/>
  <c r="C87" i="9" a="1"/>
  <c r="C87" i="9" s="1"/>
  <c r="P96" i="9" a="1"/>
  <c r="P96" i="9" s="1"/>
  <c r="C134" i="9" a="1"/>
  <c r="C134" i="9" s="1"/>
  <c r="P109" i="9" a="1"/>
  <c r="P109" i="9" s="1"/>
  <c r="D154" i="9" a="1"/>
  <c r="D154" i="9" s="1"/>
  <c r="P44" i="9" a="1"/>
  <c r="P44" i="9" s="1"/>
  <c r="C37" i="9" a="1"/>
  <c r="C37" i="9" s="1"/>
  <c r="P141" i="9" a="1"/>
  <c r="P141" i="9" s="1"/>
  <c r="P150" i="9" a="1"/>
  <c r="P150" i="9" s="1"/>
  <c r="C41" i="9" a="1"/>
  <c r="C41" i="9" s="1"/>
  <c r="P127" i="9" a="1"/>
  <c r="P127" i="9" s="1"/>
  <c r="P148" i="9" a="1"/>
  <c r="P148" i="9" s="1"/>
  <c r="D95" i="9" a="1"/>
  <c r="D95" i="9" s="1"/>
  <c r="P85" i="9" a="1"/>
  <c r="P85" i="9" s="1"/>
  <c r="P35" i="9" a="1"/>
  <c r="P35" i="9" s="1"/>
  <c r="C123" i="9" a="1"/>
  <c r="C123" i="9" s="1"/>
  <c r="C125" i="9" a="1"/>
  <c r="C125" i="9" s="1"/>
  <c r="D81" i="9" a="1"/>
  <c r="D81" i="9" s="1"/>
  <c r="D115" i="9" a="1"/>
  <c r="D115" i="9" s="1"/>
  <c r="D118" i="9" a="1"/>
  <c r="D118" i="9" s="1"/>
  <c r="C114" i="9" a="1"/>
  <c r="C114" i="9" s="1"/>
  <c r="P111" i="9" a="1"/>
  <c r="P111" i="9" s="1"/>
  <c r="D143" i="9" a="1"/>
  <c r="D143" i="9" s="1"/>
  <c r="D72" i="9" a="1"/>
  <c r="D72" i="9" s="1"/>
  <c r="C130" i="9" a="1"/>
  <c r="C130" i="9" s="1"/>
  <c r="C132" i="9" a="1"/>
  <c r="C132" i="9" s="1"/>
  <c r="P42" i="9" a="1"/>
  <c r="P42" i="9" s="1"/>
  <c r="D137" i="9" a="1"/>
  <c r="D137" i="9" s="1"/>
  <c r="C151" i="9" a="1"/>
  <c r="C151" i="9" s="1"/>
  <c r="C158" i="9" a="1"/>
  <c r="C158" i="9" s="1"/>
  <c r="D109" i="9" a="1"/>
  <c r="D109" i="9" s="1"/>
  <c r="D44" i="9" a="1"/>
  <c r="D44" i="9" s="1"/>
  <c r="P37" i="9" a="1"/>
  <c r="P37" i="9" s="1"/>
  <c r="C141" i="9" a="1"/>
  <c r="C141" i="9" s="1"/>
  <c r="D150" i="9" a="1"/>
  <c r="D150" i="9" s="1"/>
  <c r="D41" i="9" a="1"/>
  <c r="D41" i="9" s="1"/>
  <c r="D127" i="9" a="1"/>
  <c r="D127" i="9" s="1"/>
  <c r="C148" i="9" a="1"/>
  <c r="C148" i="9" s="1"/>
  <c r="D94" i="9" a="1"/>
  <c r="D94" i="9" s="1"/>
  <c r="D86" i="9" a="1"/>
  <c r="D86" i="9" s="1"/>
  <c r="D43" i="9" a="1"/>
  <c r="D43" i="9" s="1"/>
  <c r="P123" i="9" a="1"/>
  <c r="P123" i="9" s="1"/>
  <c r="D146" i="9" a="1"/>
  <c r="D146" i="9" s="1"/>
  <c r="D138" i="9" a="1"/>
  <c r="D138" i="9" s="1"/>
  <c r="C115" i="9" a="1"/>
  <c r="C115" i="9" s="1"/>
  <c r="C118" i="9" a="1"/>
  <c r="C118" i="9" s="1"/>
  <c r="P57" i="9" a="1"/>
  <c r="P57" i="9" s="1"/>
  <c r="C72" i="9" a="1"/>
  <c r="C72" i="9" s="1"/>
  <c r="D130" i="9" a="1"/>
  <c r="D130" i="9" s="1"/>
  <c r="D132" i="9" a="1"/>
  <c r="D132" i="9" s="1"/>
  <c r="C47" i="9" a="1"/>
  <c r="C47" i="9" s="1"/>
  <c r="D42" i="9" a="1"/>
  <c r="D42" i="9" s="1"/>
  <c r="P137" i="9" a="1"/>
  <c r="P137" i="9" s="1"/>
  <c r="P151" i="9" a="1"/>
  <c r="P151" i="9" s="1"/>
  <c r="D87" i="9" a="1"/>
  <c r="D87" i="9" s="1"/>
  <c r="P158" i="9" a="1"/>
  <c r="P158" i="9" s="1"/>
  <c r="D96" i="9" a="1"/>
  <c r="D96" i="9" s="1"/>
  <c r="P134" i="9" a="1"/>
  <c r="P134" i="9" s="1"/>
  <c r="C154" i="9" a="1"/>
  <c r="C154" i="9" s="1"/>
  <c r="C44" i="9" a="1"/>
  <c r="C44" i="9" s="1"/>
  <c r="C150" i="9" a="1"/>
  <c r="C150" i="9" s="1"/>
  <c r="P41" i="9" a="1"/>
  <c r="P41" i="9" s="1"/>
  <c r="C127" i="9" a="1"/>
  <c r="C127" i="9" s="1"/>
  <c r="C95" i="9" a="1"/>
  <c r="C95" i="9" s="1"/>
  <c r="P94" i="9" a="1"/>
  <c r="P94" i="9" s="1"/>
  <c r="D85" i="9" a="1"/>
  <c r="D85" i="9" s="1"/>
  <c r="C86" i="9" a="1"/>
  <c r="C86" i="9" s="1"/>
  <c r="C43" i="9" a="1"/>
  <c r="C43" i="9" s="1"/>
  <c r="D35" i="9" a="1"/>
  <c r="D35" i="9" s="1"/>
  <c r="D125" i="9" a="1"/>
  <c r="D125" i="9" s="1"/>
  <c r="P146" i="9" a="1"/>
  <c r="P146" i="9" s="1"/>
  <c r="C81" i="9" a="1"/>
  <c r="C81" i="9" s="1"/>
  <c r="C138" i="9" a="1"/>
  <c r="C138" i="9" s="1"/>
  <c r="P115" i="9" a="1"/>
  <c r="P115" i="9" s="1"/>
  <c r="P114" i="9" a="1"/>
  <c r="P114" i="9" s="1"/>
  <c r="C57" i="9" a="1"/>
  <c r="C57" i="9" s="1"/>
  <c r="P312" i="9" a="1"/>
  <c r="P312" i="9" s="1"/>
  <c r="P276" i="9" a="1"/>
  <c r="P276" i="9" s="1"/>
  <c r="P260" i="9" a="1"/>
  <c r="P260" i="9" s="1"/>
  <c r="D248" i="9" a="1"/>
  <c r="D248" i="9" s="1"/>
  <c r="P232" i="9" a="1"/>
  <c r="P232" i="9" s="1"/>
  <c r="C184" i="9" a="1"/>
  <c r="C184" i="9" s="1"/>
  <c r="P269" i="9" a="1"/>
  <c r="P269" i="9" s="1"/>
  <c r="D267" i="9" a="1"/>
  <c r="D267" i="9" s="1"/>
  <c r="P251" i="9" a="1"/>
  <c r="P251" i="9" s="1"/>
  <c r="P311" i="9" a="1"/>
  <c r="P311" i="9" s="1"/>
  <c r="P280" i="9" a="1"/>
  <c r="P280" i="9" s="1"/>
  <c r="D276" i="9" a="1"/>
  <c r="D276" i="9" s="1"/>
  <c r="P264" i="9" a="1"/>
  <c r="P264" i="9" s="1"/>
  <c r="D260" i="9" a="1"/>
  <c r="D260" i="9" s="1"/>
  <c r="C248" i="9" a="1"/>
  <c r="C248" i="9" s="1"/>
  <c r="D232" i="9" a="1"/>
  <c r="D232" i="9" s="1"/>
  <c r="P212" i="9" a="1"/>
  <c r="P212" i="9" s="1"/>
  <c r="P313" i="9" a="1"/>
  <c r="P313" i="9" s="1"/>
  <c r="D269" i="9" a="1"/>
  <c r="D269" i="9" s="1"/>
  <c r="P315" i="9" a="1"/>
  <c r="P315" i="9" s="1"/>
  <c r="P299" i="9" a="1"/>
  <c r="P299" i="9" s="1"/>
  <c r="C267" i="9" a="1"/>
  <c r="C267" i="9" s="1"/>
  <c r="C251" i="9" a="1"/>
  <c r="C251" i="9" s="1"/>
  <c r="P235" i="9" a="1"/>
  <c r="P235" i="9" s="1"/>
  <c r="P219" i="9" a="1"/>
  <c r="P219" i="9" s="1"/>
  <c r="C245" i="9" a="1"/>
  <c r="C245" i="9" s="1"/>
  <c r="C310" i="9" a="1"/>
  <c r="C310" i="9" s="1"/>
  <c r="P278" i="9" a="1"/>
  <c r="P278" i="9" s="1"/>
  <c r="D246" i="9" a="1"/>
  <c r="D246" i="9" s="1"/>
  <c r="P198" i="9" a="1"/>
  <c r="P198" i="9" s="1"/>
  <c r="C311" i="9" a="1"/>
  <c r="C311" i="9" s="1"/>
  <c r="D280" i="9" a="1"/>
  <c r="D280" i="9" s="1"/>
  <c r="C276" i="9" a="1"/>
  <c r="C276" i="9" s="1"/>
  <c r="D264" i="9" a="1"/>
  <c r="D264" i="9" s="1"/>
  <c r="C232" i="9" a="1"/>
  <c r="C232" i="9" s="1"/>
  <c r="D212" i="9" a="1"/>
  <c r="D212" i="9" s="1"/>
  <c r="P184" i="9" a="1"/>
  <c r="P184" i="9" s="1"/>
  <c r="C269" i="9" a="1"/>
  <c r="C269" i="9" s="1"/>
  <c r="C299" i="9" a="1"/>
  <c r="C299" i="9" s="1"/>
  <c r="D219" i="9" a="1"/>
  <c r="D219" i="9" s="1"/>
  <c r="D187" i="9" a="1"/>
  <c r="D187" i="9" s="1"/>
  <c r="D245" i="9" a="1"/>
  <c r="D245" i="9" s="1"/>
  <c r="C262" i="9" a="1"/>
  <c r="C262" i="9" s="1"/>
  <c r="D198" i="9" a="1"/>
  <c r="D198" i="9" s="1"/>
  <c r="C178" i="9" a="1"/>
  <c r="C178" i="9" s="1"/>
  <c r="C309" i="9" a="1"/>
  <c r="C309" i="9" s="1"/>
  <c r="D273" i="9" a="1"/>
  <c r="D273" i="9" s="1"/>
  <c r="D261" i="9" a="1"/>
  <c r="D261" i="9" s="1"/>
  <c r="P189" i="9" a="1"/>
  <c r="P189" i="9" s="1"/>
  <c r="D292" i="9" a="1"/>
  <c r="D292" i="9" s="1"/>
  <c r="C228" i="9" a="1"/>
  <c r="C228" i="9" s="1"/>
  <c r="D180" i="9" a="1"/>
  <c r="D180" i="9" s="1"/>
  <c r="C305" i="9" a="1"/>
  <c r="C305" i="9" s="1"/>
  <c r="C257" i="9" a="1"/>
  <c r="C257" i="9" s="1"/>
  <c r="D249" i="9" a="1"/>
  <c r="D249" i="9" s="1"/>
  <c r="P316" i="9" a="1"/>
  <c r="P316" i="9" s="1"/>
  <c r="C284" i="9" a="1"/>
  <c r="C284" i="9" s="1"/>
  <c r="D268" i="9" a="1"/>
  <c r="D268" i="9" s="1"/>
  <c r="C252" i="9" a="1"/>
  <c r="C252" i="9" s="1"/>
  <c r="D216" i="9" a="1"/>
  <c r="D216" i="9" s="1"/>
  <c r="D200" i="9" a="1"/>
  <c r="D200" i="9" s="1"/>
  <c r="D237" i="9" a="1"/>
  <c r="D237" i="9" s="1"/>
  <c r="C303" i="9" a="1"/>
  <c r="C303" i="9" s="1"/>
  <c r="D271" i="9" a="1"/>
  <c r="D271" i="9" s="1"/>
  <c r="P239" i="9" a="1"/>
  <c r="P239" i="9" s="1"/>
  <c r="D223" i="9" a="1"/>
  <c r="D223" i="9" s="1"/>
  <c r="D207" i="9" a="1"/>
  <c r="D207" i="9" s="1"/>
  <c r="P265" i="9" a="1"/>
  <c r="P265" i="9" s="1"/>
  <c r="P266" i="9" a="1"/>
  <c r="P266" i="9" s="1"/>
  <c r="D234" i="9" a="1"/>
  <c r="D234" i="9" s="1"/>
  <c r="C202" i="9" a="1"/>
  <c r="C202" i="9" s="1"/>
  <c r="C285" i="9" a="1"/>
  <c r="C285" i="9" s="1"/>
  <c r="C241" i="9" a="1"/>
  <c r="C241" i="9" s="1"/>
  <c r="P217" i="9" a="1"/>
  <c r="P217" i="9" s="1"/>
  <c r="P196" i="9" a="1"/>
  <c r="P196" i="9" s="1"/>
  <c r="D181" i="9" a="1"/>
  <c r="D181" i="9" s="1"/>
  <c r="P304" i="9" a="1"/>
  <c r="P304" i="9" s="1"/>
  <c r="P272" i="9" a="1"/>
  <c r="P272" i="9" s="1"/>
  <c r="D256" i="9" a="1"/>
  <c r="D256" i="9" s="1"/>
  <c r="C240" i="9" a="1"/>
  <c r="C240" i="9" s="1"/>
  <c r="P208" i="9" a="1"/>
  <c r="P208" i="9" s="1"/>
  <c r="P188" i="9" a="1"/>
  <c r="P188" i="9" s="1"/>
  <c r="P277" i="9" a="1"/>
  <c r="P277" i="9" s="1"/>
  <c r="P307" i="9" a="1"/>
  <c r="P307" i="9" s="1"/>
  <c r="P275" i="9" a="1"/>
  <c r="P275" i="9" s="1"/>
  <c r="P259" i="9" a="1"/>
  <c r="P259" i="9" s="1"/>
  <c r="D211" i="9" a="1"/>
  <c r="D211" i="9" s="1"/>
  <c r="P195" i="9" a="1"/>
  <c r="P195" i="9" s="1"/>
  <c r="D179" i="9" a="1"/>
  <c r="D179" i="9" s="1"/>
  <c r="C281" i="9" a="1"/>
  <c r="C281" i="9" s="1"/>
  <c r="C264" i="9" a="1"/>
  <c r="C264" i="9" s="1"/>
  <c r="C212" i="9" a="1"/>
  <c r="C212" i="9" s="1"/>
  <c r="D184" i="9" a="1"/>
  <c r="D184" i="9" s="1"/>
  <c r="D299" i="9" a="1"/>
  <c r="D299" i="9" s="1"/>
  <c r="P267" i="9" a="1"/>
  <c r="P267" i="9" s="1"/>
  <c r="C219" i="9" a="1"/>
  <c r="C219" i="9" s="1"/>
  <c r="P203" i="9" a="1"/>
  <c r="P203" i="9" s="1"/>
  <c r="P310" i="9" a="1"/>
  <c r="P310" i="9" s="1"/>
  <c r="D278" i="9" a="1"/>
  <c r="D278" i="9" s="1"/>
  <c r="D262" i="9" a="1"/>
  <c r="D262" i="9" s="1"/>
  <c r="P214" i="9" a="1"/>
  <c r="P214" i="9" s="1"/>
  <c r="D178" i="9" a="1"/>
  <c r="D178" i="9" s="1"/>
  <c r="C273" i="9" a="1"/>
  <c r="C273" i="9" s="1"/>
  <c r="P205" i="9" a="1"/>
  <c r="P205" i="9" s="1"/>
  <c r="D189" i="9" a="1"/>
  <c r="D189" i="9" s="1"/>
  <c r="C292" i="9" a="1"/>
  <c r="C292" i="9" s="1"/>
  <c r="C180" i="9" a="1"/>
  <c r="C180" i="9" s="1"/>
  <c r="D257" i="9" a="1"/>
  <c r="D257" i="9" s="1"/>
  <c r="P225" i="9" a="1"/>
  <c r="P225" i="9" s="1"/>
  <c r="D316" i="9" a="1"/>
  <c r="D316" i="9" s="1"/>
  <c r="P300" i="9" a="1"/>
  <c r="P300" i="9" s="1"/>
  <c r="C268" i="9" a="1"/>
  <c r="C268" i="9" s="1"/>
  <c r="P236" i="9" a="1"/>
  <c r="P236" i="9" s="1"/>
  <c r="C216" i="9" a="1"/>
  <c r="C216" i="9" s="1"/>
  <c r="C200" i="9" a="1"/>
  <c r="C200" i="9" s="1"/>
  <c r="P229" i="9" a="1"/>
  <c r="P229" i="9" s="1"/>
  <c r="P255" i="9" a="1"/>
  <c r="P255" i="9" s="1"/>
  <c r="C239" i="9" a="1"/>
  <c r="C239" i="9" s="1"/>
  <c r="C223" i="9" a="1"/>
  <c r="C223" i="9" s="1"/>
  <c r="P191" i="9" a="1"/>
  <c r="P191" i="9" s="1"/>
  <c r="C265" i="9" a="1"/>
  <c r="C265" i="9" s="1"/>
  <c r="C266" i="9" a="1"/>
  <c r="C266" i="9" s="1"/>
  <c r="P250" i="9" a="1"/>
  <c r="P250" i="9" s="1"/>
  <c r="P182" i="9" a="1"/>
  <c r="P182" i="9" s="1"/>
  <c r="D241" i="9" a="1"/>
  <c r="D241" i="9" s="1"/>
  <c r="D217" i="9" a="1"/>
  <c r="D217" i="9" s="1"/>
  <c r="D196" i="9" a="1"/>
  <c r="D196" i="9" s="1"/>
  <c r="C181" i="9" a="1"/>
  <c r="C181" i="9" s="1"/>
  <c r="D304" i="9" a="1"/>
  <c r="D304" i="9" s="1"/>
  <c r="C288" i="9" a="1"/>
  <c r="C288" i="9" s="1"/>
  <c r="D272" i="9" a="1"/>
  <c r="D272" i="9" s="1"/>
  <c r="C256" i="9" a="1"/>
  <c r="C256" i="9" s="1"/>
  <c r="P224" i="9" a="1"/>
  <c r="P224" i="9" s="1"/>
  <c r="D208" i="9" a="1"/>
  <c r="D208" i="9" s="1"/>
  <c r="P192" i="9" a="1"/>
  <c r="P192" i="9" s="1"/>
  <c r="D188" i="9" a="1"/>
  <c r="D188" i="9" s="1"/>
  <c r="D277" i="9" a="1"/>
  <c r="D277" i="9" s="1"/>
  <c r="D307" i="9" a="1"/>
  <c r="D307" i="9" s="1"/>
  <c r="D275" i="9" a="1"/>
  <c r="D275" i="9" s="1"/>
  <c r="C259" i="9" a="1"/>
  <c r="C259" i="9" s="1"/>
  <c r="C211" i="9" a="1"/>
  <c r="C211" i="9" s="1"/>
  <c r="C195" i="9" a="1"/>
  <c r="C195" i="9" s="1"/>
  <c r="C179" i="9" a="1"/>
  <c r="C179" i="9" s="1"/>
  <c r="C260" i="9" a="1"/>
  <c r="C260" i="9" s="1"/>
  <c r="D313" i="9" a="1"/>
  <c r="D313" i="9" s="1"/>
  <c r="D315" i="9" a="1"/>
  <c r="D315" i="9" s="1"/>
  <c r="D251" i="9" a="1"/>
  <c r="D251" i="9" s="1"/>
  <c r="D235" i="9" a="1"/>
  <c r="D235" i="9" s="1"/>
  <c r="D203" i="9" a="1"/>
  <c r="D203" i="9" s="1"/>
  <c r="D310" i="9" a="1"/>
  <c r="D310" i="9" s="1"/>
  <c r="C278" i="9" a="1"/>
  <c r="C278" i="9" s="1"/>
  <c r="P246" i="9" a="1"/>
  <c r="P246" i="9" s="1"/>
  <c r="P309" i="9" a="1"/>
  <c r="P309" i="9" s="1"/>
  <c r="P261" i="9" a="1"/>
  <c r="P261" i="9" s="1"/>
  <c r="C205" i="9" a="1"/>
  <c r="C205" i="9" s="1"/>
  <c r="C189" i="9" a="1"/>
  <c r="C189" i="9" s="1"/>
  <c r="P228" i="9" a="1"/>
  <c r="P228" i="9" s="1"/>
  <c r="P305" i="9" a="1"/>
  <c r="P305" i="9" s="1"/>
  <c r="P249" i="9" a="1"/>
  <c r="P249" i="9" s="1"/>
  <c r="C225" i="9" a="1"/>
  <c r="C225" i="9" s="1"/>
  <c r="C316" i="9" a="1"/>
  <c r="C316" i="9" s="1"/>
  <c r="D300" i="9" a="1"/>
  <c r="D300" i="9" s="1"/>
  <c r="P284" i="9" a="1"/>
  <c r="P284" i="9" s="1"/>
  <c r="P252" i="9" a="1"/>
  <c r="P252" i="9" s="1"/>
  <c r="D236" i="9" a="1"/>
  <c r="D236" i="9" s="1"/>
  <c r="P237" i="9" a="1"/>
  <c r="P237" i="9" s="1"/>
  <c r="D229" i="9" a="1"/>
  <c r="D229" i="9" s="1"/>
  <c r="P303" i="9" a="1"/>
  <c r="P303" i="9" s="1"/>
  <c r="P271" i="9" a="1"/>
  <c r="P271" i="9" s="1"/>
  <c r="D255" i="9" a="1"/>
  <c r="D255" i="9" s="1"/>
  <c r="D239" i="9" a="1"/>
  <c r="D239" i="9" s="1"/>
  <c r="P207" i="9" a="1"/>
  <c r="P207" i="9" s="1"/>
  <c r="D191" i="9" a="1"/>
  <c r="D191" i="9" s="1"/>
  <c r="D265" i="9" a="1"/>
  <c r="D265" i="9" s="1"/>
  <c r="D266" i="9" a="1"/>
  <c r="D266" i="9" s="1"/>
  <c r="C250" i="9" a="1"/>
  <c r="C250" i="9" s="1"/>
  <c r="P234" i="9" a="1"/>
  <c r="P234" i="9" s="1"/>
  <c r="C182" i="9" a="1"/>
  <c r="C182" i="9" s="1"/>
  <c r="P285" i="9" a="1"/>
  <c r="P285" i="9" s="1"/>
  <c r="C217" i="9" a="1"/>
  <c r="C217" i="9" s="1"/>
  <c r="C196" i="9" a="1"/>
  <c r="C196" i="9" s="1"/>
  <c r="C304" i="9" a="1"/>
  <c r="C304" i="9" s="1"/>
  <c r="C272" i="9" a="1"/>
  <c r="C272" i="9" s="1"/>
  <c r="P240" i="9" a="1"/>
  <c r="P240" i="9" s="1"/>
  <c r="D224" i="9" a="1"/>
  <c r="D224" i="9" s="1"/>
  <c r="C208" i="9" a="1"/>
  <c r="C208" i="9" s="1"/>
  <c r="D192" i="9" a="1"/>
  <c r="D192" i="9" s="1"/>
  <c r="C188" i="9" a="1"/>
  <c r="C188" i="9" s="1"/>
  <c r="C277" i="9" a="1"/>
  <c r="C277" i="9" s="1"/>
  <c r="C307" i="9" a="1"/>
  <c r="C307" i="9" s="1"/>
  <c r="C275" i="9" a="1"/>
  <c r="C275" i="9" s="1"/>
  <c r="D259" i="9" a="1"/>
  <c r="D259" i="9" s="1"/>
  <c r="D311" i="9" a="1"/>
  <c r="D311" i="9" s="1"/>
  <c r="C280" i="9" a="1"/>
  <c r="C280" i="9" s="1"/>
  <c r="P248" i="9" a="1"/>
  <c r="P248" i="9" s="1"/>
  <c r="C313" i="9" a="1"/>
  <c r="C313" i="9" s="1"/>
  <c r="C315" i="9" a="1"/>
  <c r="C315" i="9" s="1"/>
  <c r="C235" i="9" a="1"/>
  <c r="C235" i="9" s="1"/>
  <c r="C203" i="9" a="1"/>
  <c r="C203" i="9" s="1"/>
  <c r="P245" i="9" a="1"/>
  <c r="P245" i="9" s="1"/>
  <c r="C294" i="9" a="1"/>
  <c r="C294" i="9" s="1"/>
  <c r="P262" i="9" a="1"/>
  <c r="P262" i="9" s="1"/>
  <c r="C246" i="9" a="1"/>
  <c r="C246" i="9" s="1"/>
  <c r="P178" i="9" a="1"/>
  <c r="P178" i="9" s="1"/>
  <c r="C261" i="9" a="1"/>
  <c r="C261" i="9" s="1"/>
  <c r="P180" i="9" a="1"/>
  <c r="P180" i="9" s="1"/>
  <c r="C249" i="9" a="1"/>
  <c r="C249" i="9" s="1"/>
  <c r="C300" i="9" a="1"/>
  <c r="C300" i="9" s="1"/>
  <c r="P268" i="9" a="1"/>
  <c r="P268" i="9" s="1"/>
  <c r="D252" i="9" a="1"/>
  <c r="D252" i="9" s="1"/>
  <c r="C236" i="9" a="1"/>
  <c r="C236" i="9" s="1"/>
  <c r="P216" i="9" a="1"/>
  <c r="P216" i="9" s="1"/>
  <c r="D303" i="9" a="1"/>
  <c r="D303" i="9" s="1"/>
  <c r="C255" i="9" a="1"/>
  <c r="C255" i="9" s="1"/>
  <c r="D182" i="9" a="1"/>
  <c r="D182" i="9" s="1"/>
  <c r="P241" i="9" a="1"/>
  <c r="P241" i="9" s="1"/>
  <c r="P256" i="9" a="1"/>
  <c r="P256" i="9" s="1"/>
  <c r="P211" i="9" a="1"/>
  <c r="P211" i="9" s="1"/>
  <c r="D281" i="9" a="1"/>
  <c r="D281" i="9" s="1"/>
  <c r="P302" i="9" a="1"/>
  <c r="P302" i="9" s="1"/>
  <c r="D298" i="9" a="1"/>
  <c r="D298" i="9" s="1"/>
  <c r="C286" i="9" a="1"/>
  <c r="C286" i="9" s="1"/>
  <c r="D270" i="9" a="1"/>
  <c r="D270" i="9" s="1"/>
  <c r="C254" i="9" a="1"/>
  <c r="C254" i="9" s="1"/>
  <c r="P238" i="9" a="1"/>
  <c r="P238" i="9" s="1"/>
  <c r="C206" i="9" a="1"/>
  <c r="C206" i="9" s="1"/>
  <c r="C190" i="9" a="1"/>
  <c r="C190" i="9" s="1"/>
  <c r="D186" i="9" a="1"/>
  <c r="D186" i="9" s="1"/>
  <c r="D253" i="9" a="1"/>
  <c r="D253" i="9" s="1"/>
  <c r="C233" i="9" a="1"/>
  <c r="C233" i="9" s="1"/>
  <c r="D213" i="9" a="1"/>
  <c r="D213" i="9" s="1"/>
  <c r="P197" i="9" a="1"/>
  <c r="P197" i="9" s="1"/>
  <c r="C193" i="9" a="1"/>
  <c r="C193" i="9" s="1"/>
  <c r="C308" i="9" a="1"/>
  <c r="C308" i="9" s="1"/>
  <c r="D244" i="9" a="1"/>
  <c r="D244" i="9" s="1"/>
  <c r="P263" i="9" a="1"/>
  <c r="P263" i="9" s="1"/>
  <c r="C198" i="9" a="1"/>
  <c r="C198" i="9" s="1"/>
  <c r="D309" i="9" a="1"/>
  <c r="D309" i="9" s="1"/>
  <c r="D205" i="9" a="1"/>
  <c r="D205" i="9" s="1"/>
  <c r="P292" i="9" a="1"/>
  <c r="P292" i="9" s="1"/>
  <c r="D305" i="9" a="1"/>
  <c r="D305" i="9" s="1"/>
  <c r="D225" i="9" a="1"/>
  <c r="D225" i="9" s="1"/>
  <c r="C237" i="9" a="1"/>
  <c r="C237" i="9" s="1"/>
  <c r="P223" i="9" a="1"/>
  <c r="P223" i="9" s="1"/>
  <c r="C234" i="9" a="1"/>
  <c r="C234" i="9" s="1"/>
  <c r="P181" i="9" a="1"/>
  <c r="P181" i="9" s="1"/>
  <c r="D240" i="9" a="1"/>
  <c r="D240" i="9" s="1"/>
  <c r="C192" i="9" a="1"/>
  <c r="C192" i="9" s="1"/>
  <c r="D228" i="9" a="1"/>
  <c r="D228" i="9" s="1"/>
  <c r="D284" i="9" a="1"/>
  <c r="D284" i="9" s="1"/>
  <c r="C229" i="9" a="1"/>
  <c r="C229" i="9" s="1"/>
  <c r="C207" i="9" a="1"/>
  <c r="C207" i="9" s="1"/>
  <c r="D285" i="9" a="1"/>
  <c r="D285" i="9" s="1"/>
  <c r="C224" i="9" a="1"/>
  <c r="C224" i="9" s="1"/>
  <c r="P179" i="9" a="1"/>
  <c r="P179" i="9" s="1"/>
  <c r="C302" i="9" a="1"/>
  <c r="C302" i="9" s="1"/>
  <c r="P286" i="9" a="1"/>
  <c r="P286" i="9" s="1"/>
  <c r="P270" i="9" a="1"/>
  <c r="P270" i="9" s="1"/>
  <c r="D238" i="9" a="1"/>
  <c r="D238" i="9" s="1"/>
  <c r="P186" i="9" a="1"/>
  <c r="P186" i="9" s="1"/>
  <c r="D293" i="9" a="1"/>
  <c r="D293" i="9" s="1"/>
  <c r="P253" i="9" a="1"/>
  <c r="P253" i="9" s="1"/>
  <c r="P213" i="9" a="1"/>
  <c r="P213" i="9" s="1"/>
  <c r="D209" i="9" a="1"/>
  <c r="D209" i="9" s="1"/>
  <c r="D197" i="9" a="1"/>
  <c r="D197" i="9" s="1"/>
  <c r="P308" i="9" a="1"/>
  <c r="P308" i="9" s="1"/>
  <c r="C279" i="9" a="1"/>
  <c r="C279" i="9" s="1"/>
  <c r="C263" i="9" a="1"/>
  <c r="C263" i="9" s="1"/>
  <c r="P231" i="9" a="1"/>
  <c r="P231" i="9" s="1"/>
  <c r="C215" i="9" a="1"/>
  <c r="C215" i="9" s="1"/>
  <c r="P273" i="9" a="1"/>
  <c r="P273" i="9" s="1"/>
  <c r="P257" i="9" a="1"/>
  <c r="P257" i="9" s="1"/>
  <c r="P200" i="9" a="1"/>
  <c r="P200" i="9" s="1"/>
  <c r="C271" i="9" a="1"/>
  <c r="C271" i="9" s="1"/>
  <c r="C191" i="9" a="1"/>
  <c r="C191" i="9" s="1"/>
  <c r="D250" i="9" a="1"/>
  <c r="D250" i="9" s="1"/>
  <c r="P281" i="9" a="1"/>
  <c r="P281" i="9" s="1"/>
  <c r="P298" i="9" a="1"/>
  <c r="P298" i="9" s="1"/>
  <c r="D286" i="9" a="1"/>
  <c r="D286" i="9" s="1"/>
  <c r="C270" i="9" a="1"/>
  <c r="C270" i="9" s="1"/>
  <c r="P254" i="9" a="1"/>
  <c r="P254" i="9" s="1"/>
  <c r="P206" i="9" a="1"/>
  <c r="P206" i="9" s="1"/>
  <c r="P190" i="9" a="1"/>
  <c r="P190" i="9" s="1"/>
  <c r="C186" i="9" a="1"/>
  <c r="C186" i="9" s="1"/>
  <c r="C293" i="9" a="1"/>
  <c r="C293" i="9" s="1"/>
  <c r="C253" i="9" a="1"/>
  <c r="C253" i="9" s="1"/>
  <c r="P233" i="9" a="1"/>
  <c r="P233" i="9" s="1"/>
  <c r="C213" i="9" a="1"/>
  <c r="C213" i="9" s="1"/>
  <c r="C209" i="9" a="1"/>
  <c r="C209" i="9" s="1"/>
  <c r="P193" i="9" a="1"/>
  <c r="P193" i="9" s="1"/>
  <c r="D308" i="9" a="1"/>
  <c r="D308" i="9" s="1"/>
  <c r="P244" i="9" a="1"/>
  <c r="P244" i="9" s="1"/>
  <c r="D279" i="9" a="1"/>
  <c r="D279" i="9" s="1"/>
  <c r="P247" i="9" a="1"/>
  <c r="P247" i="9" s="1"/>
  <c r="D231" i="9" a="1"/>
  <c r="D231" i="9" s="1"/>
  <c r="D215" i="9" a="1"/>
  <c r="D215" i="9" s="1"/>
  <c r="D302" i="9" a="1"/>
  <c r="D302" i="9" s="1"/>
  <c r="D190" i="9" a="1"/>
  <c r="D190" i="9" s="1"/>
  <c r="C197" i="9" a="1"/>
  <c r="C197" i="9" s="1"/>
  <c r="C244" i="9" a="1"/>
  <c r="C244" i="9" s="1"/>
  <c r="C247" i="9" a="1"/>
  <c r="C247" i="9" s="1"/>
  <c r="C183" i="9" a="1"/>
  <c r="C183" i="9" s="1"/>
  <c r="D317" i="9" a="1"/>
  <c r="D317" i="9" s="1"/>
  <c r="D306" i="9" a="1"/>
  <c r="D306" i="9" s="1"/>
  <c r="D258" i="9" a="1"/>
  <c r="D258" i="9" s="1"/>
  <c r="C242" i="9" a="1"/>
  <c r="C242" i="9" s="1"/>
  <c r="D194" i="9" a="1"/>
  <c r="D194" i="9" s="1"/>
  <c r="D185" i="9" a="1"/>
  <c r="D185" i="9" s="1"/>
  <c r="C194" i="9" a="1"/>
  <c r="C194" i="9" s="1"/>
  <c r="D195" i="9" a="1"/>
  <c r="D195" i="9" s="1"/>
  <c r="C298" i="9" a="1"/>
  <c r="C298" i="9" s="1"/>
  <c r="D254" i="9" a="1"/>
  <c r="D254" i="9" s="1"/>
  <c r="P293" i="9" a="1"/>
  <c r="P293" i="9" s="1"/>
  <c r="D193" i="9" a="1"/>
  <c r="D193" i="9" s="1"/>
  <c r="C317" i="9" a="1"/>
  <c r="C317" i="9" s="1"/>
  <c r="C306" i="9" a="1"/>
  <c r="C306" i="9" s="1"/>
  <c r="P274" i="9" a="1"/>
  <c r="P274" i="9" s="1"/>
  <c r="D242" i="9" a="1"/>
  <c r="D242" i="9" s="1"/>
  <c r="P210" i="9" a="1"/>
  <c r="P210" i="9" s="1"/>
  <c r="P301" i="9" a="1"/>
  <c r="P301" i="9" s="1"/>
  <c r="P282" i="9" a="1"/>
  <c r="P282" i="9" s="1"/>
  <c r="D233" i="9" a="1"/>
  <c r="D233" i="9" s="1"/>
  <c r="P215" i="9" a="1"/>
  <c r="P215" i="9" s="1"/>
  <c r="P183" i="9" a="1"/>
  <c r="P183" i="9" s="1"/>
  <c r="D274" i="9" a="1"/>
  <c r="D274" i="9" s="1"/>
  <c r="P258" i="9" a="1"/>
  <c r="P258" i="9" s="1"/>
  <c r="C210" i="9" a="1"/>
  <c r="C210" i="9" s="1"/>
  <c r="P194" i="9" a="1"/>
  <c r="P194" i="9" s="1"/>
  <c r="D301" i="9" a="1"/>
  <c r="D301" i="9" s="1"/>
  <c r="P185" i="9" a="1"/>
  <c r="P185" i="9" s="1"/>
  <c r="C238" i="9" a="1"/>
  <c r="C238" i="9" s="1"/>
  <c r="D206" i="9" a="1"/>
  <c r="D206" i="9" s="1"/>
  <c r="P209" i="9" a="1"/>
  <c r="P209" i="9" s="1"/>
  <c r="P279" i="9" a="1"/>
  <c r="P279" i="9" s="1"/>
  <c r="D263" i="9" a="1"/>
  <c r="D263" i="9" s="1"/>
  <c r="D247" i="9" a="1"/>
  <c r="D247" i="9" s="1"/>
  <c r="C231" i="9" a="1"/>
  <c r="C231" i="9" s="1"/>
  <c r="D183" i="9" a="1"/>
  <c r="D183" i="9" s="1"/>
  <c r="P317" i="9" a="1"/>
  <c r="P317" i="9" s="1"/>
  <c r="P306" i="9" a="1"/>
  <c r="P306" i="9" s="1"/>
  <c r="C274" i="9" a="1"/>
  <c r="C274" i="9" s="1"/>
  <c r="C258" i="9" a="1"/>
  <c r="C258" i="9" s="1"/>
  <c r="P242" i="9" a="1"/>
  <c r="P242" i="9" s="1"/>
  <c r="D210" i="9" a="1"/>
  <c r="D210" i="9" s="1"/>
  <c r="C301" i="9" a="1"/>
  <c r="C301" i="9" s="1"/>
  <c r="C185" i="9" a="1"/>
  <c r="C185" i="9" s="1"/>
  <c r="P288" i="9" a="1"/>
  <c r="P288" i="9" s="1"/>
  <c r="C214" i="9" a="1"/>
  <c r="C214" i="9" s="1"/>
  <c r="P296" i="9" a="1"/>
  <c r="P296" i="9" s="1"/>
  <c r="C187" i="9" a="1"/>
  <c r="C187" i="9" s="1"/>
  <c r="C296" i="9" a="1"/>
  <c r="C296" i="9" s="1"/>
  <c r="D222" i="9" a="1"/>
  <c r="D222" i="9" s="1"/>
  <c r="D230" i="9" a="1"/>
  <c r="D230" i="9" s="1"/>
  <c r="D282" i="9" a="1"/>
  <c r="D282" i="9" s="1"/>
  <c r="P202" i="9" a="1"/>
  <c r="P202" i="9" s="1"/>
  <c r="C312" i="9" a="1"/>
  <c r="C312" i="9" s="1"/>
  <c r="D296" i="9" a="1"/>
  <c r="D296" i="9" s="1"/>
  <c r="P201" i="9" a="1"/>
  <c r="P201" i="9" s="1"/>
  <c r="C282" i="9" a="1"/>
  <c r="C282" i="9" s="1"/>
  <c r="D202" i="9" a="1"/>
  <c r="D202" i="9" s="1"/>
  <c r="D312" i="9" a="1"/>
  <c r="D312" i="9" s="1"/>
  <c r="D288" i="9" a="1"/>
  <c r="D288" i="9" s="1"/>
  <c r="D201" i="9" a="1"/>
  <c r="D201" i="9" s="1"/>
  <c r="C230" i="9" a="1"/>
  <c r="C230" i="9" s="1"/>
  <c r="P187" i="9" a="1"/>
  <c r="P187" i="9" s="1"/>
  <c r="D243" i="9" a="1"/>
  <c r="D243" i="9" s="1"/>
  <c r="C222" i="9" a="1"/>
  <c r="C222" i="9" s="1"/>
  <c r="P243" i="9" a="1"/>
  <c r="P243" i="9" s="1"/>
  <c r="C201" i="9" a="1"/>
  <c r="C201" i="9" s="1"/>
  <c r="C243" i="9" a="1"/>
  <c r="C243" i="9" s="1"/>
  <c r="D294" i="9" a="1"/>
  <c r="D294" i="9" s="1"/>
  <c r="P222" i="9" a="1"/>
  <c r="P222" i="9" s="1"/>
  <c r="P294" i="9" a="1"/>
  <c r="P294" i="9" s="1"/>
  <c r="D214" i="9" a="1"/>
  <c r="D214" i="9" s="1"/>
  <c r="P230" i="9" a="1"/>
  <c r="P230" i="9" s="1"/>
  <c r="C283" i="9" a="1"/>
  <c r="C283" i="9" s="1"/>
  <c r="C226" i="9" a="1"/>
  <c r="C226" i="9" s="1"/>
  <c r="P295" i="9" a="1"/>
  <c r="P295" i="9" s="1"/>
  <c r="C290" i="9" a="1"/>
  <c r="C290" i="9" s="1"/>
  <c r="C287" i="9" a="1"/>
  <c r="C287" i="9" s="1"/>
  <c r="P227" i="9" a="1"/>
  <c r="P227" i="9" s="1"/>
  <c r="P204" i="9" a="1"/>
  <c r="P204" i="9" s="1"/>
  <c r="C314" i="9" a="1"/>
  <c r="C314" i="9" s="1"/>
  <c r="P218" i="9" a="1"/>
  <c r="P218" i="9" s="1"/>
  <c r="D289" i="9" a="1"/>
  <c r="D289" i="9" s="1"/>
  <c r="C221" i="9" a="1"/>
  <c r="C221" i="9" s="1"/>
  <c r="D220" i="9" a="1"/>
  <c r="D220" i="9" s="1"/>
  <c r="C297" i="9" a="1"/>
  <c r="C297" i="9" s="1"/>
  <c r="P283" i="9" a="1"/>
  <c r="P283" i="9" s="1"/>
  <c r="D226" i="9" a="1"/>
  <c r="D226" i="9" s="1"/>
  <c r="C295" i="9" a="1"/>
  <c r="C295" i="9" s="1"/>
  <c r="D291" i="9" a="1"/>
  <c r="D291" i="9" s="1"/>
  <c r="D287" i="9" a="1"/>
  <c r="D287" i="9" s="1"/>
  <c r="D199" i="9" a="1"/>
  <c r="D199" i="9" s="1"/>
  <c r="D204" i="9" a="1"/>
  <c r="D204" i="9" s="1"/>
  <c r="P314" i="9" a="1"/>
  <c r="P314" i="9" s="1"/>
  <c r="C289" i="9" a="1"/>
  <c r="C289" i="9" s="1"/>
  <c r="C220" i="9" a="1"/>
  <c r="C220" i="9" s="1"/>
  <c r="P297" i="9" a="1"/>
  <c r="P297" i="9" s="1"/>
  <c r="D283" i="9" a="1"/>
  <c r="D283" i="9" s="1"/>
  <c r="D295" i="9" a="1"/>
  <c r="D295" i="9" s="1"/>
  <c r="C291" i="9" a="1"/>
  <c r="C291" i="9" s="1"/>
  <c r="P290" i="9" a="1"/>
  <c r="P290" i="9" s="1"/>
  <c r="C227" i="9" a="1"/>
  <c r="C227" i="9" s="1"/>
  <c r="C199" i="9" a="1"/>
  <c r="C199" i="9" s="1"/>
  <c r="C204" i="9" a="1"/>
  <c r="C204" i="9" s="1"/>
  <c r="C218" i="9" a="1"/>
  <c r="C218" i="9" s="1"/>
  <c r="P221" i="9" a="1"/>
  <c r="P221" i="9" s="1"/>
  <c r="D297" i="9" a="1"/>
  <c r="D297" i="9" s="1"/>
  <c r="P226" i="9" a="1"/>
  <c r="P226" i="9" s="1"/>
  <c r="P291" i="9" a="1"/>
  <c r="P291" i="9" s="1"/>
  <c r="D290" i="9" a="1"/>
  <c r="D290" i="9" s="1"/>
  <c r="P287" i="9" a="1"/>
  <c r="P287" i="9" s="1"/>
  <c r="D227" i="9" a="1"/>
  <c r="D227" i="9" s="1"/>
  <c r="P199" i="9" a="1"/>
  <c r="P199" i="9" s="1"/>
  <c r="D314" i="9" a="1"/>
  <c r="D314" i="9" s="1"/>
  <c r="D218" i="9" a="1"/>
  <c r="D218" i="9" s="1"/>
  <c r="P289" i="9" a="1"/>
  <c r="P289" i="9" s="1"/>
  <c r="D221" i="9" a="1"/>
  <c r="D221" i="9" s="1"/>
  <c r="P220" i="9" a="1"/>
  <c r="P220" i="9" s="1"/>
  <c r="P168" i="9" a="1"/>
  <c r="P168" i="9" s="1"/>
  <c r="C50" i="19" a="1"/>
  <c r="C50" i="19" s="1"/>
  <c r="C51" i="19" s="1" a="1"/>
  <c r="C51" i="19" s="1"/>
  <c r="C52" i="19" s="1" a="1"/>
  <c r="C52" i="19" s="1"/>
  <c r="C53" i="19" s="1" a="1"/>
  <c r="C53" i="19" s="1"/>
  <c r="C54" i="19" s="1" a="1"/>
  <c r="C54" i="19" s="1"/>
  <c r="C55" i="19" s="1" a="1"/>
  <c r="C55" i="19" s="1"/>
  <c r="C56" i="19" s="1" a="1"/>
  <c r="C56" i="19" s="1"/>
  <c r="C57" i="19" s="1" a="1"/>
  <c r="C57" i="19" s="1"/>
  <c r="C58" i="19" s="1" a="1"/>
  <c r="C58" i="19" s="1"/>
  <c r="C59" i="19" s="1" a="1"/>
  <c r="C59" i="19" s="1"/>
  <c r="C60" i="19" s="1" a="1"/>
  <c r="C60" i="19" s="1"/>
  <c r="C61" i="19" s="1" a="1"/>
  <c r="C61" i="19" s="1"/>
  <c r="C62" i="19" s="1" a="1"/>
  <c r="C62" i="19" s="1"/>
  <c r="C63" i="19" s="1" a="1"/>
  <c r="C63" i="19" s="1"/>
  <c r="C64" i="19" s="1" a="1"/>
  <c r="C64" i="19" s="1"/>
  <c r="C65" i="19" s="1" a="1"/>
  <c r="C65" i="19" s="1"/>
  <c r="C66" i="19" s="1" a="1"/>
  <c r="C66" i="19" s="1"/>
  <c r="C67" i="19" s="1" a="1"/>
  <c r="C67" i="19" s="1"/>
  <c r="C68" i="19" s="1" a="1"/>
  <c r="C68" i="19" s="1"/>
  <c r="C69" i="19" s="1" a="1"/>
  <c r="C69" i="19" s="1"/>
  <c r="C70" i="19" s="1" a="1"/>
  <c r="C70" i="19" s="1"/>
  <c r="C71" i="19" s="1" a="1"/>
  <c r="C71" i="19" s="1"/>
  <c r="C72" i="19" s="1" a="1"/>
  <c r="C72" i="19" s="1"/>
  <c r="C73" i="19" s="1" a="1"/>
  <c r="C73" i="19" s="1"/>
  <c r="C74" i="19" s="1" a="1"/>
  <c r="C74" i="19" s="1"/>
  <c r="C75" i="19" s="1" a="1"/>
  <c r="C75" i="19" s="1"/>
  <c r="C76" i="19" s="1" a="1"/>
  <c r="C76" i="19" s="1"/>
  <c r="C77" i="19" s="1" a="1"/>
  <c r="C77" i="19" s="1"/>
  <c r="C78" i="19" s="1" a="1"/>
  <c r="C78" i="19" s="1"/>
  <c r="C79" i="19" s="1" a="1"/>
  <c r="C79" i="19" s="1"/>
  <c r="C80" i="19" s="1" a="1"/>
  <c r="C80" i="19" s="1"/>
  <c r="C81" i="19" s="1" a="1"/>
  <c r="C81" i="19" s="1"/>
  <c r="C82" i="19" s="1" a="1"/>
  <c r="C82" i="19" s="1"/>
  <c r="C83" i="19" s="1" a="1"/>
  <c r="C83" i="19" s="1"/>
  <c r="C84" i="19" s="1" a="1"/>
  <c r="C84" i="19" s="1"/>
  <c r="C85" i="19" s="1" a="1"/>
  <c r="C85" i="19" s="1"/>
  <c r="C86" i="19" s="1" a="1"/>
  <c r="C86" i="19" s="1"/>
  <c r="C87" i="19" s="1" a="1"/>
  <c r="C87" i="19" s="1"/>
  <c r="C88" i="19" s="1" a="1"/>
  <c r="C88" i="19" s="1"/>
  <c r="C89" i="19" s="1" a="1"/>
  <c r="C89" i="19" s="1"/>
  <c r="C90" i="19" s="1" a="1"/>
  <c r="C90" i="19" s="1"/>
  <c r="C91" i="19" s="1" a="1"/>
  <c r="C91" i="19" s="1"/>
  <c r="C92" i="19" s="1" a="1"/>
  <c r="C92" i="19" s="1"/>
  <c r="C93" i="19" s="1" a="1"/>
  <c r="C93" i="19" s="1"/>
  <c r="C94" i="19" s="1" a="1"/>
  <c r="C94" i="19" s="1"/>
  <c r="C95" i="19" s="1" a="1"/>
  <c r="C95" i="19" s="1"/>
  <c r="C96" i="19" s="1" a="1"/>
  <c r="C96" i="19" s="1"/>
  <c r="C97" i="19" s="1" a="1"/>
  <c r="C97" i="19" s="1"/>
  <c r="C98" i="19" s="1" a="1"/>
  <c r="C98" i="19" s="1"/>
  <c r="C99" i="19" s="1" a="1"/>
  <c r="C99" i="19" s="1"/>
  <c r="C100" i="19" s="1" a="1"/>
  <c r="C100" i="19" s="1"/>
  <c r="C101" i="19" s="1" a="1"/>
  <c r="C101" i="19" s="1"/>
  <c r="C102" i="19" s="1" a="1"/>
  <c r="C102" i="19" s="1"/>
  <c r="C103" i="19" s="1" a="1"/>
  <c r="C103" i="19" s="1"/>
  <c r="C104" i="19" s="1" a="1"/>
  <c r="C104" i="19" s="1"/>
  <c r="C105" i="19" s="1" a="1"/>
  <c r="C105" i="19" s="1"/>
  <c r="C106" i="19" s="1" a="1"/>
  <c r="C106" i="19" s="1"/>
  <c r="C107" i="19" s="1" a="1"/>
  <c r="C107" i="19" s="1"/>
  <c r="C108" i="19" s="1" a="1"/>
  <c r="C108" i="19" s="1"/>
  <c r="C109" i="19" s="1" a="1"/>
  <c r="C109" i="19" s="1"/>
  <c r="C110" i="19" s="1" a="1"/>
  <c r="C110" i="19" s="1"/>
  <c r="C111" i="19" s="1" a="1"/>
  <c r="C111" i="19" s="1"/>
  <c r="C112" i="19" s="1" a="1"/>
  <c r="C112" i="19" s="1"/>
  <c r="C113" i="19" s="1" a="1"/>
  <c r="C113" i="19" s="1"/>
  <c r="C114" i="19" s="1" a="1"/>
  <c r="C114" i="19" s="1"/>
  <c r="C115" i="19" s="1" a="1"/>
  <c r="C115" i="19" s="1"/>
  <c r="C116" i="19" s="1" a="1"/>
  <c r="C116" i="19" s="1"/>
  <c r="C117" i="19" s="1" a="1"/>
  <c r="C117" i="19" s="1"/>
  <c r="C118" i="19" s="1" a="1"/>
  <c r="C118" i="19" s="1"/>
  <c r="C119" i="19" s="1" a="1"/>
  <c r="C119" i="19" s="1"/>
  <c r="C120" i="19" s="1" a="1"/>
  <c r="C120" i="19" s="1"/>
  <c r="C121" i="19" s="1" a="1"/>
  <c r="C121" i="19" s="1"/>
  <c r="C122" i="19" s="1" a="1"/>
  <c r="C122" i="19" s="1"/>
  <c r="C123" i="19" s="1" a="1"/>
  <c r="C123" i="19" s="1"/>
  <c r="C124" i="19" s="1" a="1"/>
  <c r="C124" i="19" s="1"/>
  <c r="C125" i="19" s="1" a="1"/>
  <c r="C125" i="19" s="1"/>
  <c r="C126" i="19" s="1" a="1"/>
  <c r="C126" i="19" s="1"/>
  <c r="C127" i="19" s="1" a="1"/>
  <c r="C127" i="19" s="1"/>
  <c r="C128" i="19" s="1" a="1"/>
  <c r="C128" i="19" s="1"/>
  <c r="C129" i="19" s="1" a="1"/>
  <c r="C129" i="19" s="1"/>
  <c r="C130" i="19" s="1" a="1"/>
  <c r="C130" i="19" s="1"/>
  <c r="C131" i="19" s="1" a="1"/>
  <c r="C131" i="19" s="1"/>
  <c r="C132" i="19" s="1" a="1"/>
  <c r="C132" i="19" s="1"/>
  <c r="C133" i="19" s="1" a="1"/>
  <c r="C133" i="19" s="1"/>
  <c r="C134" i="19" s="1" a="1"/>
  <c r="C134" i="19" s="1"/>
  <c r="C135" i="19" s="1" a="1"/>
  <c r="C135" i="19" s="1"/>
  <c r="C136" i="19" s="1" a="1"/>
  <c r="C136" i="19" s="1"/>
  <c r="C137" i="19" s="1" a="1"/>
  <c r="C137" i="19" s="1"/>
  <c r="C138" i="19" s="1" a="1"/>
  <c r="C138" i="19" s="1"/>
  <c r="C139" i="19" s="1" a="1"/>
  <c r="C139" i="19" s="1"/>
  <c r="C140" i="19" s="1" a="1"/>
  <c r="C140" i="19" s="1"/>
  <c r="C141" i="19" s="1" a="1"/>
  <c r="C141" i="19" s="1"/>
  <c r="C142" i="19" s="1" a="1"/>
  <c r="C142" i="19" s="1"/>
  <c r="C143" i="19" s="1" a="1"/>
  <c r="C143" i="19" s="1"/>
  <c r="C144" i="19" s="1" a="1"/>
  <c r="C144" i="19" s="1"/>
  <c r="C145" i="19" s="1" a="1"/>
  <c r="C145" i="19" s="1"/>
  <c r="C146" i="19" s="1" a="1"/>
  <c r="C146" i="19" s="1"/>
  <c r="C147" i="19" s="1" a="1"/>
  <c r="C147" i="19" s="1"/>
  <c r="C148" i="19" s="1" a="1"/>
  <c r="C148" i="19" s="1"/>
  <c r="C149" i="19" s="1" a="1"/>
  <c r="C149" i="19" s="1"/>
  <c r="C150" i="19" s="1" a="1"/>
  <c r="C150" i="19" s="1"/>
  <c r="C151" i="19" s="1" a="1"/>
  <c r="C151" i="19" s="1"/>
  <c r="C152" i="19" s="1" a="1"/>
  <c r="C152" i="19" s="1"/>
  <c r="C153" i="19" s="1" a="1"/>
  <c r="C153" i="19" s="1"/>
  <c r="C154" i="19" s="1" a="1"/>
  <c r="C154" i="19" s="1"/>
  <c r="C155" i="19" s="1" a="1"/>
  <c r="C155" i="19" s="1"/>
  <c r="C156" i="19" s="1" a="1"/>
  <c r="C156" i="19" s="1"/>
  <c r="C157" i="19" s="1" a="1"/>
  <c r="C157" i="19" s="1"/>
  <c r="C158" i="19" s="1" a="1"/>
  <c r="C158" i="19" s="1"/>
  <c r="C159" i="19" s="1" a="1"/>
  <c r="C159" i="19" s="1"/>
  <c r="C160" i="19" s="1" a="1"/>
  <c r="C160" i="19" s="1"/>
  <c r="C161" i="19" s="1" a="1"/>
  <c r="C161" i="19" s="1"/>
  <c r="C162" i="19" s="1" a="1"/>
  <c r="C162" i="19" s="1"/>
  <c r="C163" i="19" s="1" a="1"/>
  <c r="C163" i="19" s="1"/>
  <c r="C164" i="19" s="1" a="1"/>
  <c r="C164" i="19" s="1"/>
  <c r="C165" i="19" s="1" a="1"/>
  <c r="C165" i="19" s="1"/>
  <c r="C166" i="19" s="1" a="1"/>
  <c r="C166" i="19" s="1"/>
  <c r="C167" i="19" s="1" a="1"/>
  <c r="C167" i="19" s="1"/>
  <c r="C168" i="19" s="1" a="1"/>
  <c r="C168" i="19" s="1"/>
  <c r="C169" i="19" s="1" a="1"/>
  <c r="C169" i="19" s="1"/>
  <c r="C170" i="19" s="1" a="1"/>
  <c r="C170" i="19" s="1"/>
  <c r="C171" i="19" s="1" a="1"/>
  <c r="C171" i="19" s="1"/>
  <c r="C172" i="19" s="1" a="1"/>
  <c r="C172" i="19" s="1"/>
  <c r="C173" i="19" s="1" a="1"/>
  <c r="C173" i="19" s="1"/>
  <c r="C174" i="19" s="1" a="1"/>
  <c r="C174" i="19" s="1"/>
  <c r="C175" i="19" s="1" a="1"/>
  <c r="C175" i="19" s="1"/>
  <c r="C176" i="19" s="1" a="1"/>
  <c r="C176" i="19" s="1"/>
  <c r="C177" i="19" s="1" a="1"/>
  <c r="C177" i="19" s="1"/>
  <c r="C178" i="19" s="1" a="1"/>
  <c r="C178" i="19" s="1"/>
  <c r="C179" i="19" s="1" a="1"/>
  <c r="C179" i="19" s="1"/>
  <c r="C180" i="19" s="1" a="1"/>
  <c r="C180" i="19" s="1"/>
  <c r="C181" i="19" s="1" a="1"/>
  <c r="C181" i="19" s="1"/>
  <c r="C182" i="19" s="1" a="1"/>
  <c r="C182" i="19" s="1"/>
  <c r="C183" i="19" s="1" a="1"/>
  <c r="C183" i="19" s="1"/>
  <c r="C184" i="19" s="1" a="1"/>
  <c r="C184" i="19" s="1"/>
  <c r="C185" i="19" s="1" a="1"/>
  <c r="C185" i="19" s="1"/>
  <c r="C186" i="19" s="1" a="1"/>
  <c r="C186" i="19" s="1"/>
  <c r="C187" i="19" s="1" a="1"/>
  <c r="C187" i="19" s="1"/>
  <c r="C188" i="19" s="1" a="1"/>
  <c r="C188" i="19" s="1"/>
  <c r="C189" i="19" s="1" a="1"/>
  <c r="C189" i="19" s="1"/>
  <c r="C190" i="19" s="1" a="1"/>
  <c r="C190" i="19" s="1"/>
  <c r="C191" i="19" s="1" a="1"/>
  <c r="C191" i="19" s="1"/>
  <c r="C192" i="19" s="1" a="1"/>
  <c r="C192" i="19" s="1"/>
  <c r="C193" i="19" s="1" a="1"/>
  <c r="C193" i="19" s="1"/>
  <c r="C194" i="19" s="1" a="1"/>
  <c r="C194" i="19" s="1"/>
  <c r="C195" i="19" s="1" a="1"/>
  <c r="C195" i="19" s="1"/>
  <c r="C196" i="19" s="1" a="1"/>
  <c r="C196" i="19" s="1"/>
  <c r="C197" i="19" s="1" a="1"/>
  <c r="C197" i="19" s="1"/>
  <c r="C198" i="19" s="1" a="1"/>
  <c r="C198" i="19" s="1"/>
  <c r="C199" i="19" s="1" a="1"/>
  <c r="C199" i="19" s="1"/>
  <c r="C200" i="19" s="1" a="1"/>
  <c r="C200" i="19" s="1"/>
  <c r="C201" i="19" s="1" a="1"/>
  <c r="C201" i="19" s="1"/>
  <c r="C202" i="19" s="1" a="1"/>
  <c r="C202" i="19" s="1"/>
  <c r="C203" i="19" s="1" a="1"/>
  <c r="C203" i="19" s="1"/>
  <c r="C204" i="19" s="1" a="1"/>
  <c r="C204" i="19" s="1"/>
  <c r="C205" i="19" s="1" a="1"/>
  <c r="C205" i="19" s="1"/>
  <c r="C206" i="19" s="1" a="1"/>
  <c r="C206" i="19" s="1"/>
  <c r="C207" i="19" s="1" a="1"/>
  <c r="C207" i="19" s="1"/>
  <c r="C208" i="19" s="1" a="1"/>
  <c r="C208" i="19" s="1"/>
  <c r="C209" i="19" s="1" a="1"/>
  <c r="C209" i="19" s="1"/>
  <c r="C210" i="19" s="1" a="1"/>
  <c r="C210" i="19" s="1"/>
  <c r="C211" i="19" s="1" a="1"/>
  <c r="C211" i="19" s="1"/>
  <c r="C212" i="19" s="1" a="1"/>
  <c r="C212" i="19" s="1"/>
  <c r="C213" i="19" s="1" a="1"/>
  <c r="C213" i="19" s="1"/>
  <c r="C214" i="19" s="1" a="1"/>
  <c r="C214" i="19" s="1"/>
  <c r="C215" i="19" s="1" a="1"/>
  <c r="C215" i="19" s="1"/>
  <c r="C216" i="19" s="1" a="1"/>
  <c r="C216" i="19" s="1"/>
  <c r="C217" i="19" s="1" a="1"/>
  <c r="C217" i="19" s="1"/>
  <c r="C218" i="19" s="1" a="1"/>
  <c r="C218" i="19" s="1"/>
  <c r="C219" i="19" s="1" a="1"/>
  <c r="C219" i="19" s="1"/>
  <c r="C220" i="19" s="1" a="1"/>
  <c r="C220" i="19" s="1"/>
  <c r="C221" i="19" s="1" a="1"/>
  <c r="C221" i="19" s="1"/>
  <c r="C222" i="19" s="1" a="1"/>
  <c r="C222" i="19" s="1"/>
  <c r="C223" i="19" s="1" a="1"/>
  <c r="C223" i="19" s="1"/>
  <c r="C224" i="19" s="1" a="1"/>
  <c r="C224" i="19" s="1"/>
  <c r="C225" i="19" s="1" a="1"/>
  <c r="C225" i="19" s="1"/>
  <c r="C226" i="19" s="1" a="1"/>
  <c r="C226" i="19" s="1"/>
  <c r="C227" i="19" s="1" a="1"/>
  <c r="C227" i="19" s="1"/>
  <c r="C228" i="19" s="1" a="1"/>
  <c r="C228" i="19" s="1"/>
  <c r="C229" i="19" s="1" a="1"/>
  <c r="C229" i="19" s="1"/>
  <c r="C230" i="19" s="1" a="1"/>
  <c r="C230" i="19" s="1"/>
  <c r="C231" i="19" s="1" a="1"/>
  <c r="C231" i="19" s="1"/>
  <c r="C232" i="19" s="1" a="1"/>
  <c r="C232" i="19" s="1"/>
  <c r="C233" i="19" s="1" a="1"/>
  <c r="C233" i="19" s="1"/>
  <c r="C234" i="19" s="1" a="1"/>
  <c r="C234" i="19" s="1"/>
  <c r="C235" i="19" s="1" a="1"/>
  <c r="C235" i="19" s="1"/>
  <c r="C236" i="19" s="1" a="1"/>
  <c r="C236" i="19" s="1"/>
  <c r="C237" i="19" s="1" a="1"/>
  <c r="C237" i="19" s="1"/>
  <c r="C238" i="19" s="1" a="1"/>
  <c r="C238" i="19" s="1"/>
  <c r="C239" i="19" s="1" a="1"/>
  <c r="C239" i="19" s="1"/>
  <c r="C240" i="19" s="1" a="1"/>
  <c r="C240" i="19" s="1"/>
  <c r="C241" i="19" s="1" a="1"/>
  <c r="C241" i="19" s="1"/>
  <c r="C242" i="19" s="1" a="1"/>
  <c r="C242" i="19" s="1"/>
  <c r="C243" i="19" s="1" a="1"/>
  <c r="C243" i="19" s="1"/>
  <c r="C244" i="19" s="1" a="1"/>
  <c r="C244" i="19" s="1"/>
  <c r="C245" i="19" s="1" a="1"/>
  <c r="C245" i="19" s="1"/>
  <c r="C246" i="19" s="1" a="1"/>
  <c r="C246" i="19" s="1"/>
  <c r="C247" i="19" s="1" a="1"/>
  <c r="C247" i="19" s="1"/>
  <c r="C248" i="19" s="1" a="1"/>
  <c r="C248" i="19" s="1"/>
  <c r="C249" i="19" s="1" a="1"/>
  <c r="C249" i="19" s="1"/>
  <c r="C250" i="19" s="1" a="1"/>
  <c r="C250" i="19" s="1"/>
  <c r="C251" i="19" s="1" a="1"/>
  <c r="C251" i="19" s="1"/>
  <c r="C252" i="19" s="1" a="1"/>
  <c r="C252" i="19" s="1"/>
  <c r="C253" i="19" s="1" a="1"/>
  <c r="C253" i="19" s="1"/>
  <c r="C254" i="19" s="1" a="1"/>
  <c r="C254" i="19" s="1"/>
  <c r="C255" i="19" s="1" a="1"/>
  <c r="C255" i="19" s="1"/>
  <c r="C256" i="19" s="1" a="1"/>
  <c r="C256" i="19" s="1"/>
  <c r="C257" i="19" s="1" a="1"/>
  <c r="C257" i="19" s="1"/>
  <c r="C258" i="19" s="1" a="1"/>
  <c r="C258" i="19" s="1"/>
  <c r="C259" i="19" s="1" a="1"/>
  <c r="C259" i="19" s="1"/>
  <c r="C260" i="19" s="1" a="1"/>
  <c r="C260" i="19" s="1"/>
  <c r="C261" i="19" s="1" a="1"/>
  <c r="C261" i="19" s="1"/>
  <c r="C262" i="19" s="1" a="1"/>
  <c r="C262" i="19" s="1"/>
  <c r="C263" i="19" s="1" a="1"/>
  <c r="C263" i="19" s="1"/>
  <c r="C264" i="19" s="1" a="1"/>
  <c r="C264" i="19" s="1"/>
  <c r="C265" i="19" s="1" a="1"/>
  <c r="C265" i="19" s="1"/>
  <c r="C266" i="19" s="1" a="1"/>
  <c r="C266" i="19" s="1"/>
  <c r="C267" i="19" s="1" a="1"/>
  <c r="C267" i="19" s="1"/>
  <c r="C268" i="19" s="1" a="1"/>
  <c r="C268" i="19" s="1"/>
  <c r="C269" i="19" s="1" a="1"/>
  <c r="C269" i="19" s="1"/>
  <c r="C270" i="19" s="1" a="1"/>
  <c r="C270" i="19" s="1"/>
  <c r="C271" i="19" s="1" a="1"/>
  <c r="C271" i="19" s="1"/>
  <c r="C272" i="19" s="1" a="1"/>
  <c r="C272" i="19" s="1"/>
  <c r="C273" i="19" s="1" a="1"/>
  <c r="C273" i="19" s="1"/>
  <c r="C274" i="19" s="1" a="1"/>
  <c r="C274" i="19" s="1"/>
  <c r="C275" i="19" s="1" a="1"/>
  <c r="C275" i="19" s="1"/>
  <c r="C276" i="19" s="1" a="1"/>
  <c r="C276" i="19" s="1"/>
  <c r="C277" i="19" s="1" a="1"/>
  <c r="C277" i="19" s="1"/>
  <c r="C278" i="19" s="1" a="1"/>
  <c r="C278" i="19" s="1"/>
  <c r="C279" i="19" s="1" a="1"/>
  <c r="C279" i="19" s="1"/>
  <c r="C280" i="19" s="1" a="1"/>
  <c r="C280" i="19" s="1"/>
  <c r="C281" i="19" s="1" a="1"/>
  <c r="C281" i="19" s="1"/>
  <c r="C282" i="19" s="1" a="1"/>
  <c r="C282" i="19" s="1"/>
  <c r="C283" i="19" s="1" a="1"/>
  <c r="C283" i="19" s="1"/>
  <c r="C284" i="19" s="1" a="1"/>
  <c r="C284" i="19" s="1"/>
  <c r="C285" i="19" s="1" a="1"/>
  <c r="C285" i="19" s="1"/>
  <c r="C286" i="19" s="1" a="1"/>
  <c r="C286" i="19" s="1"/>
  <c r="C287" i="19" s="1" a="1"/>
  <c r="C287" i="19" s="1"/>
  <c r="C288" i="19" s="1" a="1"/>
  <c r="C288" i="19" s="1"/>
  <c r="C289" i="19" s="1" a="1"/>
  <c r="C289" i="19" s="1"/>
  <c r="C290" i="19" s="1" a="1"/>
  <c r="C290" i="19" s="1"/>
  <c r="C291" i="19" s="1" a="1"/>
  <c r="C291" i="19" s="1"/>
  <c r="C292" i="19" s="1" a="1"/>
  <c r="C292" i="19" s="1"/>
  <c r="C293" i="19" s="1" a="1"/>
  <c r="C293" i="19" s="1"/>
  <c r="C294" i="19" s="1" a="1"/>
  <c r="C294" i="19" s="1"/>
  <c r="C295" i="19" s="1" a="1"/>
  <c r="C295" i="19" s="1"/>
  <c r="C296" i="19" s="1" a="1"/>
  <c r="C296" i="19" s="1"/>
  <c r="C297" i="19" s="1" a="1"/>
  <c r="C297" i="19" s="1"/>
  <c r="C298" i="19" s="1" a="1"/>
  <c r="C298" i="19" s="1"/>
  <c r="C299" i="19" s="1" a="1"/>
  <c r="C299" i="19" s="1"/>
  <c r="C300" i="19" s="1" a="1"/>
  <c r="C300" i="19" s="1"/>
  <c r="C301" i="19" s="1" a="1"/>
  <c r="C301" i="19" s="1"/>
  <c r="C302" i="19" s="1" a="1"/>
  <c r="C302" i="19" s="1"/>
  <c r="C303" i="19" s="1" a="1"/>
  <c r="C303" i="19" s="1"/>
  <c r="C304" i="19" s="1" a="1"/>
  <c r="C304" i="19" s="1"/>
  <c r="C305" i="19" s="1" a="1"/>
  <c r="C305" i="19" s="1"/>
  <c r="C306" i="19" s="1" a="1"/>
  <c r="C306" i="19" s="1"/>
  <c r="C307" i="19" s="1" a="1"/>
  <c r="C307" i="19" s="1"/>
  <c r="C308" i="19" s="1" a="1"/>
  <c r="C308" i="19" s="1"/>
  <c r="C309" i="19" s="1" a="1"/>
  <c r="C309" i="19" s="1"/>
  <c r="C310" i="19" s="1" a="1"/>
  <c r="C310" i="19" s="1"/>
  <c r="C311" i="19" s="1" a="1"/>
  <c r="C311" i="19" s="1"/>
  <c r="C312" i="19" s="1" a="1"/>
  <c r="C312" i="19" s="1"/>
  <c r="C313" i="19" s="1" a="1"/>
  <c r="C313" i="19" s="1"/>
  <c r="C314" i="19" s="1" a="1"/>
  <c r="C314" i="19" s="1"/>
  <c r="C315" i="19" s="1" a="1"/>
  <c r="C315" i="19" s="1"/>
  <c r="C316" i="19" s="1" a="1"/>
  <c r="C316" i="19" s="1"/>
  <c r="C317" i="19" s="1" a="1"/>
  <c r="C317" i="19" s="1"/>
  <c r="C318" i="19" s="1" a="1"/>
  <c r="C318" i="19" s="1"/>
  <c r="C319" i="19" s="1" a="1"/>
  <c r="C319" i="19" s="1"/>
  <c r="C320" i="19" s="1" a="1"/>
  <c r="C320" i="19" s="1"/>
  <c r="C321" i="19" s="1" a="1"/>
  <c r="C321" i="19" s="1"/>
  <c r="C322" i="19" s="1" a="1"/>
  <c r="C322" i="19" s="1"/>
  <c r="C323" i="19" s="1" a="1"/>
  <c r="C323" i="19" s="1"/>
  <c r="C324" i="19" s="1" a="1"/>
  <c r="C324" i="19" s="1"/>
  <c r="C325" i="19" s="1" a="1"/>
  <c r="C325" i="19" s="1"/>
  <c r="C326" i="19" s="1" a="1"/>
  <c r="C326" i="19" s="1"/>
  <c r="C327" i="19" s="1" a="1"/>
  <c r="C327" i="19" s="1"/>
  <c r="C328" i="19" s="1" a="1"/>
  <c r="C328" i="19" s="1"/>
  <c r="C329" i="19" s="1" a="1"/>
  <c r="C329" i="19" s="1"/>
  <c r="C330" i="19" s="1" a="1"/>
  <c r="C330" i="19" s="1"/>
  <c r="C331" i="19" s="1" a="1"/>
  <c r="C331" i="19" s="1"/>
  <c r="C332" i="19" s="1" a="1"/>
  <c r="C332" i="19" s="1"/>
  <c r="C333" i="19" s="1" a="1"/>
  <c r="C333" i="19" s="1"/>
  <c r="C334" i="19" s="1" a="1"/>
  <c r="C334" i="19" s="1"/>
  <c r="C335" i="19" s="1" a="1"/>
  <c r="C335" i="19" s="1"/>
  <c r="C336" i="19" s="1" a="1"/>
  <c r="C336" i="19" s="1"/>
  <c r="C337" i="19" s="1" a="1"/>
  <c r="C337" i="19" s="1"/>
  <c r="C338" i="19" s="1" a="1"/>
  <c r="C338" i="19" s="1"/>
  <c r="C339" i="19" s="1" a="1"/>
  <c r="C339" i="19" s="1"/>
  <c r="C340" i="19" s="1" a="1"/>
  <c r="C340" i="19" s="1"/>
  <c r="C341" i="19" s="1" a="1"/>
  <c r="C341" i="19" s="1"/>
  <c r="C342" i="19" s="1" a="1"/>
  <c r="C342" i="19" s="1"/>
  <c r="C343" i="19" s="1" a="1"/>
  <c r="C343" i="19" s="1"/>
  <c r="C344" i="19" s="1" a="1"/>
  <c r="C344" i="19" s="1"/>
  <c r="C345" i="19" s="1" a="1"/>
  <c r="C345" i="19" s="1"/>
  <c r="C346" i="19" s="1" a="1"/>
  <c r="C346" i="19" s="1"/>
  <c r="C347" i="19" s="1" a="1"/>
  <c r="C347" i="19" s="1"/>
  <c r="C348" i="19" s="1" a="1"/>
  <c r="C348" i="19" s="1"/>
  <c r="C349" i="19" s="1" a="1"/>
  <c r="C349" i="19" s="1"/>
  <c r="C350" i="19" s="1" a="1"/>
  <c r="C350" i="19" s="1"/>
  <c r="C351" i="19" s="1" a="1"/>
  <c r="C351" i="19" s="1"/>
  <c r="C352" i="19" s="1" a="1"/>
  <c r="C352" i="19" s="1"/>
  <c r="C353" i="19" s="1" a="1"/>
  <c r="C353" i="19" s="1"/>
  <c r="C354" i="19" s="1" a="1"/>
  <c r="C354" i="19" s="1"/>
  <c r="C355" i="19" s="1" a="1"/>
  <c r="C355" i="19" s="1"/>
  <c r="C356" i="19" s="1" a="1"/>
  <c r="C356" i="19" s="1"/>
  <c r="C357" i="19" s="1" a="1"/>
  <c r="C357" i="19" s="1"/>
  <c r="C358" i="19" s="1" a="1"/>
  <c r="C358" i="19" s="1"/>
  <c r="C359" i="19" s="1" a="1"/>
  <c r="C359" i="19" s="1"/>
  <c r="C360" i="19" s="1" a="1"/>
  <c r="C360" i="19" s="1"/>
  <c r="C361" i="19" s="1" a="1"/>
  <c r="C361" i="19" s="1"/>
  <c r="C362" i="19" s="1" a="1"/>
  <c r="C362" i="19" s="1"/>
  <c r="C363" i="19" s="1" a="1"/>
  <c r="C363" i="19" s="1"/>
  <c r="C364" i="19" s="1" a="1"/>
  <c r="C364" i="19" s="1"/>
  <c r="C365" i="19" s="1" a="1"/>
  <c r="C365" i="19" s="1"/>
  <c r="C366" i="19" s="1" a="1"/>
  <c r="C366" i="19" s="1"/>
  <c r="C367" i="19" s="1" a="1"/>
  <c r="C367" i="19" s="1"/>
  <c r="C368" i="19" s="1" a="1"/>
  <c r="C368" i="19" s="1"/>
  <c r="C369" i="19" s="1" a="1"/>
  <c r="C369" i="19" s="1"/>
  <c r="C370" i="19" s="1" a="1"/>
  <c r="C370" i="19" s="1"/>
  <c r="C371" i="19" s="1" a="1"/>
  <c r="C371" i="19" s="1"/>
  <c r="C372" i="19" s="1" a="1"/>
  <c r="C372" i="19" s="1"/>
  <c r="C373" i="19" s="1" a="1"/>
  <c r="C373" i="19" s="1"/>
  <c r="C374" i="19" s="1" a="1"/>
  <c r="C374" i="19" s="1"/>
  <c r="C375" i="19" s="1" a="1"/>
  <c r="C375" i="19" s="1"/>
  <c r="C376" i="19" s="1" a="1"/>
  <c r="C376" i="19" s="1"/>
  <c r="C377" i="19" s="1" a="1"/>
  <c r="C377" i="19" s="1"/>
  <c r="C378" i="19" s="1" a="1"/>
  <c r="C378" i="19" s="1"/>
  <c r="C379" i="19" s="1" a="1"/>
  <c r="C379" i="19" s="1"/>
  <c r="C380" i="19" s="1" a="1"/>
  <c r="C380" i="19" s="1"/>
  <c r="C381" i="19" s="1" a="1"/>
  <c r="C381" i="19" s="1"/>
  <c r="C382" i="19" s="1" a="1"/>
  <c r="C382" i="19" s="1"/>
  <c r="C383" i="19" s="1" a="1"/>
  <c r="C383" i="19" s="1"/>
  <c r="C384" i="19" s="1" a="1"/>
  <c r="C384" i="19" s="1"/>
  <c r="C385" i="19" s="1" a="1"/>
  <c r="C385" i="19" s="1"/>
  <c r="C386" i="19" s="1" a="1"/>
  <c r="C386" i="19" s="1"/>
  <c r="C387" i="19" s="1" a="1"/>
  <c r="C387" i="19" s="1"/>
  <c r="C388" i="19" s="1" a="1"/>
  <c r="C388" i="19" s="1"/>
  <c r="C389" i="19" s="1" a="1"/>
  <c r="C389" i="19" s="1"/>
  <c r="C390" i="19" s="1" a="1"/>
  <c r="C390" i="19" s="1"/>
  <c r="C391" i="19" s="1" a="1"/>
  <c r="C391" i="19" s="1"/>
  <c r="C392" i="19" s="1" a="1"/>
  <c r="C392" i="19" s="1"/>
  <c r="C393" i="19" s="1" a="1"/>
  <c r="C393" i="19" s="1"/>
  <c r="C394" i="19" s="1" a="1"/>
  <c r="C394" i="19" s="1"/>
  <c r="C395" i="19" s="1" a="1"/>
  <c r="C395" i="19" s="1"/>
  <c r="C396" i="19" s="1" a="1"/>
  <c r="C396" i="19" s="1"/>
  <c r="C397" i="19" s="1" a="1"/>
  <c r="C397" i="19" s="1"/>
  <c r="C398" i="19" s="1" a="1"/>
  <c r="C398" i="19" s="1"/>
  <c r="C399" i="19" s="1" a="1"/>
  <c r="C399" i="19" s="1"/>
  <c r="C400" i="19" s="1" a="1"/>
  <c r="C400" i="19" s="1"/>
  <c r="C401" i="19" s="1" a="1"/>
  <c r="C401" i="19" s="1"/>
  <c r="C402" i="19" s="1" a="1"/>
  <c r="C402" i="19" s="1"/>
  <c r="C403" i="19" s="1" a="1"/>
  <c r="C403" i="19" s="1"/>
  <c r="C404" i="19" s="1" a="1"/>
  <c r="C404" i="19" s="1"/>
  <c r="C405" i="19" s="1" a="1"/>
  <c r="C405" i="19" s="1"/>
  <c r="C406" i="19" s="1" a="1"/>
  <c r="C406" i="19" s="1"/>
  <c r="C407" i="19" s="1" a="1"/>
  <c r="C407" i="19" s="1"/>
  <c r="C408" i="19" s="1" a="1"/>
  <c r="C408" i="19" s="1"/>
  <c r="C409" i="19" s="1" a="1"/>
  <c r="C409" i="19" s="1"/>
  <c r="C410" i="19" s="1" a="1"/>
  <c r="C410" i="19" s="1"/>
  <c r="C411" i="19" s="1" a="1"/>
  <c r="C411" i="19" s="1"/>
  <c r="C412" i="19" s="1" a="1"/>
  <c r="C412" i="19" s="1"/>
  <c r="C413" i="19" s="1" a="1"/>
  <c r="C413" i="19" s="1"/>
  <c r="C414" i="19" s="1" a="1"/>
  <c r="C414" i="19" s="1"/>
  <c r="C415" i="19" s="1" a="1"/>
  <c r="C415" i="19" s="1"/>
  <c r="C416" i="19" s="1" a="1"/>
  <c r="C416" i="19" s="1"/>
  <c r="C417" i="19" s="1" a="1"/>
  <c r="C417" i="19" s="1"/>
  <c r="C418" i="19" s="1" a="1"/>
  <c r="C418" i="19" s="1"/>
  <c r="C419" i="19" s="1" a="1"/>
  <c r="C419" i="19" s="1"/>
  <c r="C420" i="19" s="1" a="1"/>
  <c r="C420" i="19" s="1"/>
  <c r="C421" i="19" s="1" a="1"/>
  <c r="C421" i="19" s="1"/>
  <c r="C422" i="19" s="1" a="1"/>
  <c r="C422" i="19" s="1"/>
  <c r="C423" i="19" s="1" a="1"/>
  <c r="C423" i="19" s="1"/>
  <c r="C424" i="19" s="1" a="1"/>
  <c r="C424" i="19" s="1"/>
  <c r="C425" i="19" s="1" a="1"/>
  <c r="C425" i="19" s="1"/>
  <c r="C426" i="19" s="1" a="1"/>
  <c r="C426" i="19" s="1"/>
  <c r="C427" i="19" s="1" a="1"/>
  <c r="C427" i="19" s="1"/>
  <c r="C428" i="19" s="1" a="1"/>
  <c r="C428" i="19" s="1"/>
  <c r="C429" i="19" s="1" a="1"/>
  <c r="C429" i="19" s="1"/>
  <c r="C430" i="19" s="1" a="1"/>
  <c r="C430" i="19" s="1"/>
  <c r="C431" i="19" s="1" a="1"/>
  <c r="C431" i="19" s="1"/>
  <c r="C432" i="19" s="1" a="1"/>
  <c r="C432" i="19" s="1"/>
  <c r="C433" i="19" s="1" a="1"/>
  <c r="C433" i="19" s="1"/>
  <c r="C434" i="19" s="1" a="1"/>
  <c r="C434" i="19" s="1"/>
  <c r="C435" i="19" s="1" a="1"/>
  <c r="C435" i="19" s="1"/>
  <c r="C436" i="19" s="1" a="1"/>
  <c r="C436" i="19" s="1"/>
  <c r="C437" i="19" s="1" a="1"/>
  <c r="C437" i="19" s="1"/>
  <c r="C438" i="19" s="1" a="1"/>
  <c r="C438" i="19" s="1"/>
  <c r="C439" i="19" s="1" a="1"/>
  <c r="C439" i="19" s="1"/>
  <c r="C440" i="19" s="1" a="1"/>
  <c r="C440" i="19" s="1"/>
  <c r="C441" i="19" s="1" a="1"/>
  <c r="C441" i="19" s="1"/>
  <c r="C442" i="19" s="1" a="1"/>
  <c r="C442" i="19" s="1"/>
  <c r="C443" i="19" s="1" a="1"/>
  <c r="C443" i="19" s="1"/>
  <c r="C444" i="19" s="1" a="1"/>
  <c r="C444" i="19" s="1"/>
  <c r="C445" i="19" s="1" a="1"/>
  <c r="C445" i="19" s="1"/>
  <c r="C446" i="19" s="1" a="1"/>
  <c r="C446" i="19" s="1"/>
  <c r="C447" i="19" s="1" a="1"/>
  <c r="C447" i="19" s="1"/>
  <c r="C448" i="19" s="1" a="1"/>
  <c r="C448" i="19" s="1"/>
  <c r="C449" i="19" s="1" a="1"/>
  <c r="C449" i="19" s="1"/>
  <c r="C450" i="19" s="1" a="1"/>
  <c r="C450" i="19" s="1"/>
  <c r="C451" i="19" s="1" a="1"/>
  <c r="C451" i="19" s="1"/>
  <c r="C452" i="19" s="1" a="1"/>
  <c r="C452" i="19" s="1"/>
  <c r="C453" i="19" s="1" a="1"/>
  <c r="C453" i="19" s="1"/>
  <c r="C454" i="19" s="1" a="1"/>
  <c r="C454" i="19" s="1"/>
  <c r="C455" i="19" s="1" a="1"/>
  <c r="C455" i="19" s="1"/>
  <c r="C456" i="19" s="1" a="1"/>
  <c r="C456" i="19" s="1"/>
  <c r="C457" i="19" s="1" a="1"/>
  <c r="C457" i="19" s="1"/>
  <c r="C458" i="19" s="1" a="1"/>
  <c r="C458" i="19" s="1"/>
  <c r="C459" i="19" s="1" a="1"/>
  <c r="C459" i="19" s="1"/>
  <c r="C460" i="19" s="1" a="1"/>
  <c r="C460" i="19" s="1"/>
  <c r="C461" i="19" s="1" a="1"/>
  <c r="C461" i="19" s="1"/>
  <c r="C462" i="19" s="1" a="1"/>
  <c r="C462" i="19" s="1"/>
  <c r="C463" i="19" s="1" a="1"/>
  <c r="C463" i="19" s="1"/>
  <c r="C464" i="19" s="1" a="1"/>
  <c r="C464" i="19" s="1"/>
  <c r="C465" i="19" s="1" a="1"/>
  <c r="C465" i="19" s="1"/>
  <c r="C466" i="19" s="1" a="1"/>
  <c r="C466" i="19" s="1"/>
  <c r="C467" i="19" s="1" a="1"/>
  <c r="C467" i="19" s="1"/>
  <c r="C468" i="19" s="1" a="1"/>
  <c r="C468" i="19" s="1"/>
  <c r="C469" i="19" s="1" a="1"/>
  <c r="C469" i="19" s="1"/>
  <c r="C470" i="19" s="1" a="1"/>
  <c r="C470" i="19" s="1"/>
  <c r="C471" i="19" s="1" a="1"/>
  <c r="C471" i="19" s="1"/>
  <c r="C472" i="19" s="1" a="1"/>
  <c r="C472" i="19" s="1"/>
  <c r="C473" i="19" s="1" a="1"/>
  <c r="C473" i="19" s="1"/>
  <c r="C474" i="19" s="1" a="1"/>
  <c r="C474" i="19" s="1"/>
  <c r="C475" i="19" s="1" a="1"/>
  <c r="C475" i="19" s="1"/>
  <c r="C476" i="19" s="1" a="1"/>
  <c r="C476" i="19" s="1"/>
  <c r="C477" i="19" s="1" a="1"/>
  <c r="C477" i="19" s="1"/>
  <c r="C478" i="19" s="1" a="1"/>
  <c r="C478" i="19" s="1"/>
  <c r="C479" i="19" s="1" a="1"/>
  <c r="C479" i="19" s="1"/>
  <c r="C480" i="19" s="1" a="1"/>
  <c r="C480" i="19" s="1"/>
  <c r="C481" i="19" s="1" a="1"/>
  <c r="C481" i="19" s="1"/>
  <c r="C482" i="19" s="1" a="1"/>
  <c r="C482" i="19" s="1"/>
  <c r="C483" i="19" s="1" a="1"/>
  <c r="C483" i="19" s="1"/>
  <c r="C484" i="19" s="1" a="1"/>
  <c r="C484" i="19" s="1"/>
  <c r="C485" i="19" s="1" a="1"/>
  <c r="C485" i="19" s="1"/>
  <c r="C486" i="19" s="1" a="1"/>
  <c r="C486" i="19" s="1"/>
  <c r="C487" i="19" s="1" a="1"/>
  <c r="C487" i="19" s="1"/>
  <c r="C488" i="19" s="1" a="1"/>
  <c r="C488" i="19" s="1"/>
  <c r="C489" i="19" s="1" a="1"/>
  <c r="C489" i="19" s="1"/>
  <c r="C490" i="19" s="1" a="1"/>
  <c r="C490" i="19" s="1"/>
  <c r="C491" i="19" s="1" a="1"/>
  <c r="C491" i="19" s="1"/>
  <c r="C492" i="19" s="1" a="1"/>
  <c r="C492" i="19" s="1"/>
  <c r="C493" i="19" s="1" a="1"/>
  <c r="C493" i="19" s="1"/>
  <c r="C494" i="19" s="1" a="1"/>
  <c r="C494" i="19" s="1"/>
  <c r="C495" i="19" s="1" a="1"/>
  <c r="C495" i="19" s="1"/>
  <c r="C496" i="19" s="1" a="1"/>
  <c r="C496" i="19" s="1"/>
  <c r="C497" i="19" s="1" a="1"/>
  <c r="C497" i="19" s="1"/>
  <c r="C498" i="19" s="1" a="1"/>
  <c r="C498" i="19" s="1"/>
  <c r="C499" i="19" s="1" a="1"/>
  <c r="C499" i="19" s="1"/>
  <c r="C500" i="19" s="1" a="1"/>
  <c r="C500" i="19" s="1"/>
  <c r="C501" i="19" s="1" a="1"/>
  <c r="C501" i="19" s="1"/>
  <c r="C502" i="19" s="1" a="1"/>
  <c r="C502" i="19" s="1"/>
  <c r="C503" i="19" s="1" a="1"/>
  <c r="C503" i="19" s="1"/>
  <c r="C504" i="19" s="1" a="1"/>
  <c r="C504" i="19" s="1"/>
  <c r="C505" i="19" s="1" a="1"/>
  <c r="C505" i="19" s="1"/>
  <c r="C506" i="19" s="1" a="1"/>
  <c r="C506" i="19" s="1"/>
  <c r="C507" i="19" s="1" a="1"/>
  <c r="C507" i="19" s="1"/>
  <c r="C508" i="19" s="1" a="1"/>
  <c r="C508" i="19" s="1"/>
  <c r="C509" i="19" s="1" a="1"/>
  <c r="C509" i="19" s="1"/>
  <c r="C510" i="19" s="1" a="1"/>
  <c r="C510" i="19" s="1"/>
  <c r="C511" i="19" s="1" a="1"/>
  <c r="C511" i="19" s="1"/>
  <c r="C512" i="19" s="1" a="1"/>
  <c r="C512" i="19" s="1"/>
  <c r="C513" i="19" s="1" a="1"/>
  <c r="C513" i="19" s="1"/>
  <c r="C514" i="19" s="1" a="1"/>
  <c r="C514" i="19" s="1"/>
  <c r="C515" i="19" s="1" a="1"/>
  <c r="C515" i="19" s="1"/>
  <c r="C516" i="19" s="1" a="1"/>
  <c r="C516" i="19" s="1"/>
  <c r="C517" i="19" s="1" a="1"/>
  <c r="C517" i="19" s="1"/>
  <c r="C518" i="19" s="1" a="1"/>
  <c r="C518" i="19" s="1"/>
  <c r="C519" i="19" s="1" a="1"/>
  <c r="C519" i="19" s="1"/>
  <c r="C520" i="19" s="1" a="1"/>
  <c r="C520" i="19" s="1"/>
  <c r="C521" i="19" s="1" a="1"/>
  <c r="C521" i="19" s="1"/>
  <c r="C522" i="19" s="1" a="1"/>
  <c r="C522" i="19" s="1"/>
  <c r="C523" i="19" s="1" a="1"/>
  <c r="C523" i="19" s="1"/>
  <c r="C524" i="19" s="1" a="1"/>
  <c r="C524" i="19" s="1"/>
  <c r="C525" i="19" s="1" a="1"/>
  <c r="C525" i="19" s="1"/>
  <c r="C526" i="19" s="1" a="1"/>
  <c r="C526" i="19" s="1"/>
  <c r="C527" i="19" s="1" a="1"/>
  <c r="C527" i="19" s="1"/>
  <c r="C528" i="19" s="1" a="1"/>
  <c r="C528" i="19" s="1"/>
  <c r="C529" i="19" s="1" a="1"/>
  <c r="C529" i="19" s="1"/>
  <c r="C530" i="19" s="1" a="1"/>
  <c r="C530" i="19" s="1"/>
  <c r="C531" i="19" s="1" a="1"/>
  <c r="C531" i="19" s="1"/>
  <c r="C532" i="19" s="1" a="1"/>
  <c r="C532" i="19" s="1"/>
  <c r="C533" i="19" s="1" a="1"/>
  <c r="C533" i="19" s="1"/>
  <c r="C534" i="19" s="1" a="1"/>
  <c r="C534" i="19" s="1"/>
  <c r="C535" i="19" s="1" a="1"/>
  <c r="C535" i="19" s="1"/>
  <c r="C536" i="19" s="1" a="1"/>
  <c r="C536" i="19" s="1"/>
  <c r="C537" i="19" s="1" a="1"/>
  <c r="C537" i="19" s="1"/>
  <c r="C538" i="19" s="1" a="1"/>
  <c r="C538" i="19" s="1"/>
  <c r="C539" i="19" s="1" a="1"/>
  <c r="C539" i="19" s="1"/>
  <c r="C540" i="19" s="1" a="1"/>
  <c r="C540" i="19" s="1"/>
  <c r="C541" i="19" s="1" a="1"/>
  <c r="C541" i="19" s="1"/>
  <c r="C542" i="19" s="1" a="1"/>
  <c r="C542" i="19" s="1"/>
  <c r="C543" i="19" s="1" a="1"/>
  <c r="C543" i="19" s="1"/>
  <c r="C544" i="19" s="1" a="1"/>
  <c r="C544" i="19" s="1"/>
  <c r="C545" i="19" s="1" a="1"/>
  <c r="C545" i="19" s="1"/>
  <c r="C546" i="19" s="1" a="1"/>
  <c r="C546" i="19" s="1"/>
  <c r="C547" i="19" s="1" a="1"/>
  <c r="C547" i="19" s="1"/>
  <c r="C548" i="19" s="1" a="1"/>
  <c r="C548" i="19" s="1"/>
  <c r="C549" i="19" s="1" a="1"/>
  <c r="C549" i="19" s="1"/>
  <c r="C550" i="19" s="1" a="1"/>
  <c r="C550" i="19" s="1"/>
  <c r="C551" i="19" s="1" a="1"/>
  <c r="C551" i="19" s="1"/>
  <c r="C552" i="19" s="1" a="1"/>
  <c r="C552" i="19" s="1"/>
  <c r="C553" i="19" s="1" a="1"/>
  <c r="C553" i="19" s="1"/>
  <c r="C554" i="19" s="1" a="1"/>
  <c r="C554" i="19" s="1"/>
  <c r="C555" i="19" s="1" a="1"/>
  <c r="C555" i="19" s="1"/>
  <c r="C556" i="19" s="1" a="1"/>
  <c r="C556" i="19" s="1"/>
  <c r="C557" i="19" s="1" a="1"/>
  <c r="C557" i="19" s="1"/>
  <c r="C558" i="19" s="1" a="1"/>
  <c r="C558" i="19" s="1"/>
  <c r="C559" i="19" s="1" a="1"/>
  <c r="C559" i="19" s="1"/>
  <c r="C560" i="19" s="1" a="1"/>
  <c r="C560" i="19" s="1"/>
  <c r="C561" i="19" s="1" a="1"/>
  <c r="C561" i="19" s="1"/>
  <c r="C562" i="19" s="1" a="1"/>
  <c r="C562" i="19" s="1"/>
  <c r="C563" i="19" s="1" a="1"/>
  <c r="C563" i="19" s="1"/>
  <c r="C564" i="19" s="1" a="1"/>
  <c r="C564" i="19" s="1"/>
  <c r="C565" i="19" s="1" a="1"/>
  <c r="C565" i="19" s="1"/>
  <c r="C566" i="19" s="1" a="1"/>
  <c r="C566" i="19" s="1"/>
  <c r="C567" i="19" s="1" a="1"/>
  <c r="C567" i="19" s="1"/>
  <c r="C568" i="19" s="1" a="1"/>
  <c r="C568" i="19" s="1"/>
  <c r="C569" i="19" s="1" a="1"/>
  <c r="C569" i="19" s="1"/>
  <c r="C570" i="19" s="1" a="1"/>
  <c r="C570" i="19" s="1"/>
  <c r="C571" i="19" s="1" a="1"/>
  <c r="C571" i="19" s="1"/>
  <c r="C572" i="19" s="1" a="1"/>
  <c r="C572" i="19" s="1"/>
  <c r="C573" i="19" s="1" a="1"/>
  <c r="C573" i="19" s="1"/>
  <c r="C574" i="19" s="1" a="1"/>
  <c r="C574" i="19" s="1"/>
  <c r="C575" i="19" s="1" a="1"/>
  <c r="C575" i="19" s="1"/>
  <c r="C576" i="19" s="1" a="1"/>
  <c r="C576" i="19" s="1"/>
  <c r="C577" i="19" s="1" a="1"/>
  <c r="C577" i="19" s="1"/>
  <c r="C578" i="19" s="1" a="1"/>
  <c r="C578" i="19" s="1"/>
  <c r="C579" i="19" s="1" a="1"/>
  <c r="C579" i="19" s="1"/>
  <c r="C580" i="19" s="1" a="1"/>
  <c r="C580" i="19" s="1"/>
  <c r="C581" i="19" s="1" a="1"/>
  <c r="C581" i="19" s="1"/>
  <c r="C582" i="19" s="1" a="1"/>
  <c r="C582" i="19" s="1"/>
  <c r="C583" i="19" s="1" a="1"/>
  <c r="C583" i="19" s="1"/>
  <c r="C584" i="19" s="1" a="1"/>
  <c r="C584" i="19" s="1"/>
  <c r="C585" i="19" s="1" a="1"/>
  <c r="C585" i="19" s="1"/>
  <c r="C586" i="19" s="1" a="1"/>
  <c r="C586" i="19" s="1"/>
  <c r="C587" i="19" s="1" a="1"/>
  <c r="C587" i="19" s="1"/>
  <c r="C588" i="19" s="1" a="1"/>
  <c r="C588" i="19" s="1"/>
  <c r="C589" i="19" s="1" a="1"/>
  <c r="C589" i="19" s="1"/>
  <c r="C590" i="19" s="1" a="1"/>
  <c r="C590" i="19" s="1"/>
  <c r="C591" i="19" s="1" a="1"/>
  <c r="C591" i="19" s="1"/>
  <c r="C592" i="19" s="1" a="1"/>
  <c r="C592" i="19" s="1"/>
  <c r="C593" i="19" s="1" a="1"/>
  <c r="C593" i="19" s="1"/>
  <c r="C594" i="19" s="1" a="1"/>
  <c r="C594" i="19" s="1"/>
  <c r="C595" i="19" s="1" a="1"/>
  <c r="C595" i="19" s="1"/>
  <c r="C596" i="19" s="1" a="1"/>
  <c r="C596" i="19" s="1"/>
  <c r="C597" i="19" s="1" a="1"/>
  <c r="C597" i="19" s="1"/>
  <c r="C598" i="19" s="1" a="1"/>
  <c r="C598" i="19" s="1"/>
  <c r="C599" i="19" s="1" a="1"/>
  <c r="C599" i="19" s="1"/>
  <c r="C600" i="19" s="1" a="1"/>
  <c r="C600" i="19" s="1"/>
  <c r="C601" i="19" s="1" a="1"/>
  <c r="C601" i="19" s="1"/>
  <c r="C602" i="19" s="1" a="1"/>
  <c r="C602" i="19" s="1"/>
  <c r="C603" i="19" s="1" a="1"/>
  <c r="C603" i="19" s="1"/>
  <c r="C604" i="19" s="1" a="1"/>
  <c r="C604" i="19" s="1"/>
  <c r="C605" i="19" s="1" a="1"/>
  <c r="C605" i="19" s="1"/>
  <c r="C606" i="19" s="1" a="1"/>
  <c r="C606" i="19" s="1"/>
  <c r="C607" i="19" s="1" a="1"/>
  <c r="C607" i="19" s="1"/>
  <c r="C608" i="19" s="1" a="1"/>
  <c r="C608" i="19" s="1"/>
  <c r="C609" i="19" s="1" a="1"/>
  <c r="C609" i="19" s="1"/>
  <c r="C610" i="19" s="1" a="1"/>
  <c r="C610" i="19" s="1"/>
  <c r="C611" i="19" s="1" a="1"/>
  <c r="C611" i="19" s="1"/>
  <c r="C612" i="19" s="1" a="1"/>
  <c r="C612" i="19" s="1"/>
  <c r="C613" i="19" s="1" a="1"/>
  <c r="C613" i="19" s="1"/>
  <c r="C614" i="19" s="1" a="1"/>
  <c r="C614" i="19" s="1"/>
  <c r="C615" i="19" s="1" a="1"/>
  <c r="C615" i="19" s="1"/>
  <c r="C616" i="19" s="1" a="1"/>
  <c r="C616" i="19" s="1"/>
  <c r="C617" i="19" s="1" a="1"/>
  <c r="C617" i="19" s="1"/>
  <c r="C618" i="19" s="1" a="1"/>
  <c r="C618" i="19" s="1"/>
  <c r="C619" i="19" s="1" a="1"/>
  <c r="C619" i="19" s="1"/>
  <c r="C620" i="19" s="1" a="1"/>
  <c r="C620" i="19" s="1"/>
  <c r="C621" i="19" s="1" a="1"/>
  <c r="C621" i="19" s="1"/>
  <c r="C622" i="19" s="1" a="1"/>
  <c r="C622" i="19" s="1"/>
  <c r="C623" i="19" s="1" a="1"/>
  <c r="C623" i="19" s="1"/>
  <c r="C624" i="19" s="1" a="1"/>
  <c r="C624" i="19" s="1"/>
  <c r="C625" i="19" s="1" a="1"/>
  <c r="C625" i="19" s="1"/>
  <c r="C626" i="19" s="1" a="1"/>
  <c r="C626" i="19" s="1"/>
  <c r="C627" i="19" s="1" a="1"/>
  <c r="C627" i="19" s="1"/>
  <c r="C628" i="19" s="1" a="1"/>
  <c r="C628" i="19" s="1"/>
  <c r="C629" i="19" s="1" a="1"/>
  <c r="C629" i="19" s="1"/>
  <c r="C630" i="19" s="1" a="1"/>
  <c r="C630" i="19" s="1"/>
  <c r="C631" i="19" s="1" a="1"/>
  <c r="C631" i="19" s="1"/>
  <c r="C632" i="19" s="1" a="1"/>
  <c r="C632" i="19" s="1"/>
  <c r="C633" i="19" s="1" a="1"/>
  <c r="C633" i="19" s="1"/>
  <c r="C634" i="19" s="1" a="1"/>
  <c r="C634" i="19" s="1"/>
  <c r="C635" i="19" s="1" a="1"/>
  <c r="C635" i="19" s="1"/>
  <c r="C636" i="19" s="1" a="1"/>
  <c r="C636" i="19" s="1"/>
  <c r="C637" i="19" s="1" a="1"/>
  <c r="C637" i="19" s="1"/>
  <c r="C638" i="19" s="1" a="1"/>
  <c r="C638" i="19" s="1"/>
  <c r="C639" i="19" s="1" a="1"/>
  <c r="C639" i="19" s="1"/>
  <c r="C640" i="19" s="1" a="1"/>
  <c r="C640" i="19" s="1"/>
  <c r="C641" i="19" s="1" a="1"/>
  <c r="C641" i="19" s="1"/>
  <c r="C642" i="19" s="1" a="1"/>
  <c r="C642" i="19" s="1"/>
  <c r="C643" i="19" s="1" a="1"/>
  <c r="C643" i="19" s="1"/>
  <c r="C644" i="19" s="1" a="1"/>
  <c r="C644" i="19" s="1"/>
  <c r="C645" i="19" s="1" a="1"/>
  <c r="C645" i="19" s="1"/>
  <c r="C646" i="19" s="1" a="1"/>
  <c r="C646" i="19" s="1"/>
  <c r="C647" i="19" s="1" a="1"/>
  <c r="C647" i="19" s="1"/>
  <c r="C648" i="19" s="1" a="1"/>
  <c r="C648" i="19" s="1"/>
  <c r="C649" i="19" s="1" a="1"/>
  <c r="C649" i="19" s="1"/>
  <c r="C650" i="19" s="1" a="1"/>
  <c r="C650" i="19" s="1"/>
  <c r="C651" i="19" s="1" a="1"/>
  <c r="C651" i="19" s="1"/>
  <c r="C652" i="19" s="1" a="1"/>
  <c r="C652" i="19" s="1"/>
  <c r="C653" i="19" s="1" a="1"/>
  <c r="C653" i="19" s="1"/>
  <c r="C654" i="19" s="1" a="1"/>
  <c r="C654" i="19" s="1"/>
  <c r="C655" i="19" s="1" a="1"/>
  <c r="C655" i="19" s="1"/>
  <c r="C656" i="19" s="1" a="1"/>
  <c r="C656" i="19" s="1"/>
  <c r="C657" i="19" s="1" a="1"/>
  <c r="C657" i="19" s="1"/>
  <c r="C658" i="19" s="1" a="1"/>
  <c r="C658" i="19" s="1"/>
  <c r="C659" i="19" s="1" a="1"/>
  <c r="C659" i="19" s="1"/>
  <c r="C660" i="19" s="1" a="1"/>
  <c r="C660" i="19" s="1"/>
  <c r="C661" i="19" s="1" a="1"/>
  <c r="C661" i="19" s="1"/>
  <c r="C662" i="19" s="1" a="1"/>
  <c r="C662" i="19" s="1"/>
  <c r="C663" i="19" s="1" a="1"/>
  <c r="C663" i="19" s="1"/>
  <c r="C664" i="19" s="1" a="1"/>
  <c r="C664" i="19" s="1"/>
  <c r="C665" i="19" s="1" a="1"/>
  <c r="C665" i="19" s="1"/>
  <c r="C666" i="19" s="1" a="1"/>
  <c r="C666" i="19" s="1"/>
  <c r="C667" i="19" s="1" a="1"/>
  <c r="C667" i="19" s="1"/>
  <c r="C668" i="19" s="1" a="1"/>
  <c r="C668" i="19" s="1"/>
  <c r="C669" i="19" s="1" a="1"/>
  <c r="C669" i="19" s="1"/>
  <c r="C670" i="19" s="1" a="1"/>
  <c r="C670" i="19" s="1"/>
  <c r="C671" i="19" s="1" a="1"/>
  <c r="C671" i="19" s="1"/>
  <c r="C672" i="19" s="1" a="1"/>
  <c r="C672" i="19" s="1"/>
  <c r="C673" i="19" s="1" a="1"/>
  <c r="C673" i="19" s="1"/>
  <c r="C674" i="19" s="1" a="1"/>
  <c r="C674" i="19" s="1"/>
  <c r="C675" i="19" s="1" a="1"/>
  <c r="C675" i="19" s="1"/>
  <c r="C676" i="19" s="1" a="1"/>
  <c r="C676" i="19" s="1"/>
  <c r="C677" i="19" s="1" a="1"/>
  <c r="C677" i="19" s="1"/>
  <c r="C678" i="19" s="1" a="1"/>
  <c r="C678" i="19" s="1"/>
  <c r="C679" i="19" s="1" a="1"/>
  <c r="C679" i="19" s="1"/>
  <c r="C680" i="19" s="1" a="1"/>
  <c r="C680" i="19" s="1"/>
  <c r="C681" i="19" s="1" a="1"/>
  <c r="C681" i="19" s="1"/>
  <c r="C682" i="19" s="1" a="1"/>
  <c r="C682" i="19" s="1"/>
  <c r="C683" i="19" s="1" a="1"/>
  <c r="C683" i="19" s="1"/>
  <c r="C684" i="19" s="1" a="1"/>
  <c r="C684" i="19" s="1"/>
  <c r="C685" i="19" s="1" a="1"/>
  <c r="C685" i="19" s="1"/>
  <c r="C686" i="19" s="1" a="1"/>
  <c r="C686" i="19" s="1"/>
  <c r="C687" i="19" s="1" a="1"/>
  <c r="C687" i="19" s="1"/>
  <c r="C688" i="19" s="1" a="1"/>
  <c r="C688" i="19" s="1"/>
  <c r="C689" i="19" s="1" a="1"/>
  <c r="C689" i="19" s="1"/>
  <c r="C690" i="19" s="1" a="1"/>
  <c r="C690" i="19" s="1"/>
  <c r="C691" i="19" s="1" a="1"/>
  <c r="C691" i="19" s="1"/>
  <c r="C692" i="19" s="1" a="1"/>
  <c r="C692" i="19" s="1"/>
  <c r="C693" i="19" s="1" a="1"/>
  <c r="C693" i="19" s="1"/>
  <c r="C694" i="19" s="1" a="1"/>
  <c r="C694" i="19" s="1"/>
  <c r="C695" i="19" s="1" a="1"/>
  <c r="C695" i="19" s="1"/>
  <c r="C696" i="19" s="1" a="1"/>
  <c r="C696" i="19" s="1"/>
  <c r="C697" i="19" s="1" a="1"/>
  <c r="C697" i="19" s="1"/>
  <c r="C698" i="19" s="1" a="1"/>
  <c r="C698" i="19" s="1"/>
  <c r="C699" i="19" s="1" a="1"/>
  <c r="C699" i="19" s="1"/>
  <c r="C700" i="19" s="1" a="1"/>
  <c r="C700" i="19" s="1"/>
  <c r="C701" i="19" s="1" a="1"/>
  <c r="C701" i="19" s="1"/>
  <c r="C702" i="19" s="1" a="1"/>
  <c r="C702" i="19" s="1"/>
  <c r="C703" i="19" s="1" a="1"/>
  <c r="C703" i="19" s="1"/>
  <c r="C704" i="19" s="1" a="1"/>
  <c r="C704" i="19" s="1"/>
  <c r="C705" i="19" s="1" a="1"/>
  <c r="C705" i="19" s="1"/>
  <c r="C706" i="19" s="1" a="1"/>
  <c r="C706" i="19" s="1"/>
  <c r="C707" i="19" s="1" a="1"/>
  <c r="C707" i="19" s="1"/>
  <c r="C708" i="19" s="1" a="1"/>
  <c r="C708" i="19" s="1"/>
  <c r="C709" i="19" s="1" a="1"/>
  <c r="C709" i="19" s="1"/>
  <c r="C710" i="19" s="1" a="1"/>
  <c r="C710" i="19" s="1"/>
  <c r="C711" i="19" s="1" a="1"/>
  <c r="C711" i="19" s="1"/>
  <c r="C712" i="19" s="1" a="1"/>
  <c r="C712" i="19" s="1"/>
  <c r="C713" i="19" s="1" a="1"/>
  <c r="C713" i="19" s="1"/>
  <c r="C714" i="19" s="1" a="1"/>
  <c r="C714" i="19" s="1"/>
  <c r="C715" i="19" s="1" a="1"/>
  <c r="C715" i="19" s="1"/>
  <c r="C716" i="19" s="1" a="1"/>
  <c r="C716" i="19" s="1"/>
  <c r="C717" i="19" s="1" a="1"/>
  <c r="C717" i="19" s="1"/>
  <c r="C718" i="19" s="1" a="1"/>
  <c r="C718" i="19" s="1"/>
  <c r="C719" i="19" s="1" a="1"/>
  <c r="C719" i="19" s="1"/>
  <c r="C720" i="19" s="1" a="1"/>
  <c r="C720" i="19" s="1"/>
  <c r="C721" i="19" s="1" a="1"/>
  <c r="C721" i="19" s="1"/>
  <c r="C722" i="19" s="1" a="1"/>
  <c r="C722" i="19" s="1"/>
  <c r="C723" i="19" s="1" a="1"/>
  <c r="C723" i="19" s="1"/>
  <c r="C724" i="19" s="1" a="1"/>
  <c r="C724" i="19" s="1"/>
  <c r="C725" i="19" s="1" a="1"/>
  <c r="C725" i="19" s="1"/>
  <c r="C726" i="19" s="1" a="1"/>
  <c r="C726" i="19" s="1"/>
  <c r="C727" i="19" s="1" a="1"/>
  <c r="C727" i="19" s="1"/>
  <c r="C728" i="19" s="1" a="1"/>
  <c r="C728" i="19" s="1"/>
  <c r="C729" i="19" s="1" a="1"/>
  <c r="C729" i="19" s="1"/>
  <c r="C730" i="19" s="1" a="1"/>
  <c r="C730" i="19" s="1"/>
  <c r="C731" i="19" s="1" a="1"/>
  <c r="C731" i="19" s="1"/>
  <c r="C732" i="19" s="1" a="1"/>
  <c r="C732" i="19" s="1"/>
  <c r="C733" i="19" s="1" a="1"/>
  <c r="C733" i="19" s="1"/>
  <c r="C734" i="19" s="1" a="1"/>
  <c r="C734" i="19" s="1"/>
  <c r="C735" i="19" s="1" a="1"/>
  <c r="C735" i="19" s="1"/>
  <c r="C736" i="19" s="1" a="1"/>
  <c r="C736" i="19" s="1"/>
  <c r="C737" i="19" s="1" a="1"/>
  <c r="C737" i="19" s="1"/>
  <c r="C738" i="19" s="1" a="1"/>
  <c r="C738" i="19" s="1"/>
  <c r="C739" i="19" s="1" a="1"/>
  <c r="C739" i="19" s="1"/>
  <c r="C740" i="19" s="1" a="1"/>
  <c r="C740" i="19" s="1"/>
  <c r="C741" i="19" s="1" a="1"/>
  <c r="C741" i="19" s="1"/>
  <c r="C742" i="19" s="1" a="1"/>
  <c r="C742" i="19" s="1"/>
  <c r="C743" i="19" s="1" a="1"/>
  <c r="C743" i="19" s="1"/>
  <c r="C744" i="19" s="1" a="1"/>
  <c r="C744" i="19" s="1"/>
  <c r="C745" i="19" s="1" a="1"/>
  <c r="C745" i="19" s="1"/>
  <c r="C746" i="19" s="1" a="1"/>
  <c r="C746" i="19" s="1"/>
  <c r="C747" i="19" s="1" a="1"/>
  <c r="C747" i="19" s="1"/>
  <c r="C748" i="19" s="1" a="1"/>
  <c r="C748" i="19" s="1"/>
  <c r="C749" i="19" s="1" a="1"/>
  <c r="C749" i="19" s="1"/>
  <c r="C750" i="19" s="1" a="1"/>
  <c r="C750" i="19" s="1"/>
  <c r="C751" i="19" s="1" a="1"/>
  <c r="C751" i="19" s="1"/>
  <c r="C752" i="19" s="1" a="1"/>
  <c r="C752" i="19" s="1"/>
  <c r="C753" i="19" s="1" a="1"/>
  <c r="C753" i="19" s="1"/>
  <c r="C754" i="19" s="1" a="1"/>
  <c r="C754" i="19" s="1"/>
  <c r="C755" i="19" s="1" a="1"/>
  <c r="C755" i="19" s="1"/>
  <c r="C756" i="19" s="1" a="1"/>
  <c r="C756" i="19" s="1"/>
  <c r="C757" i="19" s="1" a="1"/>
  <c r="C757" i="19" s="1"/>
  <c r="C758" i="19" s="1" a="1"/>
  <c r="C758" i="19" s="1"/>
  <c r="C759" i="19" s="1" a="1"/>
  <c r="C759" i="19" s="1"/>
  <c r="C760" i="19" s="1" a="1"/>
  <c r="C760" i="19" s="1"/>
  <c r="C761" i="19" s="1" a="1"/>
  <c r="C761" i="19" s="1"/>
  <c r="C762" i="19" s="1" a="1"/>
  <c r="C762" i="19" s="1"/>
  <c r="C763" i="19" s="1" a="1"/>
  <c r="C763" i="19" s="1"/>
  <c r="C764" i="19" s="1" a="1"/>
  <c r="C764" i="19" s="1"/>
  <c r="C765" i="19" s="1" a="1"/>
  <c r="C765" i="19" s="1"/>
  <c r="C766" i="19" s="1" a="1"/>
  <c r="C766" i="19" s="1"/>
  <c r="C767" i="19" s="1" a="1"/>
  <c r="C767" i="19" s="1"/>
  <c r="C768" i="19" s="1" a="1"/>
  <c r="C768" i="19" s="1"/>
  <c r="C769" i="19" s="1" a="1"/>
  <c r="C769" i="19" s="1"/>
  <c r="C770" i="19" s="1" a="1"/>
  <c r="C770" i="19" s="1"/>
  <c r="C771" i="19" s="1" a="1"/>
  <c r="C771" i="19" s="1"/>
  <c r="C772" i="19" s="1" a="1"/>
  <c r="C772" i="19" s="1"/>
  <c r="C773" i="19" s="1" a="1"/>
  <c r="C773" i="19" s="1"/>
  <c r="C774" i="19" s="1" a="1"/>
  <c r="C774" i="19" s="1"/>
  <c r="C775" i="19" s="1" a="1"/>
  <c r="C775" i="19" s="1"/>
  <c r="C776" i="19" s="1" a="1"/>
  <c r="C776" i="19" s="1"/>
  <c r="C777" i="19" s="1" a="1"/>
  <c r="C777" i="19" s="1"/>
  <c r="C778" i="19" s="1" a="1"/>
  <c r="C778" i="19" s="1"/>
  <c r="C779" i="19" s="1" a="1"/>
  <c r="C779" i="19" s="1"/>
  <c r="C780" i="19" s="1" a="1"/>
  <c r="C780" i="19" s="1"/>
  <c r="C781" i="19" s="1" a="1"/>
  <c r="C781" i="19" s="1"/>
  <c r="C782" i="19" s="1" a="1"/>
  <c r="C782" i="19" s="1"/>
  <c r="C783" i="19" s="1" a="1"/>
  <c r="C783" i="19" s="1"/>
  <c r="C784" i="19" s="1" a="1"/>
  <c r="C784" i="19" s="1"/>
  <c r="C785" i="19" s="1" a="1"/>
  <c r="C785" i="19" s="1"/>
  <c r="C786" i="19" s="1" a="1"/>
  <c r="C786" i="19" s="1"/>
  <c r="C787" i="19" s="1" a="1"/>
  <c r="C787" i="19" s="1"/>
  <c r="C788" i="19" s="1" a="1"/>
  <c r="C788" i="19" s="1"/>
  <c r="C789" i="19" s="1" a="1"/>
  <c r="C789" i="19" s="1"/>
  <c r="C790" i="19" s="1" a="1"/>
  <c r="C790" i="19" s="1"/>
  <c r="C791" i="19" s="1" a="1"/>
  <c r="C791" i="19" s="1"/>
  <c r="C792" i="19" s="1" a="1"/>
  <c r="C792" i="19" s="1"/>
  <c r="C793" i="19" s="1" a="1"/>
  <c r="C793" i="19" s="1"/>
  <c r="C794" i="19" s="1" a="1"/>
  <c r="C794" i="19" s="1"/>
  <c r="C795" i="19" s="1" a="1"/>
  <c r="C795" i="19" s="1"/>
  <c r="C796" i="19" s="1" a="1"/>
  <c r="C796" i="19" s="1"/>
  <c r="C797" i="19" s="1" a="1"/>
  <c r="C797" i="19" s="1"/>
  <c r="C798" i="19" s="1" a="1"/>
  <c r="C798" i="19" s="1"/>
  <c r="C799" i="19" s="1" a="1"/>
  <c r="C799" i="19" s="1"/>
  <c r="C800" i="19" s="1" a="1"/>
  <c r="C800" i="19" s="1"/>
  <c r="C801" i="19" s="1" a="1"/>
  <c r="C801" i="19" s="1"/>
  <c r="C802" i="19" s="1" a="1"/>
  <c r="C802" i="19" s="1"/>
  <c r="C803" i="19" s="1" a="1"/>
  <c r="C803" i="19" s="1"/>
  <c r="C804" i="19" s="1" a="1"/>
  <c r="C804" i="19" s="1"/>
  <c r="C805" i="19" s="1" a="1"/>
  <c r="C805" i="19" s="1"/>
  <c r="C806" i="19" s="1" a="1"/>
  <c r="C806" i="19" s="1"/>
  <c r="C807" i="19" s="1" a="1"/>
  <c r="C807" i="19" s="1"/>
  <c r="C808" i="19" s="1" a="1"/>
  <c r="C808" i="19" s="1"/>
  <c r="C809" i="19" s="1" a="1"/>
  <c r="C809" i="19" s="1"/>
  <c r="C810" i="19" s="1" a="1"/>
  <c r="C810" i="19" s="1"/>
  <c r="C811" i="19" s="1" a="1"/>
  <c r="C811" i="19" s="1"/>
  <c r="C812" i="19" s="1" a="1"/>
  <c r="C812" i="19" s="1"/>
  <c r="C813" i="19" s="1" a="1"/>
  <c r="C813" i="19" s="1"/>
  <c r="C814" i="19" s="1" a="1"/>
  <c r="C814" i="19" s="1"/>
  <c r="C815" i="19" s="1" a="1"/>
  <c r="C815" i="19" s="1"/>
  <c r="C816" i="19" s="1" a="1"/>
  <c r="C816" i="19" s="1"/>
  <c r="C817" i="19" s="1" a="1"/>
  <c r="C817" i="19" s="1"/>
  <c r="C818" i="19" s="1" a="1"/>
  <c r="C818" i="19" s="1"/>
  <c r="C819" i="19" s="1" a="1"/>
  <c r="C819" i="19" s="1"/>
  <c r="C820" i="19" s="1" a="1"/>
  <c r="C820" i="19" s="1"/>
  <c r="C821" i="19" s="1" a="1"/>
  <c r="C821" i="19" s="1"/>
  <c r="C822" i="19" s="1" a="1"/>
  <c r="C822" i="19" s="1"/>
  <c r="C823" i="19" s="1" a="1"/>
  <c r="C823" i="19" s="1"/>
  <c r="C824" i="19" s="1" a="1"/>
  <c r="C824" i="19" s="1"/>
  <c r="C825" i="19" s="1" a="1"/>
  <c r="C825" i="19" s="1"/>
  <c r="C826" i="19" s="1" a="1"/>
  <c r="C826" i="19" s="1"/>
  <c r="C827" i="19" s="1" a="1"/>
  <c r="C827" i="19" s="1"/>
  <c r="C828" i="19" s="1" a="1"/>
  <c r="C828" i="19" s="1"/>
  <c r="C829" i="19" s="1" a="1"/>
  <c r="C829" i="19" s="1"/>
  <c r="C830" i="19" s="1" a="1"/>
  <c r="C830" i="19" s="1"/>
  <c r="C831" i="19" s="1" a="1"/>
  <c r="C831" i="19" s="1"/>
  <c r="C832" i="19" s="1" a="1"/>
  <c r="C832" i="19" s="1"/>
  <c r="C833" i="19" s="1" a="1"/>
  <c r="C833" i="19" s="1"/>
  <c r="C834" i="19" s="1" a="1"/>
  <c r="C834" i="19" s="1"/>
  <c r="C835" i="19" s="1" a="1"/>
  <c r="C835" i="19" s="1"/>
  <c r="C836" i="19" s="1" a="1"/>
  <c r="C836" i="19" s="1"/>
  <c r="C837" i="19" s="1" a="1"/>
  <c r="C837" i="19" s="1"/>
  <c r="C838" i="19" s="1" a="1"/>
  <c r="C838" i="19" s="1"/>
  <c r="C839" i="19" s="1" a="1"/>
  <c r="C839" i="19" s="1"/>
  <c r="C840" i="19" s="1" a="1"/>
  <c r="C840" i="19" s="1"/>
  <c r="C841" i="19" s="1" a="1"/>
  <c r="C841" i="19" s="1"/>
  <c r="C842" i="19" s="1" a="1"/>
  <c r="C842" i="19" s="1"/>
  <c r="C843" i="19" s="1" a="1"/>
  <c r="C843" i="19" s="1"/>
  <c r="C844" i="19" s="1" a="1"/>
  <c r="C844" i="19" s="1"/>
  <c r="C845" i="19" s="1" a="1"/>
  <c r="C845" i="19" s="1"/>
  <c r="C846" i="19" s="1" a="1"/>
  <c r="C846" i="19" s="1"/>
  <c r="C847" i="19" s="1" a="1"/>
  <c r="C847" i="19" s="1"/>
  <c r="C848" i="19" s="1" a="1"/>
  <c r="C848" i="19" s="1"/>
  <c r="C849" i="19" s="1" a="1"/>
  <c r="C849" i="19" s="1"/>
  <c r="C850" i="19" s="1" a="1"/>
  <c r="C850" i="19" s="1"/>
  <c r="C851" i="19" s="1" a="1"/>
  <c r="C851" i="19" s="1"/>
  <c r="C852" i="19" s="1" a="1"/>
  <c r="C852" i="19" s="1"/>
  <c r="C853" i="19" s="1" a="1"/>
  <c r="C853" i="19" s="1"/>
  <c r="C854" i="19" s="1" a="1"/>
  <c r="C854" i="19" s="1"/>
  <c r="C855" i="19" s="1" a="1"/>
  <c r="C855" i="19" s="1"/>
  <c r="C856" i="19" s="1" a="1"/>
  <c r="C856" i="19" s="1"/>
  <c r="C857" i="19" s="1" a="1"/>
  <c r="C857" i="19" s="1"/>
  <c r="C858" i="19" s="1" a="1"/>
  <c r="C858" i="19" s="1"/>
  <c r="C859" i="19" s="1" a="1"/>
  <c r="C859" i="19" s="1"/>
  <c r="C860" i="19" s="1" a="1"/>
  <c r="C860" i="19" s="1"/>
  <c r="C861" i="19" s="1" a="1"/>
  <c r="C861" i="19" s="1"/>
  <c r="C862" i="19" s="1" a="1"/>
  <c r="C862" i="19" s="1"/>
  <c r="C863" i="19" s="1" a="1"/>
  <c r="C863" i="19" s="1"/>
  <c r="C864" i="19" s="1" a="1"/>
  <c r="C864" i="19" s="1"/>
  <c r="C865" i="19" s="1" a="1"/>
  <c r="C865" i="19" s="1"/>
  <c r="C866" i="19" s="1" a="1"/>
  <c r="C866" i="19" s="1"/>
  <c r="C867" i="19" s="1" a="1"/>
  <c r="C867" i="19" s="1"/>
  <c r="C868" i="19" s="1" a="1"/>
  <c r="C868" i="19" s="1"/>
  <c r="C869" i="19" s="1" a="1"/>
  <c r="C869" i="19" s="1"/>
  <c r="C870" i="19" s="1" a="1"/>
  <c r="C870" i="19" s="1"/>
  <c r="C871" i="19" s="1" a="1"/>
  <c r="C871" i="19" s="1"/>
  <c r="C872" i="19" s="1" a="1"/>
  <c r="C872" i="19" s="1"/>
  <c r="C873" i="19" s="1" a="1"/>
  <c r="C873" i="19" s="1"/>
  <c r="C874" i="19" s="1" a="1"/>
  <c r="C874" i="19" s="1"/>
  <c r="C875" i="19" s="1" a="1"/>
  <c r="C875" i="19" s="1"/>
  <c r="C876" i="19" s="1" a="1"/>
  <c r="C876" i="19" s="1"/>
  <c r="C877" i="19" s="1" a="1"/>
  <c r="C877" i="19" s="1"/>
  <c r="C878" i="19" s="1" a="1"/>
  <c r="C878" i="19" s="1"/>
  <c r="C879" i="19" s="1" a="1"/>
  <c r="C879" i="19" s="1"/>
  <c r="C880" i="19" s="1" a="1"/>
  <c r="C880" i="19" s="1"/>
  <c r="C881" i="19" s="1" a="1"/>
  <c r="C881" i="19" s="1"/>
  <c r="C882" i="19" s="1" a="1"/>
  <c r="C882" i="19" s="1"/>
  <c r="C883" i="19" s="1" a="1"/>
  <c r="C883" i="19" s="1"/>
  <c r="C884" i="19" s="1" a="1"/>
  <c r="C884" i="19" s="1"/>
  <c r="C885" i="19" s="1" a="1"/>
  <c r="C885" i="19" s="1"/>
  <c r="C886" i="19" s="1" a="1"/>
  <c r="C886" i="19" s="1"/>
  <c r="C887" i="19" s="1" a="1"/>
  <c r="C887" i="19" s="1"/>
  <c r="C888" i="19" s="1" a="1"/>
  <c r="C888" i="19" s="1"/>
  <c r="C889" i="19" s="1" a="1"/>
  <c r="C889" i="19" s="1"/>
  <c r="C890" i="19" s="1" a="1"/>
  <c r="C890" i="19" s="1"/>
  <c r="C891" i="19" s="1" a="1"/>
  <c r="C891" i="19" s="1"/>
  <c r="C892" i="19" s="1" a="1"/>
  <c r="C892" i="19" s="1"/>
  <c r="C893" i="19" s="1" a="1"/>
  <c r="C893" i="19" s="1"/>
  <c r="C894" i="19" s="1" a="1"/>
  <c r="C894" i="19" s="1"/>
  <c r="C895" i="19" s="1" a="1"/>
  <c r="C895" i="19" s="1"/>
  <c r="C896" i="19" s="1" a="1"/>
  <c r="C896" i="19" s="1"/>
  <c r="C897" i="19" s="1" a="1"/>
  <c r="C897" i="19" s="1"/>
  <c r="C898" i="19" s="1" a="1"/>
  <c r="C898" i="19" s="1"/>
  <c r="C899" i="19" s="1" a="1"/>
  <c r="C899" i="19" s="1"/>
  <c r="C900" i="19" s="1" a="1"/>
  <c r="C900" i="19" s="1"/>
  <c r="C901" i="19" s="1" a="1"/>
  <c r="C901" i="19" s="1"/>
  <c r="C902" i="19" s="1" a="1"/>
  <c r="C902" i="19" s="1"/>
  <c r="C903" i="19" s="1" a="1"/>
  <c r="C903" i="19" s="1"/>
  <c r="C904" i="19" s="1" a="1"/>
  <c r="C904" i="19" s="1"/>
  <c r="C905" i="19" s="1" a="1"/>
  <c r="C905" i="19" s="1"/>
  <c r="C906" i="19" s="1" a="1"/>
  <c r="C906" i="19" s="1"/>
  <c r="C907" i="19" s="1" a="1"/>
  <c r="C907" i="19" s="1"/>
  <c r="C908" i="19" s="1" a="1"/>
  <c r="C908" i="19" s="1"/>
  <c r="C909" i="19" s="1" a="1"/>
  <c r="C909" i="19" s="1"/>
  <c r="C910" i="19" s="1" a="1"/>
  <c r="C910" i="19" s="1"/>
  <c r="C911" i="19" s="1" a="1"/>
  <c r="C911" i="19" s="1"/>
  <c r="C912" i="19" s="1" a="1"/>
  <c r="C912" i="19" s="1"/>
  <c r="C913" i="19" s="1" a="1"/>
  <c r="C913" i="19" s="1"/>
  <c r="C914" i="19" s="1" a="1"/>
  <c r="C914" i="19" s="1"/>
  <c r="C915" i="19" s="1" a="1"/>
  <c r="C915" i="19" s="1"/>
  <c r="C916" i="19" s="1" a="1"/>
  <c r="C916" i="19" s="1"/>
  <c r="C917" i="19" s="1" a="1"/>
  <c r="C917" i="19" s="1"/>
  <c r="C918" i="19" s="1" a="1"/>
  <c r="C918" i="19" s="1"/>
  <c r="C919" i="19" s="1" a="1"/>
  <c r="C919" i="19" s="1"/>
  <c r="C920" i="19" s="1" a="1"/>
  <c r="C920" i="19" s="1"/>
  <c r="C921" i="19" s="1" a="1"/>
  <c r="C921" i="19" s="1"/>
  <c r="C922" i="19" s="1" a="1"/>
  <c r="C922" i="19" s="1"/>
  <c r="C923" i="19" s="1" a="1"/>
  <c r="C923" i="19" s="1"/>
  <c r="C924" i="19" s="1" a="1"/>
  <c r="C924" i="19" s="1"/>
  <c r="C925" i="19" s="1" a="1"/>
  <c r="C925" i="19" s="1"/>
  <c r="C926" i="19" s="1" a="1"/>
  <c r="C926" i="19" s="1"/>
  <c r="C927" i="19" s="1" a="1"/>
  <c r="C927" i="19" s="1"/>
  <c r="C928" i="19" s="1" a="1"/>
  <c r="C928" i="19" s="1"/>
  <c r="C929" i="19" s="1" a="1"/>
  <c r="C929" i="19" s="1"/>
  <c r="C930" i="19" s="1" a="1"/>
  <c r="C930" i="19" s="1"/>
  <c r="C931" i="19" s="1" a="1"/>
  <c r="C931" i="19" s="1"/>
  <c r="C932" i="19" s="1" a="1"/>
  <c r="C932" i="19" s="1"/>
  <c r="C933" i="19" s="1" a="1"/>
  <c r="C933" i="19" s="1"/>
  <c r="C934" i="19" s="1" a="1"/>
  <c r="C934" i="19" s="1"/>
  <c r="C935" i="19" s="1" a="1"/>
  <c r="C935" i="19" s="1"/>
  <c r="AC539" i="9" a="1"/>
  <c r="AC539" i="9" s="1"/>
  <c r="C542" i="9" a="1"/>
  <c r="C542" i="9" s="1"/>
  <c r="AC457" i="9" a="1"/>
  <c r="AC457" i="9" s="1"/>
  <c r="D619" i="9" a="1"/>
  <c r="D619" i="9" s="1"/>
  <c r="AC461" i="9" a="1"/>
  <c r="AC461" i="9" s="1"/>
  <c r="AC540" i="9" a="1"/>
  <c r="AC540" i="9" s="1"/>
  <c r="C626" i="9" a="1"/>
  <c r="C626" i="9" s="1"/>
  <c r="AC460" i="9" a="1"/>
  <c r="AC460" i="9" s="1"/>
  <c r="AC541" i="9" a="1"/>
  <c r="AC541" i="9" s="1"/>
  <c r="C624" i="9" a="1"/>
  <c r="C624" i="9" s="1"/>
  <c r="D544" i="9" a="1"/>
  <c r="D544" i="9" s="1"/>
  <c r="AC543" i="9" a="1"/>
  <c r="AC543" i="9" s="1"/>
  <c r="D458" i="9" a="1"/>
  <c r="D458" i="9" s="1"/>
  <c r="C464" i="9" a="1"/>
  <c r="C464" i="9" s="1"/>
  <c r="AC625" i="9" a="1"/>
  <c r="AC625" i="9" s="1"/>
  <c r="C539" i="9" a="1"/>
  <c r="C539" i="9" s="1"/>
  <c r="AC622" i="9" a="1"/>
  <c r="AC622" i="9" s="1"/>
  <c r="AC466" i="9" a="1"/>
  <c r="AC466" i="9" s="1"/>
  <c r="C457" i="9" a="1"/>
  <c r="C457" i="9" s="1"/>
  <c r="D539" i="9" a="1"/>
  <c r="D539" i="9" s="1"/>
  <c r="D622" i="9" a="1"/>
  <c r="D622" i="9" s="1"/>
  <c r="D466" i="9" a="1"/>
  <c r="D466" i="9" s="1"/>
  <c r="D457" i="9" a="1"/>
  <c r="D457" i="9" s="1"/>
  <c r="AC619" i="9" a="1"/>
  <c r="AC619" i="9" s="1"/>
  <c r="C617" i="9" a="1"/>
  <c r="C617" i="9" s="1"/>
  <c r="C537" i="9" a="1"/>
  <c r="C537" i="9" s="1"/>
  <c r="D461" i="9" a="1"/>
  <c r="D461" i="9" s="1"/>
  <c r="C620" i="9" a="1"/>
  <c r="C620" i="9" s="1"/>
  <c r="D540" i="9" a="1"/>
  <c r="D540" i="9" s="1"/>
  <c r="AC626" i="9" a="1"/>
  <c r="AC626" i="9" s="1"/>
  <c r="C622" i="9" a="1"/>
  <c r="C622" i="9" s="1"/>
  <c r="C466" i="9" a="1"/>
  <c r="C466" i="9" s="1"/>
  <c r="D617" i="9" a="1"/>
  <c r="D617" i="9" s="1"/>
  <c r="D537" i="9" a="1"/>
  <c r="D537" i="9" s="1"/>
  <c r="D620" i="9" a="1"/>
  <c r="D620" i="9" s="1"/>
  <c r="D626" i="9" a="1"/>
  <c r="D626" i="9" s="1"/>
  <c r="AC617" i="9" a="1"/>
  <c r="AC617" i="9" s="1"/>
  <c r="C540" i="9" a="1"/>
  <c r="C540" i="9" s="1"/>
  <c r="C460" i="9" a="1"/>
  <c r="C460" i="9" s="1"/>
  <c r="C621" i="9" a="1"/>
  <c r="C621" i="9" s="1"/>
  <c r="C544" i="9" a="1"/>
  <c r="C544" i="9" s="1"/>
  <c r="C543" i="9" a="1"/>
  <c r="C543" i="9" s="1"/>
  <c r="AC458" i="9" a="1"/>
  <c r="AC458" i="9" s="1"/>
  <c r="D464" i="9" a="1"/>
  <c r="D464" i="9" s="1"/>
  <c r="C545" i="9" a="1"/>
  <c r="C545" i="9" s="1"/>
  <c r="D459" i="9" a="1"/>
  <c r="D459" i="9" s="1"/>
  <c r="AC618" i="9" a="1"/>
  <c r="AC618" i="9" s="1"/>
  <c r="AC462" i="9" a="1"/>
  <c r="AC462" i="9" s="1"/>
  <c r="D460" i="9" a="1"/>
  <c r="D460" i="9" s="1"/>
  <c r="C541" i="9" a="1"/>
  <c r="C541" i="9" s="1"/>
  <c r="AC624" i="9" a="1"/>
  <c r="AC624" i="9" s="1"/>
  <c r="AC623" i="9" a="1"/>
  <c r="AC623" i="9" s="1"/>
  <c r="D543" i="9" a="1"/>
  <c r="D543" i="9" s="1"/>
  <c r="C458" i="9" a="1"/>
  <c r="C458" i="9" s="1"/>
  <c r="C625" i="9" a="1"/>
  <c r="C625" i="9" s="1"/>
  <c r="D545" i="9" a="1"/>
  <c r="D545" i="9" s="1"/>
  <c r="D618" i="9" a="1"/>
  <c r="D618" i="9" s="1"/>
  <c r="AC538" i="9" a="1"/>
  <c r="AC538" i="9" s="1"/>
  <c r="D462" i="9" a="1"/>
  <c r="D462" i="9" s="1"/>
  <c r="AC537" i="9" a="1"/>
  <c r="AC537" i="9" s="1"/>
  <c r="D546" i="9" a="1"/>
  <c r="D546" i="9" s="1"/>
  <c r="D541" i="9" a="1"/>
  <c r="D541" i="9" s="1"/>
  <c r="D624" i="9" a="1"/>
  <c r="D624" i="9" s="1"/>
  <c r="C623" i="9" a="1"/>
  <c r="C623" i="9" s="1"/>
  <c r="D625" i="9" a="1"/>
  <c r="D625" i="9" s="1"/>
  <c r="AC459" i="9" a="1"/>
  <c r="AC459" i="9" s="1"/>
  <c r="C618" i="9" a="1"/>
  <c r="C618" i="9" s="1"/>
  <c r="D538" i="9" a="1"/>
  <c r="D538" i="9" s="1"/>
  <c r="C462" i="9" a="1"/>
  <c r="C462" i="9" s="1"/>
  <c r="C461" i="9" a="1"/>
  <c r="C461" i="9" s="1"/>
  <c r="AC620" i="9" a="1"/>
  <c r="AC620" i="9" s="1"/>
  <c r="C546" i="9" a="1"/>
  <c r="C546" i="9" s="1"/>
  <c r="AC465" i="9" a="1"/>
  <c r="AC465" i="9" s="1"/>
  <c r="AC544" i="9" a="1"/>
  <c r="AC544" i="9" s="1"/>
  <c r="D623" i="9" a="1"/>
  <c r="D623" i="9" s="1"/>
  <c r="AC464" i="9" a="1"/>
  <c r="AC464" i="9" s="1"/>
  <c r="AC545" i="9" a="1"/>
  <c r="AC545" i="9" s="1"/>
  <c r="C459" i="9" a="1"/>
  <c r="C459" i="9" s="1"/>
  <c r="C538" i="9" a="1"/>
  <c r="C538" i="9" s="1"/>
  <c r="C619" i="9" a="1"/>
  <c r="C619" i="9" s="1"/>
  <c r="AC546" i="9" a="1"/>
  <c r="AC546" i="9" s="1"/>
  <c r="D465" i="9" a="1"/>
  <c r="D465" i="9" s="1"/>
  <c r="D542" i="9" a="1"/>
  <c r="D542" i="9" s="1"/>
  <c r="AC621" i="9" a="1"/>
  <c r="AC621" i="9" s="1"/>
  <c r="C465" i="9" a="1"/>
  <c r="C465" i="9" s="1"/>
  <c r="D463" i="9" a="1"/>
  <c r="D463" i="9" s="1"/>
  <c r="C463" i="9" a="1"/>
  <c r="C463" i="9" s="1"/>
  <c r="AC463" i="9" a="1"/>
  <c r="AC463" i="9" s="1"/>
  <c r="AC542" i="9" a="1"/>
  <c r="AC542" i="9" s="1"/>
  <c r="D621" i="9" a="1"/>
  <c r="D621" i="9" s="1"/>
  <c r="D602" i="9" a="1"/>
  <c r="D602" i="9" s="1"/>
  <c r="D420" i="9" a="1"/>
  <c r="D420" i="9" s="1"/>
  <c r="AC478" i="9" a="1"/>
  <c r="AC478" i="9" s="1"/>
  <c r="D586" i="9" a="1"/>
  <c r="D586" i="9" s="1"/>
  <c r="AC527" i="9" a="1"/>
  <c r="AC527" i="9" s="1"/>
  <c r="D558" i="9" a="1"/>
  <c r="D558" i="9" s="1"/>
  <c r="AC454" i="9" a="1"/>
  <c r="AC454" i="9" s="1"/>
  <c r="AC499" i="9" a="1"/>
  <c r="AC499" i="9" s="1"/>
  <c r="C475" i="9" a="1"/>
  <c r="C475" i="9" s="1"/>
  <c r="D603" i="9" a="1"/>
  <c r="D603" i="9" s="1"/>
  <c r="AC413" i="9" a="1"/>
  <c r="AC413" i="9" s="1"/>
  <c r="C423" i="9" a="1"/>
  <c r="C423" i="9" s="1"/>
  <c r="D550" i="9" a="1"/>
  <c r="D550" i="9" s="1"/>
  <c r="AC559" i="9" a="1"/>
  <c r="AC559" i="9" s="1"/>
  <c r="C609" i="9" a="1"/>
  <c r="C609" i="9" s="1"/>
  <c r="D334" i="9" a="1"/>
  <c r="D334" i="9" s="1"/>
  <c r="C471" i="9" a="1"/>
  <c r="C471" i="9" s="1"/>
  <c r="AC571" i="9" a="1"/>
  <c r="AC571" i="9" s="1"/>
  <c r="C406" i="9" a="1"/>
  <c r="C406" i="9" s="1"/>
  <c r="AC526" i="9" a="1"/>
  <c r="AC526" i="9" s="1"/>
  <c r="D566" i="9" a="1"/>
  <c r="D566" i="9" s="1"/>
  <c r="AC614" i="9" a="1"/>
  <c r="AC614" i="9" s="1"/>
  <c r="D616" i="9" a="1"/>
  <c r="D616" i="9" s="1"/>
  <c r="AC453" i="9" a="1"/>
  <c r="AC453" i="9" s="1"/>
  <c r="D508" i="9" a="1"/>
  <c r="D508" i="9" s="1"/>
  <c r="AC440" i="9" a="1"/>
  <c r="AC440" i="9" s="1"/>
  <c r="AC502" i="9" a="1"/>
  <c r="AC502" i="9" s="1"/>
  <c r="C602" i="9" a="1"/>
  <c r="C602" i="9" s="1"/>
  <c r="D569" i="9" a="1"/>
  <c r="D569" i="9" s="1"/>
  <c r="AC420" i="9" a="1"/>
  <c r="AC420" i="9" s="1"/>
  <c r="AC586" i="9" a="1"/>
  <c r="AC586" i="9" s="1"/>
  <c r="C558" i="9" a="1"/>
  <c r="C558" i="9" s="1"/>
  <c r="C454" i="9" a="1"/>
  <c r="C454" i="9" s="1"/>
  <c r="D475" i="9" a="1"/>
  <c r="D475" i="9" s="1"/>
  <c r="D413" i="9" a="1"/>
  <c r="D413" i="9" s="1"/>
  <c r="AC423" i="9" a="1"/>
  <c r="AC423" i="9" s="1"/>
  <c r="AC550" i="9" a="1"/>
  <c r="AC550" i="9" s="1"/>
  <c r="AC580" i="9" a="1"/>
  <c r="AC580" i="9" s="1"/>
  <c r="C559" i="9" a="1"/>
  <c r="C559" i="9" s="1"/>
  <c r="C608" i="9" a="1"/>
  <c r="C608" i="9" s="1"/>
  <c r="C334" i="9" a="1"/>
  <c r="C334" i="9" s="1"/>
  <c r="D406" i="9" a="1"/>
  <c r="D406" i="9" s="1"/>
  <c r="D526" i="9" a="1"/>
  <c r="D526" i="9" s="1"/>
  <c r="D578" i="9" a="1"/>
  <c r="D578" i="9" s="1"/>
  <c r="C566" i="9" a="1"/>
  <c r="C566" i="9" s="1"/>
  <c r="D614" i="9" a="1"/>
  <c r="D614" i="9" s="1"/>
  <c r="C616" i="9" a="1"/>
  <c r="C616" i="9" s="1"/>
  <c r="AC447" i="9" a="1"/>
  <c r="AC447" i="9" s="1"/>
  <c r="AC508" i="9" a="1"/>
  <c r="AC508" i="9" s="1"/>
  <c r="C440" i="9" a="1"/>
  <c r="C440" i="9" s="1"/>
  <c r="AC606" i="9" a="1"/>
  <c r="AC606" i="9" s="1"/>
  <c r="D573" i="9" a="1"/>
  <c r="D573" i="9" s="1"/>
  <c r="D415" i="9" a="1"/>
  <c r="D415" i="9" s="1"/>
  <c r="D424" i="9" a="1"/>
  <c r="D424" i="9" s="1"/>
  <c r="C482" i="9" a="1"/>
  <c r="C482" i="9" s="1"/>
  <c r="C402" i="9" a="1"/>
  <c r="C402" i="9" s="1"/>
  <c r="AC569" i="9" a="1"/>
  <c r="AC569" i="9" s="1"/>
  <c r="D478" i="9" a="1"/>
  <c r="D478" i="9" s="1"/>
  <c r="D527" i="9" a="1"/>
  <c r="D527" i="9" s="1"/>
  <c r="D454" i="9" a="1"/>
  <c r="D454" i="9" s="1"/>
  <c r="C499" i="9" a="1"/>
  <c r="C499" i="9" s="1"/>
  <c r="AC603" i="9" a="1"/>
  <c r="AC603" i="9" s="1"/>
  <c r="C413" i="9" a="1"/>
  <c r="C413" i="9" s="1"/>
  <c r="D580" i="9" a="1"/>
  <c r="D580" i="9" s="1"/>
  <c r="D559" i="9" a="1"/>
  <c r="D559" i="9" s="1"/>
  <c r="AC609" i="9" a="1"/>
  <c r="AC609" i="9" s="1"/>
  <c r="D608" i="9" a="1"/>
  <c r="D608" i="9" s="1"/>
  <c r="AC334" i="9" a="1"/>
  <c r="AC334" i="9" s="1"/>
  <c r="AC471" i="9" a="1"/>
  <c r="AC471" i="9" s="1"/>
  <c r="C571" i="9" a="1"/>
  <c r="C571" i="9" s="1"/>
  <c r="AC406" i="9" a="1"/>
  <c r="AC406" i="9" s="1"/>
  <c r="AC578" i="9" a="1"/>
  <c r="AC578" i="9" s="1"/>
  <c r="C614" i="9" a="1"/>
  <c r="C614" i="9" s="1"/>
  <c r="D453" i="9" a="1"/>
  <c r="D453" i="9" s="1"/>
  <c r="C447" i="9" a="1"/>
  <c r="C447" i="9" s="1"/>
  <c r="C508" i="9" a="1"/>
  <c r="C508" i="9" s="1"/>
  <c r="D502" i="9" a="1"/>
  <c r="D502" i="9" s="1"/>
  <c r="AC330" i="9" a="1"/>
  <c r="AC330" i="9" s="1"/>
  <c r="C473" i="9" a="1"/>
  <c r="C473" i="9" s="1"/>
  <c r="D606" i="9" a="1"/>
  <c r="D606" i="9" s="1"/>
  <c r="C593" i="9" a="1"/>
  <c r="C593" i="9" s="1"/>
  <c r="AC573" i="9" a="1"/>
  <c r="AC573" i="9" s="1"/>
  <c r="C415" i="9" a="1"/>
  <c r="C415" i="9" s="1"/>
  <c r="D421" i="9" a="1"/>
  <c r="D421" i="9" s="1"/>
  <c r="AC424" i="9" a="1"/>
  <c r="AC424" i="9" s="1"/>
  <c r="AC482" i="9" a="1"/>
  <c r="AC482" i="9" s="1"/>
  <c r="C397" i="9" a="1"/>
  <c r="C397" i="9" s="1"/>
  <c r="AC602" i="9" a="1"/>
  <c r="AC602" i="9" s="1"/>
  <c r="C569" i="9" a="1"/>
  <c r="C569" i="9" s="1"/>
  <c r="C420" i="9" a="1"/>
  <c r="C420" i="9" s="1"/>
  <c r="C478" i="9" a="1"/>
  <c r="C478" i="9" s="1"/>
  <c r="C586" i="9" a="1"/>
  <c r="C586" i="9" s="1"/>
  <c r="C527" i="9" a="1"/>
  <c r="C527" i="9" s="1"/>
  <c r="AC558" i="9" a="1"/>
  <c r="AC558" i="9" s="1"/>
  <c r="D499" i="9" a="1"/>
  <c r="D499" i="9" s="1"/>
  <c r="AC475" i="9" a="1"/>
  <c r="AC475" i="9" s="1"/>
  <c r="C603" i="9" a="1"/>
  <c r="C603" i="9" s="1"/>
  <c r="D423" i="9" a="1"/>
  <c r="D423" i="9" s="1"/>
  <c r="C550" i="9" a="1"/>
  <c r="C550" i="9" s="1"/>
  <c r="C580" i="9" a="1"/>
  <c r="C580" i="9" s="1"/>
  <c r="D609" i="9" a="1"/>
  <c r="D609" i="9" s="1"/>
  <c r="AC608" i="9" a="1"/>
  <c r="AC608" i="9" s="1"/>
  <c r="D471" i="9" a="1"/>
  <c r="D471" i="9" s="1"/>
  <c r="D571" i="9" a="1"/>
  <c r="D571" i="9" s="1"/>
  <c r="D447" i="9" a="1"/>
  <c r="D447" i="9" s="1"/>
  <c r="D440" i="9" a="1"/>
  <c r="D440" i="9" s="1"/>
  <c r="C330" i="9" a="1"/>
  <c r="C330" i="9" s="1"/>
  <c r="AC593" i="9" a="1"/>
  <c r="AC593" i="9" s="1"/>
  <c r="AC421" i="9" a="1"/>
  <c r="AC421" i="9" s="1"/>
  <c r="AC397" i="9" a="1"/>
  <c r="AC397" i="9" s="1"/>
  <c r="AC536" i="9" a="1"/>
  <c r="AC536" i="9" s="1"/>
  <c r="AC432" i="9" a="1"/>
  <c r="AC432" i="9" s="1"/>
  <c r="D510" i="9" a="1"/>
  <c r="D510" i="9" s="1"/>
  <c r="C443" i="9" a="1"/>
  <c r="C443" i="9" s="1"/>
  <c r="AC498" i="9" a="1"/>
  <c r="AC498" i="9" s="1"/>
  <c r="C333" i="9" a="1"/>
  <c r="C333" i="9" s="1"/>
  <c r="C410" i="9" a="1"/>
  <c r="C410" i="9" s="1"/>
  <c r="C398" i="9" a="1"/>
  <c r="C398" i="9" s="1"/>
  <c r="D455" i="9" a="1"/>
  <c r="D455" i="9" s="1"/>
  <c r="C456" i="9" a="1"/>
  <c r="C456" i="9" s="1"/>
  <c r="D488" i="9" a="1"/>
  <c r="D488" i="9" s="1"/>
  <c r="C468" i="9" a="1"/>
  <c r="C468" i="9" s="1"/>
  <c r="C594" i="9" a="1"/>
  <c r="C594" i="9" s="1"/>
  <c r="AC479" i="9" a="1"/>
  <c r="AC479" i="9" s="1"/>
  <c r="C551" i="9" a="1"/>
  <c r="C551" i="9" s="1"/>
  <c r="C528" i="9" a="1"/>
  <c r="C528" i="9" s="1"/>
  <c r="AC430" i="9" a="1"/>
  <c r="AC430" i="9" s="1"/>
  <c r="D446" i="9" a="1"/>
  <c r="D446" i="9" s="1"/>
  <c r="AC500" i="9" a="1"/>
  <c r="AC500" i="9" s="1"/>
  <c r="C493" i="9" a="1"/>
  <c r="C493" i="9" s="1"/>
  <c r="AC335" i="9" a="1"/>
  <c r="AC335" i="9" s="1"/>
  <c r="AC570" i="9" a="1"/>
  <c r="AC570" i="9" s="1"/>
  <c r="AC416" i="9" a="1"/>
  <c r="AC416" i="9" s="1"/>
  <c r="C433" i="9" a="1"/>
  <c r="C433" i="9" s="1"/>
  <c r="D615" i="9" a="1"/>
  <c r="D615" i="9" s="1"/>
  <c r="C532" i="9" a="1"/>
  <c r="C532" i="9" s="1"/>
  <c r="C578" i="9" a="1"/>
  <c r="C578" i="9" s="1"/>
  <c r="AC566" i="9" a="1"/>
  <c r="AC566" i="9" s="1"/>
  <c r="C502" i="9" a="1"/>
  <c r="C502" i="9" s="1"/>
  <c r="D473" i="9" a="1"/>
  <c r="D473" i="9" s="1"/>
  <c r="C573" i="9" a="1"/>
  <c r="C573" i="9" s="1"/>
  <c r="C424" i="9" a="1"/>
  <c r="C424" i="9" s="1"/>
  <c r="D402" i="9" a="1"/>
  <c r="D402" i="9" s="1"/>
  <c r="C536" i="9" a="1"/>
  <c r="C536" i="9" s="1"/>
  <c r="C510" i="9" a="1"/>
  <c r="C510" i="9" s="1"/>
  <c r="D443" i="9" a="1"/>
  <c r="D443" i="9" s="1"/>
  <c r="C498" i="9" a="1"/>
  <c r="C498" i="9" s="1"/>
  <c r="AC494" i="9" a="1"/>
  <c r="AC494" i="9" s="1"/>
  <c r="AC333" i="9" a="1"/>
  <c r="AC333" i="9" s="1"/>
  <c r="D410" i="9" a="1"/>
  <c r="D410" i="9" s="1"/>
  <c r="AC398" i="9" a="1"/>
  <c r="AC398" i="9" s="1"/>
  <c r="D518" i="9" a="1"/>
  <c r="D518" i="9" s="1"/>
  <c r="AC428" i="9" a="1"/>
  <c r="AC428" i="9" s="1"/>
  <c r="AC455" i="9" a="1"/>
  <c r="AC455" i="9" s="1"/>
  <c r="D439" i="9" a="1"/>
  <c r="D439" i="9" s="1"/>
  <c r="C488" i="9" a="1"/>
  <c r="C488" i="9" s="1"/>
  <c r="AC594" i="9" a="1"/>
  <c r="AC594" i="9" s="1"/>
  <c r="AC407" i="9" a="1"/>
  <c r="AC407" i="9" s="1"/>
  <c r="C529" i="9" a="1"/>
  <c r="C529" i="9" s="1"/>
  <c r="D528" i="9" a="1"/>
  <c r="D528" i="9" s="1"/>
  <c r="C512" i="9" a="1"/>
  <c r="C512" i="9" s="1"/>
  <c r="AC501" i="9" a="1"/>
  <c r="AC501" i="9" s="1"/>
  <c r="D500" i="9" a="1"/>
  <c r="D500" i="9" s="1"/>
  <c r="AC493" i="9" a="1"/>
  <c r="AC493" i="9" s="1"/>
  <c r="AC596" i="9" a="1"/>
  <c r="AC596" i="9" s="1"/>
  <c r="C570" i="9" a="1"/>
  <c r="C570" i="9" s="1"/>
  <c r="C526" i="9" a="1"/>
  <c r="C526" i="9" s="1"/>
  <c r="AC616" i="9" a="1"/>
  <c r="AC616" i="9" s="1"/>
  <c r="AC473" i="9" a="1"/>
  <c r="AC473" i="9" s="1"/>
  <c r="C606" i="9" a="1"/>
  <c r="C606" i="9" s="1"/>
  <c r="AC415" i="9" a="1"/>
  <c r="AC415" i="9" s="1"/>
  <c r="D482" i="9" a="1"/>
  <c r="D482" i="9" s="1"/>
  <c r="AC402" i="9" a="1"/>
  <c r="AC402" i="9" s="1"/>
  <c r="D432" i="9" a="1"/>
  <c r="D432" i="9" s="1"/>
  <c r="AC510" i="9" a="1"/>
  <c r="AC510" i="9" s="1"/>
  <c r="AC443" i="9" a="1"/>
  <c r="AC443" i="9" s="1"/>
  <c r="D494" i="9" a="1"/>
  <c r="D494" i="9" s="1"/>
  <c r="C518" i="9" a="1"/>
  <c r="C518" i="9" s="1"/>
  <c r="D428" i="9" a="1"/>
  <c r="D428" i="9" s="1"/>
  <c r="D456" i="9" a="1"/>
  <c r="D456" i="9" s="1"/>
  <c r="C439" i="9" a="1"/>
  <c r="C439" i="9" s="1"/>
  <c r="AC468" i="9" a="1"/>
  <c r="AC468" i="9" s="1"/>
  <c r="D594" i="9" a="1"/>
  <c r="D594" i="9" s="1"/>
  <c r="C407" i="9" a="1"/>
  <c r="C407" i="9" s="1"/>
  <c r="C479" i="9" a="1"/>
  <c r="C479" i="9" s="1"/>
  <c r="D551" i="9" a="1"/>
  <c r="D551" i="9" s="1"/>
  <c r="D529" i="9" a="1"/>
  <c r="D529" i="9" s="1"/>
  <c r="AC528" i="9" a="1"/>
  <c r="AC528" i="9" s="1"/>
  <c r="D430" i="9" a="1"/>
  <c r="D430" i="9" s="1"/>
  <c r="D512" i="9" a="1"/>
  <c r="D512" i="9" s="1"/>
  <c r="AC446" i="9" a="1"/>
  <c r="AC446" i="9" s="1"/>
  <c r="D501" i="9" a="1"/>
  <c r="D501" i="9" s="1"/>
  <c r="C500" i="9" a="1"/>
  <c r="C500" i="9" s="1"/>
  <c r="D335" i="9" a="1"/>
  <c r="D335" i="9" s="1"/>
  <c r="D596" i="9" a="1"/>
  <c r="D596" i="9" s="1"/>
  <c r="D570" i="9" a="1"/>
  <c r="D570" i="9" s="1"/>
  <c r="D416" i="9" a="1"/>
  <c r="D416" i="9" s="1"/>
  <c r="D425" i="9" a="1"/>
  <c r="D425" i="9" s="1"/>
  <c r="AC433" i="9" a="1"/>
  <c r="AC433" i="9" s="1"/>
  <c r="D489" i="9" a="1"/>
  <c r="D489" i="9" s="1"/>
  <c r="AC532" i="9" a="1"/>
  <c r="AC532" i="9" s="1"/>
  <c r="D328" i="9" a="1"/>
  <c r="D328" i="9" s="1"/>
  <c r="C453" i="9" a="1"/>
  <c r="C453" i="9" s="1"/>
  <c r="D330" i="9" a="1"/>
  <c r="D330" i="9" s="1"/>
  <c r="D593" i="9" a="1"/>
  <c r="D593" i="9" s="1"/>
  <c r="C421" i="9" a="1"/>
  <c r="C421" i="9" s="1"/>
  <c r="D397" i="9" a="1"/>
  <c r="D397" i="9" s="1"/>
  <c r="D536" i="9" a="1"/>
  <c r="D536" i="9" s="1"/>
  <c r="C432" i="9" a="1"/>
  <c r="C432" i="9" s="1"/>
  <c r="D498" i="9" a="1"/>
  <c r="D498" i="9" s="1"/>
  <c r="C494" i="9" a="1"/>
  <c r="C494" i="9" s="1"/>
  <c r="D333" i="9" a="1"/>
  <c r="D333" i="9" s="1"/>
  <c r="AC410" i="9" a="1"/>
  <c r="AC410" i="9" s="1"/>
  <c r="D398" i="9" a="1"/>
  <c r="D398" i="9" s="1"/>
  <c r="AC518" i="9" a="1"/>
  <c r="AC518" i="9" s="1"/>
  <c r="C428" i="9" a="1"/>
  <c r="C428" i="9" s="1"/>
  <c r="C455" i="9" a="1"/>
  <c r="C455" i="9" s="1"/>
  <c r="AC456" i="9" a="1"/>
  <c r="AC456" i="9" s="1"/>
  <c r="AC439" i="9" a="1"/>
  <c r="AC439" i="9" s="1"/>
  <c r="AC488" i="9" a="1"/>
  <c r="AC488" i="9" s="1"/>
  <c r="D468" i="9" a="1"/>
  <c r="D468" i="9" s="1"/>
  <c r="D407" i="9" a="1"/>
  <c r="D407" i="9" s="1"/>
  <c r="D479" i="9" a="1"/>
  <c r="D479" i="9" s="1"/>
  <c r="AC551" i="9" a="1"/>
  <c r="AC551" i="9" s="1"/>
  <c r="AC529" i="9" a="1"/>
  <c r="AC529" i="9" s="1"/>
  <c r="C430" i="9" a="1"/>
  <c r="C430" i="9" s="1"/>
  <c r="AC512" i="9" a="1"/>
  <c r="AC512" i="9" s="1"/>
  <c r="C446" i="9" a="1"/>
  <c r="C446" i="9" s="1"/>
  <c r="C501" i="9" a="1"/>
  <c r="C501" i="9" s="1"/>
  <c r="D493" i="9" a="1"/>
  <c r="D493" i="9" s="1"/>
  <c r="C335" i="9" a="1"/>
  <c r="C335" i="9" s="1"/>
  <c r="C596" i="9" a="1"/>
  <c r="C596" i="9" s="1"/>
  <c r="C416" i="9" a="1"/>
  <c r="C416" i="9" s="1"/>
  <c r="C425" i="9" a="1"/>
  <c r="C425" i="9" s="1"/>
  <c r="AC425" i="9" a="1"/>
  <c r="AC425" i="9" s="1"/>
  <c r="AC615" i="9" a="1"/>
  <c r="AC615" i="9" s="1"/>
  <c r="AC515" i="9" a="1"/>
  <c r="AC515" i="9" s="1"/>
  <c r="C328" i="9" a="1"/>
  <c r="C328" i="9" s="1"/>
  <c r="D601" i="9" a="1"/>
  <c r="D601" i="9" s="1"/>
  <c r="C587" i="9" a="1"/>
  <c r="C587" i="9" s="1"/>
  <c r="D477" i="9" a="1"/>
  <c r="D477" i="9" s="1"/>
  <c r="D429" i="9" a="1"/>
  <c r="D429" i="9" s="1"/>
  <c r="AC611" i="9" a="1"/>
  <c r="AC611" i="9" s="1"/>
  <c r="AC449" i="9" a="1"/>
  <c r="AC449" i="9" s="1"/>
  <c r="C438" i="9" a="1"/>
  <c r="C438" i="9" s="1"/>
  <c r="AC476" i="9" a="1"/>
  <c r="AC476" i="9" s="1"/>
  <c r="D592" i="9" a="1"/>
  <c r="D592" i="9" s="1"/>
  <c r="AC403" i="9" a="1"/>
  <c r="AC403" i="9" s="1"/>
  <c r="C555" i="9" a="1"/>
  <c r="C555" i="9" s="1"/>
  <c r="C584" i="9" a="1"/>
  <c r="C584" i="9" s="1"/>
  <c r="AC563" i="9" a="1"/>
  <c r="AC563" i="9" s="1"/>
  <c r="D435" i="9" a="1"/>
  <c r="D435" i="9" s="1"/>
  <c r="AC513" i="9" a="1"/>
  <c r="AC513" i="9" s="1"/>
  <c r="C507" i="9" a="1"/>
  <c r="C507" i="9" s="1"/>
  <c r="AC336" i="9" a="1"/>
  <c r="AC336" i="9" s="1"/>
  <c r="C474" i="9" a="1"/>
  <c r="C474" i="9" s="1"/>
  <c r="C572" i="9" a="1"/>
  <c r="C572" i="9" s="1"/>
  <c r="AC405" i="9" a="1"/>
  <c r="AC405" i="9" s="1"/>
  <c r="D548" i="9" a="1"/>
  <c r="D548" i="9" s="1"/>
  <c r="C525" i="9" a="1"/>
  <c r="C525" i="9" s="1"/>
  <c r="AC577" i="9" a="1"/>
  <c r="AC577" i="9" s="1"/>
  <c r="AC436" i="9" a="1"/>
  <c r="AC436" i="9" s="1"/>
  <c r="C441" i="9" a="1"/>
  <c r="C441" i="9" s="1"/>
  <c r="D506" i="9" a="1"/>
  <c r="D506" i="9" s="1"/>
  <c r="AC472" i="9" a="1"/>
  <c r="AC472" i="9" s="1"/>
  <c r="D599" i="9" a="1"/>
  <c r="D599" i="9" s="1"/>
  <c r="AC591" i="9" a="1"/>
  <c r="AC591" i="9" s="1"/>
  <c r="AC568" i="9" a="1"/>
  <c r="AC568" i="9" s="1"/>
  <c r="AC486" i="9" a="1"/>
  <c r="AC486" i="9" s="1"/>
  <c r="AC480" i="9" a="1"/>
  <c r="AC480" i="9" s="1"/>
  <c r="AC553" i="9" a="1"/>
  <c r="AC553" i="9" s="1"/>
  <c r="C547" i="9" a="1"/>
  <c r="C547" i="9" s="1"/>
  <c r="D427" i="9" a="1"/>
  <c r="D427" i="9" s="1"/>
  <c r="D504" i="9" a="1"/>
  <c r="D504" i="9" s="1"/>
  <c r="AC496" i="9" a="1"/>
  <c r="AC496" i="9" s="1"/>
  <c r="AC467" i="9" a="1"/>
  <c r="AC467" i="9" s="1"/>
  <c r="D414" i="9" a="1"/>
  <c r="D414" i="9" s="1"/>
  <c r="D484" i="9" a="1"/>
  <c r="D484" i="9" s="1"/>
  <c r="D549" i="9" a="1"/>
  <c r="D549" i="9" s="1"/>
  <c r="C556" i="9" a="1"/>
  <c r="C556" i="9" s="1"/>
  <c r="AC585" i="9" a="1"/>
  <c r="AC585" i="9" s="1"/>
  <c r="D531" i="9" a="1"/>
  <c r="D531" i="9" s="1"/>
  <c r="AC328" i="9" a="1"/>
  <c r="AC328" i="9" s="1"/>
  <c r="AC601" i="9" a="1"/>
  <c r="AC601" i="9" s="1"/>
  <c r="D587" i="9" a="1"/>
  <c r="D587" i="9" s="1"/>
  <c r="C426" i="9" a="1"/>
  <c r="C426" i="9" s="1"/>
  <c r="AC477" i="9" a="1"/>
  <c r="AC477" i="9" s="1"/>
  <c r="D517" i="9" a="1"/>
  <c r="D517" i="9" s="1"/>
  <c r="AC429" i="9" a="1"/>
  <c r="AC429" i="9" s="1"/>
  <c r="C612" i="9" a="1"/>
  <c r="C612" i="9" s="1"/>
  <c r="D449" i="9" a="1"/>
  <c r="D449" i="9" s="1"/>
  <c r="AC600" i="9" a="1"/>
  <c r="AC600" i="9" s="1"/>
  <c r="C592" i="9" a="1"/>
  <c r="C592" i="9" s="1"/>
  <c r="AC408" i="9" a="1"/>
  <c r="AC408" i="9" s="1"/>
  <c r="D555" i="9" a="1"/>
  <c r="D555" i="9" s="1"/>
  <c r="D563" i="9" a="1"/>
  <c r="D563" i="9" s="1"/>
  <c r="AC613" i="9" a="1"/>
  <c r="AC613" i="9" s="1"/>
  <c r="D513" i="9" a="1"/>
  <c r="D513" i="9" s="1"/>
  <c r="D507" i="9" a="1"/>
  <c r="D507" i="9" s="1"/>
  <c r="C445" i="9" a="1"/>
  <c r="C445" i="9" s="1"/>
  <c r="C336" i="9" a="1"/>
  <c r="C336" i="9" s="1"/>
  <c r="AC474" i="9" a="1"/>
  <c r="AC474" i="9" s="1"/>
  <c r="C548" i="9" a="1"/>
  <c r="C548" i="9" s="1"/>
  <c r="C582" i="9" a="1"/>
  <c r="C582" i="9" s="1"/>
  <c r="D577" i="9" a="1"/>
  <c r="D577" i="9" s="1"/>
  <c r="D436" i="9" a="1"/>
  <c r="D436" i="9" s="1"/>
  <c r="C506" i="9" a="1"/>
  <c r="C506" i="9" s="1"/>
  <c r="C470" i="9" a="1"/>
  <c r="C470" i="9" s="1"/>
  <c r="C472" i="9" a="1"/>
  <c r="C472" i="9" s="1"/>
  <c r="C591" i="9" a="1"/>
  <c r="C591" i="9" s="1"/>
  <c r="C568" i="9" a="1"/>
  <c r="C568" i="9" s="1"/>
  <c r="D486" i="9" a="1"/>
  <c r="D486" i="9" s="1"/>
  <c r="AC400" i="9" a="1"/>
  <c r="AC400" i="9" s="1"/>
  <c r="D553" i="9" a="1"/>
  <c r="D553" i="9" s="1"/>
  <c r="AC547" i="9" a="1"/>
  <c r="AC547" i="9" s="1"/>
  <c r="D524" i="9" a="1"/>
  <c r="D524" i="9" s="1"/>
  <c r="C427" i="9" a="1"/>
  <c r="C427" i="9" s="1"/>
  <c r="C514" i="9" a="1"/>
  <c r="C514" i="9" s="1"/>
  <c r="AC442" i="9" a="1"/>
  <c r="AC442" i="9" s="1"/>
  <c r="C504" i="9" a="1"/>
  <c r="C504" i="9" s="1"/>
  <c r="C467" i="9" a="1"/>
  <c r="C467" i="9" s="1"/>
  <c r="D604" i="9" a="1"/>
  <c r="D604" i="9" s="1"/>
  <c r="AC484" i="9" a="1"/>
  <c r="AC484" i="9" s="1"/>
  <c r="C549" i="9" a="1"/>
  <c r="C549" i="9" s="1"/>
  <c r="D520" i="9" a="1"/>
  <c r="D520" i="9" s="1"/>
  <c r="D585" i="9" a="1"/>
  <c r="D585" i="9" s="1"/>
  <c r="C531" i="9" a="1"/>
  <c r="C531" i="9" s="1"/>
  <c r="D562" i="9" a="1"/>
  <c r="D562" i="9" s="1"/>
  <c r="AC557" i="9" a="1"/>
  <c r="AC557" i="9" s="1"/>
  <c r="D511" i="9" a="1"/>
  <c r="D511" i="9" s="1"/>
  <c r="D433" i="9" a="1"/>
  <c r="D433" i="9" s="1"/>
  <c r="C489" i="9" a="1"/>
  <c r="C489" i="9" s="1"/>
  <c r="D515" i="9" a="1"/>
  <c r="D515" i="9" s="1"/>
  <c r="C601" i="9" a="1"/>
  <c r="C601" i="9" s="1"/>
  <c r="D426" i="9" a="1"/>
  <c r="D426" i="9" s="1"/>
  <c r="C477" i="9" a="1"/>
  <c r="C477" i="9" s="1"/>
  <c r="AC517" i="9" a="1"/>
  <c r="AC517" i="9" s="1"/>
  <c r="C611" i="9" a="1"/>
  <c r="C611" i="9" s="1"/>
  <c r="D612" i="9" a="1"/>
  <c r="D612" i="9" s="1"/>
  <c r="C449" i="9" a="1"/>
  <c r="C449" i="9" s="1"/>
  <c r="AC438" i="9" a="1"/>
  <c r="AC438" i="9" s="1"/>
  <c r="D476" i="9" a="1"/>
  <c r="D476" i="9" s="1"/>
  <c r="D600" i="9" a="1"/>
  <c r="D600" i="9" s="1"/>
  <c r="D408" i="9" a="1"/>
  <c r="D408" i="9" s="1"/>
  <c r="D403" i="9" a="1"/>
  <c r="D403" i="9" s="1"/>
  <c r="AC555" i="9" a="1"/>
  <c r="AC555" i="9" s="1"/>
  <c r="D584" i="9" a="1"/>
  <c r="D584" i="9" s="1"/>
  <c r="C563" i="9" a="1"/>
  <c r="C563" i="9" s="1"/>
  <c r="AC435" i="9" a="1"/>
  <c r="AC435" i="9" s="1"/>
  <c r="D613" i="9" a="1"/>
  <c r="D613" i="9" s="1"/>
  <c r="C513" i="9" a="1"/>
  <c r="C513" i="9" s="1"/>
  <c r="D445" i="9" a="1"/>
  <c r="D445" i="9" s="1"/>
  <c r="AC572" i="9" a="1"/>
  <c r="AC572" i="9" s="1"/>
  <c r="C405" i="9" a="1"/>
  <c r="C405" i="9" s="1"/>
  <c r="D525" i="9" a="1"/>
  <c r="D525" i="9" s="1"/>
  <c r="D582" i="9" a="1"/>
  <c r="D582" i="9" s="1"/>
  <c r="C577" i="9" a="1"/>
  <c r="C577" i="9" s="1"/>
  <c r="C436" i="9" a="1"/>
  <c r="C436" i="9" s="1"/>
  <c r="AC441" i="9" a="1"/>
  <c r="AC441" i="9" s="1"/>
  <c r="AC506" i="9" a="1"/>
  <c r="AC506" i="9" s="1"/>
  <c r="AC470" i="9" a="1"/>
  <c r="AC470" i="9" s="1"/>
  <c r="AC599" i="9" a="1"/>
  <c r="AC599" i="9" s="1"/>
  <c r="D591" i="9" a="1"/>
  <c r="D591" i="9" s="1"/>
  <c r="C486" i="9" a="1"/>
  <c r="C486" i="9" s="1"/>
  <c r="C480" i="9" a="1"/>
  <c r="C480" i="9" s="1"/>
  <c r="C400" i="9" a="1"/>
  <c r="C400" i="9" s="1"/>
  <c r="C553" i="9" a="1"/>
  <c r="C553" i="9" s="1"/>
  <c r="AC524" i="9" a="1"/>
  <c r="AC524" i="9" s="1"/>
  <c r="AC514" i="9" a="1"/>
  <c r="AC514" i="9" s="1"/>
  <c r="C442" i="9" a="1"/>
  <c r="C442" i="9" s="1"/>
  <c r="C496" i="9" a="1"/>
  <c r="C496" i="9" s="1"/>
  <c r="AC604" i="9" a="1"/>
  <c r="AC604" i="9" s="1"/>
  <c r="C414" i="9" a="1"/>
  <c r="C414" i="9" s="1"/>
  <c r="D556" i="9" a="1"/>
  <c r="D556" i="9" s="1"/>
  <c r="AC520" i="9" a="1"/>
  <c r="AC520" i="9" s="1"/>
  <c r="C585" i="9" a="1"/>
  <c r="C585" i="9" s="1"/>
  <c r="C615" i="9" a="1"/>
  <c r="C615" i="9" s="1"/>
  <c r="AC489" i="9" a="1"/>
  <c r="AC489" i="9" s="1"/>
  <c r="D532" i="9" a="1"/>
  <c r="D532" i="9" s="1"/>
  <c r="C515" i="9" a="1"/>
  <c r="C515" i="9" s="1"/>
  <c r="AC587" i="9" a="1"/>
  <c r="AC587" i="9" s="1"/>
  <c r="AC426" i="9" a="1"/>
  <c r="AC426" i="9" s="1"/>
  <c r="C517" i="9" a="1"/>
  <c r="C517" i="9" s="1"/>
  <c r="C429" i="9" a="1"/>
  <c r="C429" i="9" s="1"/>
  <c r="D611" i="9" a="1"/>
  <c r="D611" i="9" s="1"/>
  <c r="AC612" i="9" a="1"/>
  <c r="AC612" i="9" s="1"/>
  <c r="D438" i="9" a="1"/>
  <c r="D438" i="9" s="1"/>
  <c r="C476" i="9" a="1"/>
  <c r="C476" i="9" s="1"/>
  <c r="C600" i="9" a="1"/>
  <c r="C600" i="9" s="1"/>
  <c r="AC592" i="9" a="1"/>
  <c r="AC592" i="9" s="1"/>
  <c r="C408" i="9" a="1"/>
  <c r="C408" i="9" s="1"/>
  <c r="C403" i="9" a="1"/>
  <c r="C403" i="9" s="1"/>
  <c r="AC584" i="9" a="1"/>
  <c r="AC584" i="9" s="1"/>
  <c r="C435" i="9" a="1"/>
  <c r="C435" i="9" s="1"/>
  <c r="C613" i="9" a="1"/>
  <c r="C613" i="9" s="1"/>
  <c r="AC507" i="9" a="1"/>
  <c r="AC507" i="9" s="1"/>
  <c r="AC445" i="9" a="1"/>
  <c r="AC445" i="9" s="1"/>
  <c r="D336" i="9" a="1"/>
  <c r="D336" i="9" s="1"/>
  <c r="D474" i="9" a="1"/>
  <c r="D474" i="9" s="1"/>
  <c r="D572" i="9" a="1"/>
  <c r="D572" i="9" s="1"/>
  <c r="D405" i="9" a="1"/>
  <c r="D405" i="9" s="1"/>
  <c r="AC548" i="9" a="1"/>
  <c r="AC548" i="9" s="1"/>
  <c r="AC525" i="9" a="1"/>
  <c r="AC525" i="9" s="1"/>
  <c r="AC582" i="9" a="1"/>
  <c r="AC582" i="9" s="1"/>
  <c r="D441" i="9" a="1"/>
  <c r="D441" i="9" s="1"/>
  <c r="D470" i="9" a="1"/>
  <c r="D470" i="9" s="1"/>
  <c r="D472" i="9" a="1"/>
  <c r="D472" i="9" s="1"/>
  <c r="C599" i="9" a="1"/>
  <c r="C599" i="9" s="1"/>
  <c r="D568" i="9" a="1"/>
  <c r="D568" i="9" s="1"/>
  <c r="D514" i="9" a="1"/>
  <c r="D514" i="9" s="1"/>
  <c r="C604" i="9" a="1"/>
  <c r="C604" i="9" s="1"/>
  <c r="AC414" i="9" a="1"/>
  <c r="AC414" i="9" s="1"/>
  <c r="C484" i="9" a="1"/>
  <c r="C484" i="9" s="1"/>
  <c r="AC549" i="9" a="1"/>
  <c r="AC549" i="9" s="1"/>
  <c r="D557" i="9" a="1"/>
  <c r="D557" i="9" s="1"/>
  <c r="D516" i="9" a="1"/>
  <c r="D516" i="9" s="1"/>
  <c r="D503" i="9" a="1"/>
  <c r="D503" i="9" s="1"/>
  <c r="D495" i="9" a="1"/>
  <c r="D495" i="9" s="1"/>
  <c r="D576" i="9" a="1"/>
  <c r="D576" i="9" s="1"/>
  <c r="D417" i="9" a="1"/>
  <c r="D417" i="9" s="1"/>
  <c r="D554" i="9" a="1"/>
  <c r="D554" i="9" s="1"/>
  <c r="C533" i="9" a="1"/>
  <c r="C533" i="9" s="1"/>
  <c r="D434" i="9" a="1"/>
  <c r="D434" i="9" s="1"/>
  <c r="C505" i="9" a="1"/>
  <c r="C505" i="9" s="1"/>
  <c r="D329" i="9" a="1"/>
  <c r="D329" i="9" s="1"/>
  <c r="C418" i="9" a="1"/>
  <c r="C418" i="9" s="1"/>
  <c r="D399" i="9" a="1"/>
  <c r="D399" i="9" s="1"/>
  <c r="D519" i="9" a="1"/>
  <c r="D519" i="9" s="1"/>
  <c r="C565" i="9" a="1"/>
  <c r="C565" i="9" s="1"/>
  <c r="C451" i="9" a="1"/>
  <c r="C451" i="9" s="1"/>
  <c r="AC509" i="9" a="1"/>
  <c r="AC509" i="9" s="1"/>
  <c r="C419" i="9" a="1"/>
  <c r="C419" i="9" s="1"/>
  <c r="C560" i="9" a="1"/>
  <c r="C560" i="9" s="1"/>
  <c r="D437" i="9" a="1"/>
  <c r="D437" i="9" s="1"/>
  <c r="AC497" i="9" a="1"/>
  <c r="AC497" i="9" s="1"/>
  <c r="AC331" i="9" a="1"/>
  <c r="AC331" i="9" s="1"/>
  <c r="D567" i="9" a="1"/>
  <c r="D567" i="9" s="1"/>
  <c r="AC412" i="9" a="1"/>
  <c r="AC412" i="9" s="1"/>
  <c r="D404" i="9" a="1"/>
  <c r="D404" i="9" s="1"/>
  <c r="AC522" i="9" a="1"/>
  <c r="AC522" i="9" s="1"/>
  <c r="D579" i="9" a="1"/>
  <c r="D579" i="9" s="1"/>
  <c r="AC530" i="9" a="1"/>
  <c r="AC530" i="9" s="1"/>
  <c r="D564" i="9" a="1"/>
  <c r="D564" i="9" s="1"/>
  <c r="AC448" i="9" a="1"/>
  <c r="AC448" i="9" s="1"/>
  <c r="AC327" i="9" a="1"/>
  <c r="AC327" i="9" s="1"/>
  <c r="D469" i="9" a="1"/>
  <c r="D469" i="9" s="1"/>
  <c r="AC597" i="9" a="1"/>
  <c r="AC597" i="9" s="1"/>
  <c r="C589" i="9" a="1"/>
  <c r="C589" i="9" s="1"/>
  <c r="D411" i="9" a="1"/>
  <c r="D411" i="9" s="1"/>
  <c r="C422" i="9" a="1"/>
  <c r="C422" i="9" s="1"/>
  <c r="C552" i="9" a="1"/>
  <c r="C552" i="9" s="1"/>
  <c r="D523" i="9" a="1"/>
  <c r="D523" i="9" s="1"/>
  <c r="C581" i="9" a="1"/>
  <c r="C581" i="9" s="1"/>
  <c r="D607" i="9" a="1"/>
  <c r="D607" i="9" s="1"/>
  <c r="AC491" i="9" a="1"/>
  <c r="AC491" i="9" s="1"/>
  <c r="C598" i="9" a="1"/>
  <c r="C598" i="9" s="1"/>
  <c r="C595" i="9" a="1"/>
  <c r="C595" i="9" s="1"/>
  <c r="D575" i="9" a="1"/>
  <c r="D575" i="9" s="1"/>
  <c r="D431" i="9" a="1"/>
  <c r="D431" i="9" s="1"/>
  <c r="D487" i="9" a="1"/>
  <c r="D487" i="9" s="1"/>
  <c r="D590" i="9" a="1"/>
  <c r="D590" i="9" s="1"/>
  <c r="AC409" i="9" a="1"/>
  <c r="AC409" i="9" s="1"/>
  <c r="D481" i="9" a="1"/>
  <c r="D481" i="9" s="1"/>
  <c r="D401" i="9" a="1"/>
  <c r="D401" i="9" s="1"/>
  <c r="D521" i="9" a="1"/>
  <c r="D521" i="9" s="1"/>
  <c r="D583" i="9" a="1"/>
  <c r="D583" i="9" s="1"/>
  <c r="AC535" i="9" a="1"/>
  <c r="AC535" i="9" s="1"/>
  <c r="AC427" i="9" a="1"/>
  <c r="AC427" i="9" s="1"/>
  <c r="AC504" i="9" a="1"/>
  <c r="AC504" i="9" s="1"/>
  <c r="D467" i="9" a="1"/>
  <c r="D467" i="9" s="1"/>
  <c r="AC556" i="9" a="1"/>
  <c r="AC556" i="9" s="1"/>
  <c r="C562" i="9" a="1"/>
  <c r="C562" i="9" s="1"/>
  <c r="AC511" i="9" a="1"/>
  <c r="AC511" i="9" s="1"/>
  <c r="AC516" i="9" a="1"/>
  <c r="AC516" i="9" s="1"/>
  <c r="AC503" i="9" a="1"/>
  <c r="AC503" i="9" s="1"/>
  <c r="D492" i="9" a="1"/>
  <c r="D492" i="9" s="1"/>
  <c r="AC576" i="9" a="1"/>
  <c r="AC576" i="9" s="1"/>
  <c r="C483" i="9" a="1"/>
  <c r="C483" i="9" s="1"/>
  <c r="C554" i="9" a="1"/>
  <c r="C554" i="9" s="1"/>
  <c r="D533" i="9" a="1"/>
  <c r="D533" i="9" s="1"/>
  <c r="C434" i="9" a="1"/>
  <c r="C434" i="9" s="1"/>
  <c r="AC505" i="9" a="1"/>
  <c r="AC505" i="9" s="1"/>
  <c r="C329" i="9" a="1"/>
  <c r="C329" i="9" s="1"/>
  <c r="D574" i="9" a="1"/>
  <c r="D574" i="9" s="1"/>
  <c r="AC418" i="9" a="1"/>
  <c r="AC418" i="9" s="1"/>
  <c r="AC399" i="9" a="1"/>
  <c r="AC399" i="9" s="1"/>
  <c r="D565" i="9" a="1"/>
  <c r="D565" i="9" s="1"/>
  <c r="C452" i="9" a="1"/>
  <c r="C452" i="9" s="1"/>
  <c r="C509" i="9" a="1"/>
  <c r="C509" i="9" s="1"/>
  <c r="C444" i="9" a="1"/>
  <c r="C444" i="9" s="1"/>
  <c r="D605" i="9" a="1"/>
  <c r="D605" i="9" s="1"/>
  <c r="AC419" i="9" a="1"/>
  <c r="AC419" i="9" s="1"/>
  <c r="C561" i="9" a="1"/>
  <c r="C561" i="9" s="1"/>
  <c r="D560" i="9" a="1"/>
  <c r="D560" i="9" s="1"/>
  <c r="AC437" i="9" a="1"/>
  <c r="AC437" i="9" s="1"/>
  <c r="D331" i="9" a="1"/>
  <c r="D331" i="9" s="1"/>
  <c r="AC567" i="9" a="1"/>
  <c r="AC567" i="9" s="1"/>
  <c r="D412" i="9" a="1"/>
  <c r="D412" i="9" s="1"/>
  <c r="C404" i="9" a="1"/>
  <c r="C404" i="9" s="1"/>
  <c r="C579" i="9" a="1"/>
  <c r="C579" i="9" s="1"/>
  <c r="C530" i="9" a="1"/>
  <c r="C530" i="9" s="1"/>
  <c r="C564" i="9" a="1"/>
  <c r="C564" i="9" s="1"/>
  <c r="C610" i="9" a="1"/>
  <c r="C610" i="9" s="1"/>
  <c r="D327" i="9" a="1"/>
  <c r="D327" i="9" s="1"/>
  <c r="D597" i="9" a="1"/>
  <c r="D597" i="9" s="1"/>
  <c r="C411" i="9" a="1"/>
  <c r="C411" i="9" s="1"/>
  <c r="AC422" i="9" a="1"/>
  <c r="AC422" i="9" s="1"/>
  <c r="AC523" i="9" a="1"/>
  <c r="AC523" i="9" s="1"/>
  <c r="D581" i="9" a="1"/>
  <c r="D581" i="9" s="1"/>
  <c r="AC607" i="9" a="1"/>
  <c r="AC607" i="9" s="1"/>
  <c r="AC490" i="9" a="1"/>
  <c r="AC490" i="9" s="1"/>
  <c r="C491" i="9" a="1"/>
  <c r="C491" i="9" s="1"/>
  <c r="AC598" i="9" a="1"/>
  <c r="AC598" i="9" s="1"/>
  <c r="D588" i="9" a="1"/>
  <c r="D588" i="9" s="1"/>
  <c r="C575" i="9" a="1"/>
  <c r="C575" i="9" s="1"/>
  <c r="D485" i="9" a="1"/>
  <c r="D485" i="9" s="1"/>
  <c r="AC450" i="9" a="1"/>
  <c r="AC450" i="9" s="1"/>
  <c r="AC332" i="9" a="1"/>
  <c r="AC332" i="9" s="1"/>
  <c r="C590" i="9" a="1"/>
  <c r="C590" i="9" s="1"/>
  <c r="C481" i="9" a="1"/>
  <c r="C481" i="9" s="1"/>
  <c r="C521" i="9" a="1"/>
  <c r="C521" i="9" s="1"/>
  <c r="AC534" i="9" a="1"/>
  <c r="AC534" i="9" s="1"/>
  <c r="C535" i="9" a="1"/>
  <c r="C535" i="9" s="1"/>
  <c r="D480" i="9" a="1"/>
  <c r="D480" i="9" s="1"/>
  <c r="D400" i="9" a="1"/>
  <c r="D400" i="9" s="1"/>
  <c r="C524" i="9" a="1"/>
  <c r="C524" i="9" s="1"/>
  <c r="D496" i="9" a="1"/>
  <c r="D496" i="9" s="1"/>
  <c r="C520" i="9" a="1"/>
  <c r="C520" i="9" s="1"/>
  <c r="AC562" i="9" a="1"/>
  <c r="AC562" i="9" s="1"/>
  <c r="C511" i="9" a="1"/>
  <c r="C511" i="9" s="1"/>
  <c r="AC495" i="9" a="1"/>
  <c r="AC495" i="9" s="1"/>
  <c r="AC492" i="9" a="1"/>
  <c r="AC492" i="9" s="1"/>
  <c r="C417" i="9" a="1"/>
  <c r="C417" i="9" s="1"/>
  <c r="AC483" i="9" a="1"/>
  <c r="AC483" i="9" s="1"/>
  <c r="AC554" i="9" a="1"/>
  <c r="AC554" i="9" s="1"/>
  <c r="AC434" i="9" a="1"/>
  <c r="AC434" i="9" s="1"/>
  <c r="D505" i="9" a="1"/>
  <c r="D505" i="9" s="1"/>
  <c r="C574" i="9" a="1"/>
  <c r="C574" i="9" s="1"/>
  <c r="D418" i="9" a="1"/>
  <c r="D418" i="9" s="1"/>
  <c r="AC519" i="9" a="1"/>
  <c r="AC519" i="9" s="1"/>
  <c r="AC565" i="9" a="1"/>
  <c r="AC565" i="9" s="1"/>
  <c r="D451" i="9" a="1"/>
  <c r="D451" i="9" s="1"/>
  <c r="D452" i="9" a="1"/>
  <c r="D452" i="9" s="1"/>
  <c r="D509" i="9" a="1"/>
  <c r="D509" i="9" s="1"/>
  <c r="D444" i="9" a="1"/>
  <c r="D444" i="9" s="1"/>
  <c r="C605" i="9" a="1"/>
  <c r="C605" i="9" s="1"/>
  <c r="D419" i="9" a="1"/>
  <c r="D419" i="9" s="1"/>
  <c r="D561" i="9" a="1"/>
  <c r="D561" i="9" s="1"/>
  <c r="AC560" i="9" a="1"/>
  <c r="AC560" i="9" s="1"/>
  <c r="C437" i="9" a="1"/>
  <c r="C437" i="9" s="1"/>
  <c r="C497" i="9" a="1"/>
  <c r="C497" i="9" s="1"/>
  <c r="C331" i="9" a="1"/>
  <c r="C331" i="9" s="1"/>
  <c r="C567" i="9" a="1"/>
  <c r="C567" i="9" s="1"/>
  <c r="C522" i="9" a="1"/>
  <c r="C522" i="9" s="1"/>
  <c r="AC579" i="9" a="1"/>
  <c r="AC579" i="9" s="1"/>
  <c r="AC610" i="9" a="1"/>
  <c r="AC610" i="9" s="1"/>
  <c r="D448" i="9" a="1"/>
  <c r="D448" i="9" s="1"/>
  <c r="C327" i="9" a="1"/>
  <c r="C327" i="9" s="1"/>
  <c r="AC469" i="9" a="1"/>
  <c r="AC469" i="9" s="1"/>
  <c r="C597" i="9" a="1"/>
  <c r="C597" i="9" s="1"/>
  <c r="AC589" i="9" a="1"/>
  <c r="AC589" i="9" s="1"/>
  <c r="AC411" i="9" a="1"/>
  <c r="AC411" i="9" s="1"/>
  <c r="D552" i="9" a="1"/>
  <c r="D552" i="9" s="1"/>
  <c r="C523" i="9" a="1"/>
  <c r="C523" i="9" s="1"/>
  <c r="D490" i="9" a="1"/>
  <c r="D490" i="9" s="1"/>
  <c r="D491" i="9" a="1"/>
  <c r="D491" i="9" s="1"/>
  <c r="AC595" i="9" a="1"/>
  <c r="AC595" i="9" s="1"/>
  <c r="AC588" i="9" a="1"/>
  <c r="AC588" i="9" s="1"/>
  <c r="AC485" i="9" a="1"/>
  <c r="AC485" i="9" s="1"/>
  <c r="C431" i="9" a="1"/>
  <c r="C431" i="9" s="1"/>
  <c r="D450" i="9" a="1"/>
  <c r="D450" i="9" s="1"/>
  <c r="AC487" i="9" a="1"/>
  <c r="AC487" i="9" s="1"/>
  <c r="C332" i="9" a="1"/>
  <c r="C332" i="9" s="1"/>
  <c r="AC590" i="9" a="1"/>
  <c r="AC590" i="9" s="1"/>
  <c r="C409" i="9" a="1"/>
  <c r="C409" i="9" s="1"/>
  <c r="C401" i="9" a="1"/>
  <c r="C401" i="9" s="1"/>
  <c r="AC583" i="9" a="1"/>
  <c r="AC583" i="9" s="1"/>
  <c r="D534" i="9" a="1"/>
  <c r="D534" i="9" s="1"/>
  <c r="D535" i="9" a="1"/>
  <c r="D535" i="9" s="1"/>
  <c r="D547" i="9" a="1"/>
  <c r="D547" i="9" s="1"/>
  <c r="D442" i="9" a="1"/>
  <c r="D442" i="9" s="1"/>
  <c r="AC531" i="9" a="1"/>
  <c r="AC531" i="9" s="1"/>
  <c r="C557" i="9" a="1"/>
  <c r="C557" i="9" s="1"/>
  <c r="C516" i="9" a="1"/>
  <c r="C516" i="9" s="1"/>
  <c r="C503" i="9" a="1"/>
  <c r="C503" i="9" s="1"/>
  <c r="C495" i="9" a="1"/>
  <c r="C495" i="9" s="1"/>
  <c r="C492" i="9" a="1"/>
  <c r="C492" i="9" s="1"/>
  <c r="C576" i="9" a="1"/>
  <c r="C576" i="9" s="1"/>
  <c r="AC417" i="9" a="1"/>
  <c r="AC417" i="9" s="1"/>
  <c r="D483" i="9" a="1"/>
  <c r="D483" i="9" s="1"/>
  <c r="AC533" i="9" a="1"/>
  <c r="AC533" i="9" s="1"/>
  <c r="AC329" i="9" a="1"/>
  <c r="AC329" i="9" s="1"/>
  <c r="AC574" i="9" a="1"/>
  <c r="AC574" i="9" s="1"/>
  <c r="C399" i="9" a="1"/>
  <c r="C399" i="9" s="1"/>
  <c r="C519" i="9" a="1"/>
  <c r="C519" i="9" s="1"/>
  <c r="AC451" i="9" a="1"/>
  <c r="AC451" i="9" s="1"/>
  <c r="AC452" i="9" a="1"/>
  <c r="AC452" i="9" s="1"/>
  <c r="AC444" i="9" a="1"/>
  <c r="AC444" i="9" s="1"/>
  <c r="AC605" i="9" a="1"/>
  <c r="AC605" i="9" s="1"/>
  <c r="AC561" i="9" a="1"/>
  <c r="AC561" i="9" s="1"/>
  <c r="D497" i="9" a="1"/>
  <c r="D497" i="9" s="1"/>
  <c r="C412" i="9" a="1"/>
  <c r="C412" i="9" s="1"/>
  <c r="AC404" i="9" a="1"/>
  <c r="AC404" i="9" s="1"/>
  <c r="D522" i="9" a="1"/>
  <c r="D522" i="9" s="1"/>
  <c r="D530" i="9" a="1"/>
  <c r="D530" i="9" s="1"/>
  <c r="AC564" i="9" a="1"/>
  <c r="AC564" i="9" s="1"/>
  <c r="D610" i="9" a="1"/>
  <c r="D610" i="9" s="1"/>
  <c r="C448" i="9" a="1"/>
  <c r="C448" i="9" s="1"/>
  <c r="C469" i="9" a="1"/>
  <c r="C469" i="9" s="1"/>
  <c r="D589" i="9" a="1"/>
  <c r="D589" i="9" s="1"/>
  <c r="D422" i="9" a="1"/>
  <c r="D422" i="9" s="1"/>
  <c r="AC552" i="9" a="1"/>
  <c r="AC552" i="9" s="1"/>
  <c r="AC581" i="9" a="1"/>
  <c r="AC581" i="9" s="1"/>
  <c r="C607" i="9" a="1"/>
  <c r="C607" i="9" s="1"/>
  <c r="C490" i="9" a="1"/>
  <c r="C490" i="9" s="1"/>
  <c r="D598" i="9" a="1"/>
  <c r="D598" i="9" s="1"/>
  <c r="D595" i="9" a="1"/>
  <c r="D595" i="9" s="1"/>
  <c r="C588" i="9" a="1"/>
  <c r="C588" i="9" s="1"/>
  <c r="AC575" i="9" a="1"/>
  <c r="AC575" i="9" s="1"/>
  <c r="C485" i="9" a="1"/>
  <c r="C485" i="9" s="1"/>
  <c r="AC431" i="9" a="1"/>
  <c r="AC431" i="9" s="1"/>
  <c r="C450" i="9" a="1"/>
  <c r="C450" i="9" s="1"/>
  <c r="C487" i="9" a="1"/>
  <c r="C487" i="9" s="1"/>
  <c r="D332" i="9" a="1"/>
  <c r="D332" i="9" s="1"/>
  <c r="D409" i="9" a="1"/>
  <c r="D409" i="9" s="1"/>
  <c r="AC481" i="9" a="1"/>
  <c r="AC481" i="9" s="1"/>
  <c r="AC401" i="9" a="1"/>
  <c r="AC401" i="9" s="1"/>
  <c r="AC521" i="9" a="1"/>
  <c r="AC521" i="9" s="1"/>
  <c r="C583" i="9" a="1"/>
  <c r="C583" i="9" s="1"/>
  <c r="C534" i="9" a="1"/>
  <c r="C534" i="9" s="1"/>
  <c r="Y338" i="9"/>
  <c r="Z337" i="9"/>
  <c r="K171" i="9"/>
  <c r="L170" i="9"/>
  <c r="I168" i="9" a="1"/>
  <c r="I168" i="9" s="1"/>
  <c r="G168" i="9" a="1"/>
  <c r="G168" i="9" s="1"/>
  <c r="H168" i="9" a="1"/>
  <c r="H168" i="9" s="1"/>
  <c r="J168" i="9" a="1"/>
  <c r="J168" i="9" s="1"/>
  <c r="F168" i="9" a="1"/>
  <c r="F168" i="9" s="1"/>
  <c r="E168" i="9" a="1"/>
  <c r="E168" i="9" s="1"/>
  <c r="P169" i="9" a="1"/>
  <c r="P169" i="9" s="1"/>
  <c r="D169" i="9" a="1"/>
  <c r="D169" i="9" s="1"/>
  <c r="C169" i="9" a="1"/>
  <c r="C169" i="9" s="1"/>
  <c r="C12" i="19" a="1"/>
  <c r="C12" i="19" s="1"/>
  <c r="C13" i="19" s="1" a="1"/>
  <c r="C13" i="19" s="1"/>
  <c r="C14" i="19" s="1" a="1"/>
  <c r="C14" i="19" s="1"/>
  <c r="C15" i="19" s="1" a="1"/>
  <c r="C15" i="19" s="1"/>
  <c r="C16" i="19" s="1" a="1"/>
  <c r="C16" i="19" s="1"/>
  <c r="C17" i="19" s="1" a="1"/>
  <c r="C17" i="19" s="1"/>
  <c r="C18" i="19" s="1" a="1"/>
  <c r="C18" i="19" s="1"/>
  <c r="C19" i="19" s="1" a="1"/>
  <c r="C19" i="19" s="1"/>
  <c r="C20" i="19" s="1" a="1"/>
  <c r="C20" i="19" s="1"/>
  <c r="C21" i="19" s="1" a="1"/>
  <c r="C21" i="19" s="1"/>
  <c r="C22" i="19" s="1" a="1"/>
  <c r="C22" i="19" s="1"/>
  <c r="H326" i="9" a="1"/>
  <c r="H326" i="9" s="1"/>
  <c r="F326" i="9" a="1"/>
  <c r="F326" i="9" s="1"/>
  <c r="V326" i="9" a="1"/>
  <c r="V326" i="9" s="1"/>
  <c r="U326" i="9" a="1"/>
  <c r="U326" i="9" s="1"/>
  <c r="I326" i="9" a="1"/>
  <c r="I326" i="9" s="1"/>
  <c r="E326" i="9" a="1"/>
  <c r="E326" i="9" s="1"/>
  <c r="G326" i="9" s="1" a="1"/>
  <c r="G326" i="9" s="1"/>
  <c r="P167" i="9" a="1"/>
  <c r="P167" i="9" s="1"/>
  <c r="D167" i="9" a="1"/>
  <c r="D167" i="9" s="1"/>
  <c r="C167" i="9" a="1"/>
  <c r="C167" i="9" s="1"/>
  <c r="AC326" i="9" a="1"/>
  <c r="AC326" i="9" s="1"/>
  <c r="D326" i="9" a="1"/>
  <c r="D326" i="9" s="1"/>
  <c r="C326" i="9" a="1"/>
  <c r="C326" i="9" s="1"/>
  <c r="M167" i="9"/>
  <c r="B1749" i="19"/>
  <c r="B1750" i="19" s="1"/>
  <c r="B1751" i="19" s="1"/>
  <c r="B1752" i="19" s="1"/>
  <c r="C170" i="9" l="1" a="1"/>
  <c r="C170" i="9" s="1"/>
  <c r="D170" i="9" a="1"/>
  <c r="D170" i="9" s="1"/>
  <c r="P170" i="9" a="1"/>
  <c r="P170" i="9" s="1"/>
  <c r="K172" i="9"/>
  <c r="L171" i="9"/>
  <c r="D337" i="9" a="1"/>
  <c r="D337" i="9" s="1"/>
  <c r="AC337" i="9" a="1"/>
  <c r="AC337" i="9" s="1"/>
  <c r="C337" i="9" a="1"/>
  <c r="C337" i="9" s="1"/>
  <c r="M169" i="9"/>
  <c r="Y339" i="9"/>
  <c r="Z338" i="9"/>
  <c r="J167" i="9" a="1"/>
  <c r="J167" i="9" s="1"/>
  <c r="I167" i="9" a="1"/>
  <c r="I167" i="9" s="1"/>
  <c r="H167" i="9" a="1"/>
  <c r="H167" i="9" s="1"/>
  <c r="G167" i="9" a="1"/>
  <c r="G167" i="9" s="1"/>
  <c r="F167" i="9" a="1"/>
  <c r="F167" i="9" s="1"/>
  <c r="E167" i="9" a="1"/>
  <c r="E167" i="9" s="1"/>
  <c r="T9" i="12"/>
  <c r="V9" i="12"/>
  <c r="K29" i="12" s="1"/>
  <c r="S9" i="12"/>
  <c r="B8" i="9" s="1"/>
  <c r="Y340" i="9" l="1"/>
  <c r="Z339" i="9"/>
  <c r="X337" i="9"/>
  <c r="K173" i="9"/>
  <c r="L172" i="9"/>
  <c r="D338" i="9" a="1"/>
  <c r="D338" i="9" s="1"/>
  <c r="C338" i="9" a="1"/>
  <c r="C338" i="9" s="1"/>
  <c r="AC338" i="9" a="1"/>
  <c r="AC338" i="9" s="1"/>
  <c r="H169" i="9" a="1"/>
  <c r="H169" i="9" s="1"/>
  <c r="J169" i="9" a="1"/>
  <c r="J169" i="9" s="1"/>
  <c r="G169" i="9" a="1"/>
  <c r="G169" i="9" s="1"/>
  <c r="I169" i="9" a="1"/>
  <c r="I169" i="9" s="1"/>
  <c r="E169" i="9" a="1"/>
  <c r="E169" i="9" s="1"/>
  <c r="F169" i="9" a="1"/>
  <c r="F169" i="9" s="1"/>
  <c r="P171" i="9" a="1"/>
  <c r="P171" i="9" s="1"/>
  <c r="D171" i="9" a="1"/>
  <c r="D171" i="9" s="1"/>
  <c r="C171" i="9" a="1"/>
  <c r="C171" i="9" s="1"/>
  <c r="M170" i="9"/>
  <c r="L8" i="9"/>
  <c r="D8" i="9" s="1" a="1"/>
  <c r="D8" i="9" s="1"/>
  <c r="K8" i="9"/>
  <c r="K9" i="9" s="1"/>
  <c r="M8" i="9"/>
  <c r="N8" i="9"/>
  <c r="B29" i="12"/>
  <c r="X338" i="9" l="1"/>
  <c r="U338" i="9" s="1" a="1"/>
  <c r="U338" i="9" s="1"/>
  <c r="C8" i="9" a="1"/>
  <c r="C8" i="9" s="1"/>
  <c r="K174" i="9"/>
  <c r="L173" i="9"/>
  <c r="F337" i="9" a="1"/>
  <c r="F337" i="9" s="1"/>
  <c r="H337" i="9" a="1"/>
  <c r="H337" i="9" s="1"/>
  <c r="I337" i="9" a="1"/>
  <c r="I337" i="9" s="1"/>
  <c r="J337" i="9" a="1"/>
  <c r="J337" i="9" s="1"/>
  <c r="E337" i="9" a="1"/>
  <c r="E337" i="9" s="1"/>
  <c r="G337" i="9" s="1" a="1"/>
  <c r="G337" i="9" s="1"/>
  <c r="U337" i="9" a="1"/>
  <c r="U337" i="9" s="1"/>
  <c r="V337" i="9" a="1"/>
  <c r="V337" i="9" s="1"/>
  <c r="J170" i="9" a="1"/>
  <c r="J170" i="9" s="1"/>
  <c r="I170" i="9" a="1"/>
  <c r="I170" i="9" s="1"/>
  <c r="F170" i="9" a="1"/>
  <c r="F170" i="9" s="1"/>
  <c r="E170" i="9" a="1"/>
  <c r="E170" i="9" s="1"/>
  <c r="H170" i="9" a="1"/>
  <c r="H170" i="9" s="1"/>
  <c r="G170" i="9" a="1"/>
  <c r="G170" i="9" s="1"/>
  <c r="D339" i="9" a="1"/>
  <c r="D339" i="9" s="1"/>
  <c r="AC339" i="9" a="1"/>
  <c r="AC339" i="9" s="1"/>
  <c r="C339" i="9" a="1"/>
  <c r="C339" i="9" s="1"/>
  <c r="K10" i="9"/>
  <c r="L9" i="9"/>
  <c r="M171" i="9"/>
  <c r="P172" i="9" a="1"/>
  <c r="P172" i="9" s="1"/>
  <c r="D172" i="9" a="1"/>
  <c r="D172" i="9" s="1"/>
  <c r="C172" i="9" a="1"/>
  <c r="C172" i="9" s="1"/>
  <c r="Y341" i="9"/>
  <c r="Z340" i="9"/>
  <c r="P8" i="9" a="1"/>
  <c r="P8" i="9" s="1"/>
  <c r="I8" i="9" a="1"/>
  <c r="I8" i="9" s="1"/>
  <c r="E8" i="9" a="1"/>
  <c r="E8" i="9" s="1"/>
  <c r="H8" i="9" a="1"/>
  <c r="H8" i="9" s="1"/>
  <c r="G8" i="9" a="1"/>
  <c r="G8" i="9" s="1"/>
  <c r="F8" i="9" a="1"/>
  <c r="F8" i="9" s="1"/>
  <c r="J8" i="9" a="1"/>
  <c r="J8" i="9" s="1"/>
  <c r="X121" i="1"/>
  <c r="X339" i="9" l="1"/>
  <c r="F338" i="9" a="1"/>
  <c r="F338" i="9" s="1"/>
  <c r="V338" i="9" a="1"/>
  <c r="V338" i="9" s="1"/>
  <c r="E338" i="9" a="1"/>
  <c r="E338" i="9" s="1"/>
  <c r="H338" i="9" a="1"/>
  <c r="H338" i="9" s="1"/>
  <c r="I338" i="9" a="1"/>
  <c r="I338" i="9" s="1"/>
  <c r="J338" i="9" a="1"/>
  <c r="J338" i="9" s="1"/>
  <c r="G338" i="9" a="1"/>
  <c r="G338" i="9" s="1"/>
  <c r="H339" i="9" a="1"/>
  <c r="H339" i="9" s="1"/>
  <c r="F339" i="9" a="1"/>
  <c r="F339" i="9" s="1"/>
  <c r="E339" i="9" a="1"/>
  <c r="E339" i="9" s="1"/>
  <c r="J339" i="9" a="1"/>
  <c r="J339" i="9" s="1"/>
  <c r="V339" i="9" a="1"/>
  <c r="V339" i="9" s="1"/>
  <c r="I339" i="9" a="1"/>
  <c r="I339" i="9" s="1"/>
  <c r="U339" i="9" a="1"/>
  <c r="U339" i="9" s="1"/>
  <c r="G339" i="9" a="1"/>
  <c r="G339" i="9" s="1"/>
  <c r="Y342" i="9"/>
  <c r="Z341" i="9"/>
  <c r="G171" i="9" a="1"/>
  <c r="G171" i="9" s="1"/>
  <c r="E171" i="9" a="1"/>
  <c r="E171" i="9" s="1"/>
  <c r="J171" i="9" a="1"/>
  <c r="J171" i="9" s="1"/>
  <c r="I171" i="9" a="1"/>
  <c r="I171" i="9" s="1"/>
  <c r="H171" i="9" a="1"/>
  <c r="H171" i="9" s="1"/>
  <c r="F171" i="9" a="1"/>
  <c r="F171" i="9" s="1"/>
  <c r="P173" i="9" a="1"/>
  <c r="P173" i="9" s="1"/>
  <c r="C173" i="9" a="1"/>
  <c r="C173" i="9" s="1"/>
  <c r="D173" i="9" a="1"/>
  <c r="D173" i="9" s="1"/>
  <c r="K11" i="9"/>
  <c r="L10" i="9"/>
  <c r="D340" i="9" a="1"/>
  <c r="D340" i="9" s="1"/>
  <c r="C340" i="9" a="1"/>
  <c r="C340" i="9" s="1"/>
  <c r="AC340" i="9" a="1"/>
  <c r="AC340" i="9" s="1"/>
  <c r="M172" i="9"/>
  <c r="C9" i="9" a="1"/>
  <c r="C9" i="9" s="1"/>
  <c r="P9" i="9" a="1"/>
  <c r="P9" i="9" s="1"/>
  <c r="D9" i="9" a="1"/>
  <c r="D9" i="9" s="1"/>
  <c r="K175" i="9"/>
  <c r="L174" i="9"/>
  <c r="X340" i="9" l="1"/>
  <c r="F340" i="9" s="1" a="1"/>
  <c r="F340" i="9" s="1"/>
  <c r="M173" i="9"/>
  <c r="C341" i="9" a="1"/>
  <c r="C341" i="9" s="1"/>
  <c r="AC341" i="9" a="1"/>
  <c r="AC341" i="9" s="1"/>
  <c r="D341" i="9" a="1"/>
  <c r="D341" i="9" s="1"/>
  <c r="K12" i="9"/>
  <c r="L11" i="9"/>
  <c r="D174" i="9" a="1"/>
  <c r="D174" i="9" s="1"/>
  <c r="P174" i="9" a="1"/>
  <c r="P174" i="9" s="1"/>
  <c r="C174" i="9" a="1"/>
  <c r="C174" i="9" s="1"/>
  <c r="M9" i="9"/>
  <c r="K176" i="9"/>
  <c r="L175" i="9"/>
  <c r="I172" i="9" a="1"/>
  <c r="I172" i="9" s="1"/>
  <c r="F172" i="9" a="1"/>
  <c r="F172" i="9" s="1"/>
  <c r="J172" i="9" a="1"/>
  <c r="J172" i="9" s="1"/>
  <c r="H172" i="9" a="1"/>
  <c r="H172" i="9" s="1"/>
  <c r="E172" i="9" a="1"/>
  <c r="E172" i="9" s="1"/>
  <c r="G172" i="9" a="1"/>
  <c r="G172" i="9" s="1"/>
  <c r="C10" i="9" a="1"/>
  <c r="C10" i="9" s="1"/>
  <c r="M10" i="9" s="1"/>
  <c r="P10" i="9" a="1"/>
  <c r="P10" i="9" s="1"/>
  <c r="D10" i="9" a="1"/>
  <c r="D10" i="9" s="1"/>
  <c r="Y343" i="9"/>
  <c r="Z342" i="9"/>
  <c r="V340" i="9" l="1" a="1"/>
  <c r="V340" i="9" s="1"/>
  <c r="U340" i="9" a="1"/>
  <c r="U340" i="9" s="1"/>
  <c r="I340" i="9" a="1"/>
  <c r="I340" i="9" s="1"/>
  <c r="J340" i="9" a="1"/>
  <c r="J340" i="9" s="1"/>
  <c r="G340" i="9" a="1"/>
  <c r="G340" i="9" s="1"/>
  <c r="H340" i="9" a="1"/>
  <c r="H340" i="9" s="1"/>
  <c r="E340" i="9" a="1"/>
  <c r="E340" i="9" s="1"/>
  <c r="C175" i="9" a="1"/>
  <c r="C175" i="9" s="1"/>
  <c r="M175" i="9" s="1"/>
  <c r="D175" i="9" a="1"/>
  <c r="D175" i="9" s="1"/>
  <c r="P175" i="9" a="1"/>
  <c r="P175" i="9" s="1"/>
  <c r="J10" i="9" a="1"/>
  <c r="J10" i="9" s="1"/>
  <c r="E10" i="9" a="1"/>
  <c r="E10" i="9" s="1"/>
  <c r="F10" i="9" a="1"/>
  <c r="F10" i="9" s="1"/>
  <c r="G10" i="9" a="1"/>
  <c r="G10" i="9" s="1"/>
  <c r="H10" i="9" a="1"/>
  <c r="H10" i="9" s="1"/>
  <c r="I10" i="9" a="1"/>
  <c r="I10" i="9" s="1"/>
  <c r="Y344" i="9"/>
  <c r="Z343" i="9"/>
  <c r="E9" i="9" a="1"/>
  <c r="E9" i="9" s="1"/>
  <c r="I9" i="9" a="1"/>
  <c r="I9" i="9" s="1"/>
  <c r="J9" i="9" a="1"/>
  <c r="J9" i="9" s="1"/>
  <c r="H9" i="9" a="1"/>
  <c r="H9" i="9" s="1"/>
  <c r="G9" i="9" a="1"/>
  <c r="G9" i="9" s="1"/>
  <c r="F9" i="9" a="1"/>
  <c r="F9" i="9" s="1"/>
  <c r="D11" i="9" a="1"/>
  <c r="D11" i="9" s="1"/>
  <c r="C11" i="9" a="1"/>
  <c r="C11" i="9" s="1"/>
  <c r="P11" i="9" a="1"/>
  <c r="P11" i="9" s="1"/>
  <c r="X341" i="9"/>
  <c r="C342" i="9" a="1"/>
  <c r="C342" i="9" s="1"/>
  <c r="AC342" i="9" a="1"/>
  <c r="AC342" i="9" s="1"/>
  <c r="D342" i="9" a="1"/>
  <c r="D342" i="9" s="1"/>
  <c r="K177" i="9"/>
  <c r="L176" i="9"/>
  <c r="M174" i="9"/>
  <c r="K13" i="9"/>
  <c r="L12" i="9"/>
  <c r="H173" i="9" a="1"/>
  <c r="H173" i="9" s="1"/>
  <c r="J173" i="9" a="1"/>
  <c r="J173" i="9" s="1"/>
  <c r="G173" i="9" a="1"/>
  <c r="G173" i="9" s="1"/>
  <c r="I173" i="9" a="1"/>
  <c r="I173" i="9" s="1"/>
  <c r="E173" i="9" a="1"/>
  <c r="E173" i="9" s="1"/>
  <c r="F173" i="9" a="1"/>
  <c r="F173" i="9" s="1"/>
  <c r="M11" i="9" l="1"/>
  <c r="K14" i="9"/>
  <c r="L13" i="9"/>
  <c r="J174" i="9" a="1"/>
  <c r="J174" i="9" s="1"/>
  <c r="H174" i="9" a="1"/>
  <c r="H174" i="9" s="1"/>
  <c r="E174" i="9" a="1"/>
  <c r="E174" i="9" s="1"/>
  <c r="G174" i="9" a="1"/>
  <c r="G174" i="9" s="1"/>
  <c r="F174" i="9" a="1"/>
  <c r="F174" i="9" s="1"/>
  <c r="I174" i="9" a="1"/>
  <c r="I174" i="9" s="1"/>
  <c r="I11" i="9" a="1"/>
  <c r="I11" i="9" s="1"/>
  <c r="J11" i="9" a="1"/>
  <c r="J11" i="9" s="1"/>
  <c r="G11" i="9" a="1"/>
  <c r="G11" i="9" s="1"/>
  <c r="F11" i="9" a="1"/>
  <c r="F11" i="9" s="1"/>
  <c r="H11" i="9" a="1"/>
  <c r="H11" i="9" s="1"/>
  <c r="E11" i="9" a="1"/>
  <c r="E11" i="9" s="1"/>
  <c r="D176" i="9" a="1"/>
  <c r="D176" i="9" s="1"/>
  <c r="C176" i="9" a="1"/>
  <c r="C176" i="9" s="1"/>
  <c r="M176" i="9" s="1"/>
  <c r="P176" i="9" a="1"/>
  <c r="P176" i="9" s="1"/>
  <c r="X342" i="9"/>
  <c r="Y345" i="9"/>
  <c r="Z344" i="9"/>
  <c r="C343" i="9" a="1"/>
  <c r="C343" i="9" s="1"/>
  <c r="D343" i="9" a="1"/>
  <c r="D343" i="9" s="1"/>
  <c r="AC343" i="9" a="1"/>
  <c r="AC343" i="9" s="1"/>
  <c r="D12" i="9" a="1"/>
  <c r="D12" i="9" s="1"/>
  <c r="P12" i="9" a="1"/>
  <c r="P12" i="9" s="1"/>
  <c r="C12" i="9" a="1"/>
  <c r="C12" i="9" s="1"/>
  <c r="K178" i="9"/>
  <c r="K179" i="9" s="1"/>
  <c r="K180" i="9" s="1"/>
  <c r="K181" i="9" s="1"/>
  <c r="K182" i="9" s="1"/>
  <c r="K183" i="9" s="1"/>
  <c r="K184" i="9" s="1"/>
  <c r="K185" i="9" s="1"/>
  <c r="K186" i="9" s="1"/>
  <c r="K187" i="9" s="1"/>
  <c r="K188" i="9" s="1"/>
  <c r="K189" i="9" s="1"/>
  <c r="K190" i="9" s="1"/>
  <c r="K191" i="9" s="1"/>
  <c r="K192" i="9" s="1"/>
  <c r="K193" i="9" s="1"/>
  <c r="K194" i="9" s="1"/>
  <c r="K195" i="9" s="1"/>
  <c r="K196" i="9" s="1"/>
  <c r="K197" i="9" s="1"/>
  <c r="K198" i="9" s="1"/>
  <c r="K199" i="9" s="1"/>
  <c r="K200" i="9" s="1"/>
  <c r="K201" i="9" s="1"/>
  <c r="K202" i="9" s="1"/>
  <c r="K203" i="9" s="1"/>
  <c r="K204" i="9" s="1"/>
  <c r="K205" i="9" s="1"/>
  <c r="K206" i="9" s="1"/>
  <c r="K207" i="9" s="1"/>
  <c r="K208" i="9" s="1"/>
  <c r="K209" i="9" s="1"/>
  <c r="K210" i="9" s="1"/>
  <c r="K211" i="9" s="1"/>
  <c r="K212" i="9" s="1"/>
  <c r="K213" i="9" s="1"/>
  <c r="K214" i="9" s="1"/>
  <c r="K215" i="9" s="1"/>
  <c r="K216" i="9" s="1"/>
  <c r="K217" i="9" s="1"/>
  <c r="K218" i="9" s="1"/>
  <c r="K219" i="9" s="1"/>
  <c r="K220" i="9" s="1"/>
  <c r="K221" i="9" s="1"/>
  <c r="K222" i="9" s="1"/>
  <c r="K223" i="9" s="1"/>
  <c r="K224" i="9" s="1"/>
  <c r="K225" i="9" s="1"/>
  <c r="K226" i="9" s="1"/>
  <c r="K227" i="9" s="1"/>
  <c r="K228" i="9" s="1"/>
  <c r="K229" i="9" s="1"/>
  <c r="K230" i="9" s="1"/>
  <c r="K231" i="9" s="1"/>
  <c r="K232" i="9" s="1"/>
  <c r="K233" i="9" s="1"/>
  <c r="K234" i="9" s="1"/>
  <c r="K235" i="9" s="1"/>
  <c r="K236" i="9" s="1"/>
  <c r="K237" i="9" s="1"/>
  <c r="K238" i="9" s="1"/>
  <c r="K239" i="9" s="1"/>
  <c r="K240" i="9" s="1"/>
  <c r="K241" i="9" s="1"/>
  <c r="K242" i="9" s="1"/>
  <c r="K243" i="9" s="1"/>
  <c r="K244" i="9" s="1"/>
  <c r="K245" i="9" s="1"/>
  <c r="K246" i="9" s="1"/>
  <c r="K247" i="9" s="1"/>
  <c r="K248" i="9" s="1"/>
  <c r="K249" i="9" s="1"/>
  <c r="K250" i="9" s="1"/>
  <c r="K251" i="9" s="1"/>
  <c r="K252" i="9" s="1"/>
  <c r="K253" i="9" s="1"/>
  <c r="K254" i="9" s="1"/>
  <c r="K255" i="9" s="1"/>
  <c r="K256" i="9" s="1"/>
  <c r="K257" i="9" s="1"/>
  <c r="K258" i="9" s="1"/>
  <c r="K259" i="9" s="1"/>
  <c r="K260" i="9" s="1"/>
  <c r="K261" i="9" s="1"/>
  <c r="K262" i="9" s="1"/>
  <c r="K263" i="9" s="1"/>
  <c r="K264" i="9" s="1"/>
  <c r="K265" i="9" s="1"/>
  <c r="K266" i="9" s="1"/>
  <c r="K267" i="9" s="1"/>
  <c r="K268" i="9" s="1"/>
  <c r="K269" i="9" s="1"/>
  <c r="K270" i="9" s="1"/>
  <c r="K271" i="9" s="1"/>
  <c r="K272" i="9" s="1"/>
  <c r="K273" i="9" s="1"/>
  <c r="K274" i="9" s="1"/>
  <c r="K275" i="9" s="1"/>
  <c r="K276" i="9" s="1"/>
  <c r="K277" i="9" s="1"/>
  <c r="K278" i="9" s="1"/>
  <c r="K279" i="9" s="1"/>
  <c r="K280" i="9" s="1"/>
  <c r="K281" i="9" s="1"/>
  <c r="K282" i="9" s="1"/>
  <c r="K283" i="9" s="1"/>
  <c r="K284" i="9" s="1"/>
  <c r="K285" i="9" s="1"/>
  <c r="K286" i="9" s="1"/>
  <c r="K287" i="9" s="1"/>
  <c r="K288" i="9" s="1"/>
  <c r="K289" i="9" s="1"/>
  <c r="K290" i="9" s="1"/>
  <c r="K291" i="9" s="1"/>
  <c r="K292" i="9" s="1"/>
  <c r="K293" i="9" s="1"/>
  <c r="K294" i="9" s="1"/>
  <c r="K295" i="9" s="1"/>
  <c r="K296" i="9" s="1"/>
  <c r="K297" i="9" s="1"/>
  <c r="K298" i="9" s="1"/>
  <c r="K299" i="9" s="1"/>
  <c r="K300" i="9" s="1"/>
  <c r="K301" i="9" s="1"/>
  <c r="K302" i="9" s="1"/>
  <c r="K303" i="9" s="1"/>
  <c r="K304" i="9" s="1"/>
  <c r="K305" i="9" s="1"/>
  <c r="K306" i="9" s="1"/>
  <c r="K307" i="9" s="1"/>
  <c r="K308" i="9" s="1"/>
  <c r="K309" i="9" s="1"/>
  <c r="K310" i="9" s="1"/>
  <c r="K311" i="9" s="1"/>
  <c r="K312" i="9" s="1"/>
  <c r="K313" i="9" s="1"/>
  <c r="K314" i="9" s="1"/>
  <c r="K315" i="9" s="1"/>
  <c r="K316" i="9" s="1"/>
  <c r="K317" i="9" s="1"/>
  <c r="L177" i="9"/>
  <c r="E341" i="9" a="1"/>
  <c r="E341" i="9" s="1"/>
  <c r="V341" i="9" a="1"/>
  <c r="V341" i="9" s="1"/>
  <c r="I341" i="9" a="1"/>
  <c r="I341" i="9" s="1"/>
  <c r="H341" i="9" a="1"/>
  <c r="H341" i="9" s="1"/>
  <c r="F341" i="9" a="1"/>
  <c r="F341" i="9" s="1"/>
  <c r="G341" i="9" s="1" a="1"/>
  <c r="G341" i="9" s="1"/>
  <c r="U341" i="9" a="1"/>
  <c r="U341" i="9" s="1"/>
  <c r="J341" i="9" a="1"/>
  <c r="J341" i="9" s="1"/>
  <c r="G175" i="9" a="1"/>
  <c r="G175" i="9" s="1"/>
  <c r="E175" i="9" a="1"/>
  <c r="E175" i="9" s="1"/>
  <c r="J175" i="9" a="1"/>
  <c r="J175" i="9" s="1"/>
  <c r="I175" i="9" a="1"/>
  <c r="I175" i="9" s="1"/>
  <c r="H175" i="9" a="1"/>
  <c r="H175" i="9" s="1"/>
  <c r="F175" i="9" a="1"/>
  <c r="F175" i="9" s="1"/>
  <c r="X343" i="9" l="1"/>
  <c r="P177" i="9" a="1"/>
  <c r="P177" i="9" s="1"/>
  <c r="D177" i="9" a="1"/>
  <c r="D177" i="9" s="1"/>
  <c r="C177" i="9" a="1"/>
  <c r="C177" i="9" s="1"/>
  <c r="AC344" i="9" a="1"/>
  <c r="AC344" i="9" s="1"/>
  <c r="D344" i="9" a="1"/>
  <c r="D344" i="9" s="1"/>
  <c r="C344" i="9" a="1"/>
  <c r="C344" i="9" s="1"/>
  <c r="J176" i="9" a="1"/>
  <c r="J176" i="9" s="1"/>
  <c r="H176" i="9" a="1"/>
  <c r="H176" i="9" s="1"/>
  <c r="E176" i="9" a="1"/>
  <c r="E176" i="9" s="1"/>
  <c r="G176" i="9" a="1"/>
  <c r="G176" i="9" s="1"/>
  <c r="I176" i="9" a="1"/>
  <c r="I176" i="9" s="1"/>
  <c r="F176" i="9" a="1"/>
  <c r="F176" i="9" s="1"/>
  <c r="Y346" i="9"/>
  <c r="Z345" i="9"/>
  <c r="M12" i="9"/>
  <c r="F342" i="9" a="1"/>
  <c r="F342" i="9" s="1"/>
  <c r="V342" i="9" a="1"/>
  <c r="V342" i="9" s="1"/>
  <c r="U342" i="9" a="1"/>
  <c r="U342" i="9" s="1"/>
  <c r="H342" i="9" a="1"/>
  <c r="H342" i="9" s="1"/>
  <c r="E342" i="9" a="1"/>
  <c r="E342" i="9" s="1"/>
  <c r="G342" i="9" s="1" a="1"/>
  <c r="G342" i="9" s="1"/>
  <c r="I342" i="9" a="1"/>
  <c r="I342" i="9" s="1"/>
  <c r="J342" i="9" a="1"/>
  <c r="J342" i="9" s="1"/>
  <c r="P13" i="9" a="1"/>
  <c r="P13" i="9" s="1"/>
  <c r="D13" i="9" a="1"/>
  <c r="D13" i="9" s="1"/>
  <c r="C13" i="9" a="1"/>
  <c r="C13" i="9" s="1"/>
  <c r="M13" i="9" s="1"/>
  <c r="E343" i="9" a="1"/>
  <c r="E343" i="9" s="1"/>
  <c r="G343" i="9" s="1" a="1"/>
  <c r="G343" i="9" s="1"/>
  <c r="I343" i="9" a="1"/>
  <c r="I343" i="9" s="1"/>
  <c r="H343" i="9" a="1"/>
  <c r="H343" i="9" s="1"/>
  <c r="F343" i="9" a="1"/>
  <c r="F343" i="9" s="1"/>
  <c r="U343" i="9" a="1"/>
  <c r="U343" i="9" s="1"/>
  <c r="V343" i="9" a="1"/>
  <c r="V343" i="9" s="1"/>
  <c r="J343" i="9" a="1"/>
  <c r="J343" i="9" s="1"/>
  <c r="K15" i="9"/>
  <c r="L14" i="9"/>
  <c r="X344" i="9" l="1"/>
  <c r="U344" i="9" s="1" a="1"/>
  <c r="U344" i="9" s="1"/>
  <c r="M177" i="9"/>
  <c r="I177" i="9" s="1" a="1"/>
  <c r="I177" i="9" s="1"/>
  <c r="F177" i="9" a="1"/>
  <c r="F177" i="9" s="1"/>
  <c r="C14" i="9" a="1"/>
  <c r="C14" i="9" s="1"/>
  <c r="D14" i="9" a="1"/>
  <c r="D14" i="9" s="1"/>
  <c r="P14" i="9" a="1"/>
  <c r="P14" i="9" s="1"/>
  <c r="K16" i="9"/>
  <c r="L15" i="9"/>
  <c r="I12" i="9" a="1"/>
  <c r="I12" i="9" s="1"/>
  <c r="G12" i="9" a="1"/>
  <c r="G12" i="9" s="1"/>
  <c r="J12" i="9" a="1"/>
  <c r="J12" i="9" s="1"/>
  <c r="E12" i="9" a="1"/>
  <c r="E12" i="9" s="1"/>
  <c r="H12" i="9" a="1"/>
  <c r="H12" i="9" s="1"/>
  <c r="F12" i="9" a="1"/>
  <c r="F12" i="9" s="1"/>
  <c r="G13" i="9" a="1"/>
  <c r="G13" i="9" s="1"/>
  <c r="F13" i="9" a="1"/>
  <c r="F13" i="9" s="1"/>
  <c r="E13" i="9" a="1"/>
  <c r="E13" i="9" s="1"/>
  <c r="I13" i="9" a="1"/>
  <c r="I13" i="9" s="1"/>
  <c r="J13" i="9" a="1"/>
  <c r="J13" i="9" s="1"/>
  <c r="H13" i="9" a="1"/>
  <c r="H13" i="9" s="1"/>
  <c r="AC345" i="9" a="1"/>
  <c r="AC345" i="9" s="1"/>
  <c r="C345" i="9" a="1"/>
  <c r="C345" i="9" s="1"/>
  <c r="D345" i="9" a="1"/>
  <c r="D345" i="9" s="1"/>
  <c r="Y347" i="9"/>
  <c r="Z346" i="9"/>
  <c r="E344" i="9" l="1" a="1"/>
  <c r="E344" i="9" s="1"/>
  <c r="V344" i="9" a="1"/>
  <c r="V344" i="9" s="1"/>
  <c r="F344" i="9" a="1"/>
  <c r="F344" i="9" s="1"/>
  <c r="G344" i="9" s="1" a="1"/>
  <c r="G344" i="9" s="1"/>
  <c r="I344" i="9" a="1"/>
  <c r="I344" i="9" s="1"/>
  <c r="J344" i="9" a="1"/>
  <c r="J344" i="9" s="1"/>
  <c r="H344" i="9" a="1"/>
  <c r="H344" i="9" s="1"/>
  <c r="G177" i="9" a="1"/>
  <c r="G177" i="9" s="1"/>
  <c r="M14" i="9"/>
  <c r="H14" i="9" s="1" a="1"/>
  <c r="H14" i="9" s="1"/>
  <c r="H177" i="9" a="1"/>
  <c r="H177" i="9" s="1"/>
  <c r="E177" i="9" a="1"/>
  <c r="E177" i="9" s="1"/>
  <c r="J177" i="9" a="1"/>
  <c r="J177" i="9" s="1"/>
  <c r="Y348" i="9"/>
  <c r="Z347" i="9"/>
  <c r="F14" i="9" a="1"/>
  <c r="F14" i="9" s="1"/>
  <c r="G14" i="9" a="1"/>
  <c r="G14" i="9" s="1"/>
  <c r="J14" i="9" a="1"/>
  <c r="J14" i="9" s="1"/>
  <c r="K17" i="9"/>
  <c r="L16" i="9"/>
  <c r="D346" i="9" a="1"/>
  <c r="D346" i="9" s="1"/>
  <c r="C346" i="9" a="1"/>
  <c r="C346" i="9" s="1"/>
  <c r="AC346" i="9" a="1"/>
  <c r="AC346" i="9" s="1"/>
  <c r="D15" i="9" a="1"/>
  <c r="D15" i="9" s="1"/>
  <c r="P15" i="9" a="1"/>
  <c r="P15" i="9" s="1"/>
  <c r="C15" i="9" a="1"/>
  <c r="C15" i="9" s="1"/>
  <c r="M15" i="9" s="1"/>
  <c r="X345" i="9"/>
  <c r="X346" i="9" l="1"/>
  <c r="H346" i="9" s="1" a="1"/>
  <c r="H346" i="9" s="1"/>
  <c r="I14" i="9" a="1"/>
  <c r="I14" i="9" s="1"/>
  <c r="E14" i="9" a="1"/>
  <c r="E14" i="9" s="1"/>
  <c r="P16" i="9" a="1"/>
  <c r="P16" i="9" s="1"/>
  <c r="D16" i="9" a="1"/>
  <c r="D16" i="9" s="1"/>
  <c r="C16" i="9" a="1"/>
  <c r="C16" i="9" s="1"/>
  <c r="M16" i="9" s="1"/>
  <c r="AC347" i="9" a="1"/>
  <c r="AC347" i="9" s="1"/>
  <c r="C347" i="9" a="1"/>
  <c r="C347" i="9" s="1"/>
  <c r="D347" i="9" a="1"/>
  <c r="D347" i="9" s="1"/>
  <c r="I15" i="9" a="1"/>
  <c r="I15" i="9" s="1"/>
  <c r="G15" i="9" a="1"/>
  <c r="G15" i="9" s="1"/>
  <c r="J15" i="9" a="1"/>
  <c r="J15" i="9" s="1"/>
  <c r="F15" i="9" a="1"/>
  <c r="F15" i="9" s="1"/>
  <c r="E15" i="9" a="1"/>
  <c r="E15" i="9" s="1"/>
  <c r="H15" i="9" a="1"/>
  <c r="H15" i="9" s="1"/>
  <c r="H345" i="9" a="1"/>
  <c r="H345" i="9" s="1"/>
  <c r="I345" i="9" a="1"/>
  <c r="I345" i="9" s="1"/>
  <c r="E345" i="9" a="1"/>
  <c r="E345" i="9" s="1"/>
  <c r="U345" i="9" a="1"/>
  <c r="U345" i="9" s="1"/>
  <c r="J345" i="9" a="1"/>
  <c r="J345" i="9" s="1"/>
  <c r="V345" i="9" a="1"/>
  <c r="V345" i="9" s="1"/>
  <c r="F345" i="9" a="1"/>
  <c r="F345" i="9" s="1"/>
  <c r="G345" i="9" s="1" a="1"/>
  <c r="G345" i="9" s="1"/>
  <c r="K18" i="9"/>
  <c r="L17" i="9"/>
  <c r="Y349" i="9"/>
  <c r="Z348" i="9"/>
  <c r="I346" i="9" l="1" a="1"/>
  <c r="I346" i="9" s="1"/>
  <c r="F346" i="9" a="1"/>
  <c r="F346" i="9" s="1"/>
  <c r="J346" i="9" a="1"/>
  <c r="J346" i="9" s="1"/>
  <c r="X347" i="9"/>
  <c r="F347" i="9" s="1" a="1"/>
  <c r="F347" i="9" s="1"/>
  <c r="V346" i="9" a="1"/>
  <c r="V346" i="9" s="1"/>
  <c r="U346" i="9" a="1"/>
  <c r="U346" i="9" s="1"/>
  <c r="E346" i="9" a="1"/>
  <c r="E346" i="9" s="1"/>
  <c r="G346" i="9" s="1" a="1"/>
  <c r="G346" i="9" s="1"/>
  <c r="Y350" i="9"/>
  <c r="Z349" i="9"/>
  <c r="D348" i="9" a="1"/>
  <c r="D348" i="9" s="1"/>
  <c r="AC348" i="9" a="1"/>
  <c r="AC348" i="9" s="1"/>
  <c r="C348" i="9" a="1"/>
  <c r="C348" i="9" s="1"/>
  <c r="F16" i="9" a="1"/>
  <c r="F16" i="9" s="1"/>
  <c r="H16" i="9" a="1"/>
  <c r="H16" i="9" s="1"/>
  <c r="E16" i="9" a="1"/>
  <c r="E16" i="9" s="1"/>
  <c r="G16" i="9" a="1"/>
  <c r="G16" i="9" s="1"/>
  <c r="I16" i="9" a="1"/>
  <c r="I16" i="9" s="1"/>
  <c r="J16" i="9" a="1"/>
  <c r="J16" i="9" s="1"/>
  <c r="D17" i="9" a="1"/>
  <c r="D17" i="9" s="1"/>
  <c r="C17" i="9" a="1"/>
  <c r="C17" i="9" s="1"/>
  <c r="P17" i="9" a="1"/>
  <c r="P17" i="9" s="1"/>
  <c r="K19" i="9"/>
  <c r="L18" i="9"/>
  <c r="U347" i="9" a="1"/>
  <c r="U347" i="9" s="1"/>
  <c r="J347" i="9" a="1"/>
  <c r="J347" i="9" s="1"/>
  <c r="V347" i="9" a="1"/>
  <c r="V347" i="9" s="1"/>
  <c r="I347" i="9" l="1" a="1"/>
  <c r="I347" i="9" s="1"/>
  <c r="H347" i="9" a="1"/>
  <c r="H347" i="9" s="1"/>
  <c r="E347" i="9" a="1"/>
  <c r="E347" i="9" s="1"/>
  <c r="G347" i="9" s="1" a="1"/>
  <c r="G347" i="9" s="1"/>
  <c r="K20" i="9"/>
  <c r="L19" i="9"/>
  <c r="P18" i="9" a="1"/>
  <c r="P18" i="9" s="1"/>
  <c r="D18" i="9" a="1"/>
  <c r="D18" i="9" s="1"/>
  <c r="C18" i="9" a="1"/>
  <c r="C18" i="9" s="1"/>
  <c r="AC349" i="9" a="1"/>
  <c r="AC349" i="9" s="1"/>
  <c r="C349" i="9" a="1"/>
  <c r="C349" i="9" s="1"/>
  <c r="D349" i="9" a="1"/>
  <c r="D349" i="9" s="1"/>
  <c r="M17" i="9"/>
  <c r="X348" i="9"/>
  <c r="Y351" i="9"/>
  <c r="Z350" i="9"/>
  <c r="X349" i="9" l="1"/>
  <c r="V349" i="9" s="1" a="1"/>
  <c r="V349" i="9" s="1"/>
  <c r="D350" i="9" a="1"/>
  <c r="D350" i="9" s="1"/>
  <c r="AC350" i="9" a="1"/>
  <c r="AC350" i="9" s="1"/>
  <c r="C350" i="9" a="1"/>
  <c r="C350" i="9" s="1"/>
  <c r="Y352" i="9"/>
  <c r="Z351" i="9"/>
  <c r="F348" i="9" a="1"/>
  <c r="F348" i="9" s="1"/>
  <c r="E348" i="9" a="1"/>
  <c r="E348" i="9" s="1"/>
  <c r="G348" i="9" s="1" a="1"/>
  <c r="G348" i="9" s="1"/>
  <c r="J348" i="9" a="1"/>
  <c r="J348" i="9" s="1"/>
  <c r="U348" i="9" a="1"/>
  <c r="U348" i="9" s="1"/>
  <c r="H348" i="9" a="1"/>
  <c r="H348" i="9" s="1"/>
  <c r="I348" i="9" a="1"/>
  <c r="I348" i="9" s="1"/>
  <c r="V348" i="9" a="1"/>
  <c r="V348" i="9" s="1"/>
  <c r="D19" i="9" a="1"/>
  <c r="D19" i="9" s="1"/>
  <c r="C19" i="9" a="1"/>
  <c r="C19" i="9" s="1"/>
  <c r="P19" i="9" a="1"/>
  <c r="P19" i="9" s="1"/>
  <c r="H17" i="9" a="1"/>
  <c r="H17" i="9" s="1"/>
  <c r="F17" i="9" a="1"/>
  <c r="F17" i="9" s="1"/>
  <c r="E17" i="9" a="1"/>
  <c r="E17" i="9" s="1"/>
  <c r="I17" i="9" a="1"/>
  <c r="I17" i="9" s="1"/>
  <c r="G17" i="9" a="1"/>
  <c r="G17" i="9" s="1"/>
  <c r="J17" i="9" a="1"/>
  <c r="J17" i="9" s="1"/>
  <c r="M18" i="9"/>
  <c r="K21" i="9"/>
  <c r="L20" i="9"/>
  <c r="U349" i="9" l="1" a="1"/>
  <c r="U349" i="9" s="1"/>
  <c r="E349" i="9" a="1"/>
  <c r="E349" i="9" s="1"/>
  <c r="G349" i="9" s="1" a="1"/>
  <c r="G349" i="9" s="1"/>
  <c r="F349" i="9" a="1"/>
  <c r="F349" i="9" s="1"/>
  <c r="H349" i="9" a="1"/>
  <c r="H349" i="9" s="1"/>
  <c r="I349" i="9" a="1"/>
  <c r="I349" i="9" s="1"/>
  <c r="J349" i="9" a="1"/>
  <c r="J349" i="9" s="1"/>
  <c r="X350" i="9"/>
  <c r="H350" i="9" s="1" a="1"/>
  <c r="H350" i="9" s="1"/>
  <c r="E18" i="9" a="1"/>
  <c r="E18" i="9" s="1"/>
  <c r="H18" i="9" a="1"/>
  <c r="H18" i="9" s="1"/>
  <c r="G18" i="9" a="1"/>
  <c r="G18" i="9" s="1"/>
  <c r="J18" i="9" a="1"/>
  <c r="J18" i="9" s="1"/>
  <c r="I18" i="9" a="1"/>
  <c r="I18" i="9" s="1"/>
  <c r="F18" i="9" a="1"/>
  <c r="F18" i="9" s="1"/>
  <c r="M19" i="9"/>
  <c r="P20" i="9" a="1"/>
  <c r="P20" i="9" s="1"/>
  <c r="C20" i="9" a="1"/>
  <c r="C20" i="9" s="1"/>
  <c r="D20" i="9" a="1"/>
  <c r="D20" i="9" s="1"/>
  <c r="Y353" i="9"/>
  <c r="Z352" i="9"/>
  <c r="K22" i="9"/>
  <c r="L21" i="9"/>
  <c r="F350" i="9" a="1"/>
  <c r="F350" i="9" s="1"/>
  <c r="V350" i="9" a="1"/>
  <c r="V350" i="9" s="1"/>
  <c r="C351" i="9" a="1"/>
  <c r="C351" i="9" s="1"/>
  <c r="D351" i="9" a="1"/>
  <c r="D351" i="9" s="1"/>
  <c r="AC351" i="9" a="1"/>
  <c r="AC351" i="9" s="1"/>
  <c r="E350" i="9" l="1" a="1"/>
  <c r="E350" i="9" s="1"/>
  <c r="G350" i="9" s="1" a="1"/>
  <c r="G350" i="9" s="1"/>
  <c r="U350" i="9" a="1"/>
  <c r="U350" i="9" s="1"/>
  <c r="I350" i="9" a="1"/>
  <c r="I350" i="9" s="1"/>
  <c r="J350" i="9" a="1"/>
  <c r="J350" i="9" s="1"/>
  <c r="X351" i="9"/>
  <c r="E351" i="9" s="1" a="1"/>
  <c r="E351" i="9" s="1"/>
  <c r="Y354" i="9"/>
  <c r="Z353" i="9"/>
  <c r="H19" i="9" a="1"/>
  <c r="H19" i="9" s="1"/>
  <c r="I19" i="9" a="1"/>
  <c r="I19" i="9" s="1"/>
  <c r="G19" i="9" a="1"/>
  <c r="G19" i="9" s="1"/>
  <c r="E19" i="9" a="1"/>
  <c r="E19" i="9" s="1"/>
  <c r="J19" i="9" a="1"/>
  <c r="J19" i="9" s="1"/>
  <c r="F19" i="9" a="1"/>
  <c r="F19" i="9" s="1"/>
  <c r="AC352" i="9" a="1"/>
  <c r="AC352" i="9" s="1"/>
  <c r="D352" i="9" a="1"/>
  <c r="D352" i="9" s="1"/>
  <c r="C352" i="9" a="1"/>
  <c r="C352" i="9" s="1"/>
  <c r="P21" i="9" a="1"/>
  <c r="P21" i="9" s="1"/>
  <c r="D21" i="9" a="1"/>
  <c r="D21" i="9" s="1"/>
  <c r="C21" i="9" a="1"/>
  <c r="C21" i="9" s="1"/>
  <c r="K23" i="9"/>
  <c r="L22" i="9"/>
  <c r="M20" i="9"/>
  <c r="I351" i="9" l="1" a="1"/>
  <c r="I351" i="9" s="1"/>
  <c r="U351" i="9" a="1"/>
  <c r="U351" i="9" s="1"/>
  <c r="X352" i="9"/>
  <c r="H351" i="9" a="1"/>
  <c r="H351" i="9" s="1"/>
  <c r="F351" i="9" a="1"/>
  <c r="F351" i="9" s="1"/>
  <c r="G351" i="9" s="1" a="1"/>
  <c r="G351" i="9" s="1"/>
  <c r="J351" i="9" a="1"/>
  <c r="J351" i="9" s="1"/>
  <c r="M21" i="9"/>
  <c r="V351" i="9" a="1"/>
  <c r="V351" i="9" s="1"/>
  <c r="V352" i="9" a="1"/>
  <c r="V352" i="9" s="1"/>
  <c r="I352" i="9" a="1"/>
  <c r="I352" i="9" s="1"/>
  <c r="E352" i="9" a="1"/>
  <c r="E352" i="9" s="1"/>
  <c r="U352" i="9" a="1"/>
  <c r="U352" i="9" s="1"/>
  <c r="H352" i="9" a="1"/>
  <c r="H352" i="9" s="1"/>
  <c r="F352" i="9" a="1"/>
  <c r="F352" i="9" s="1"/>
  <c r="J352" i="9" a="1"/>
  <c r="J352" i="9" s="1"/>
  <c r="C22" i="9" a="1"/>
  <c r="C22" i="9" s="1"/>
  <c r="D22" i="9" a="1"/>
  <c r="D22" i="9" s="1"/>
  <c r="P22" i="9" a="1"/>
  <c r="P22" i="9" s="1"/>
  <c r="K24" i="9"/>
  <c r="L23" i="9"/>
  <c r="F21" i="9" a="1"/>
  <c r="F21" i="9" s="1"/>
  <c r="E21" i="9" a="1"/>
  <c r="E21" i="9" s="1"/>
  <c r="I21" i="9" a="1"/>
  <c r="I21" i="9" s="1"/>
  <c r="J21" i="9" a="1"/>
  <c r="J21" i="9" s="1"/>
  <c r="H21" i="9" a="1"/>
  <c r="H21" i="9" s="1"/>
  <c r="G21" i="9" a="1"/>
  <c r="G21" i="9" s="1"/>
  <c r="C353" i="9" a="1"/>
  <c r="C353" i="9" s="1"/>
  <c r="AC353" i="9" a="1"/>
  <c r="AC353" i="9" s="1"/>
  <c r="D353" i="9" a="1"/>
  <c r="D353" i="9" s="1"/>
  <c r="F20" i="9" a="1"/>
  <c r="F20" i="9" s="1"/>
  <c r="H20" i="9" a="1"/>
  <c r="H20" i="9" s="1"/>
  <c r="E20" i="9" a="1"/>
  <c r="E20" i="9" s="1"/>
  <c r="J20" i="9" a="1"/>
  <c r="J20" i="9" s="1"/>
  <c r="G20" i="9" a="1"/>
  <c r="G20" i="9" s="1"/>
  <c r="I20" i="9" a="1"/>
  <c r="I20" i="9" s="1"/>
  <c r="Y355" i="9"/>
  <c r="Z354" i="9"/>
  <c r="G352" i="9" l="1" a="1"/>
  <c r="G352" i="9" s="1"/>
  <c r="X353" i="9"/>
  <c r="K25" i="9"/>
  <c r="L24" i="9"/>
  <c r="AC354" i="9" a="1"/>
  <c r="AC354" i="9" s="1"/>
  <c r="D354" i="9" a="1"/>
  <c r="D354" i="9" s="1"/>
  <c r="C354" i="9" a="1"/>
  <c r="C354" i="9" s="1"/>
  <c r="Y356" i="9"/>
  <c r="Z355" i="9"/>
  <c r="D23" i="9" a="1"/>
  <c r="D23" i="9" s="1"/>
  <c r="C23" i="9" a="1"/>
  <c r="C23" i="9" s="1"/>
  <c r="M23" i="9" s="1"/>
  <c r="P23" i="9" a="1"/>
  <c r="P23" i="9" s="1"/>
  <c r="M22" i="9"/>
  <c r="X354" i="9" l="1"/>
  <c r="F354" i="9" s="1" a="1"/>
  <c r="F354" i="9" s="1"/>
  <c r="H23" i="9" a="1"/>
  <c r="H23" i="9" s="1"/>
  <c r="I23" i="9" a="1"/>
  <c r="I23" i="9" s="1"/>
  <c r="G23" i="9" a="1"/>
  <c r="G23" i="9" s="1"/>
  <c r="F23" i="9" a="1"/>
  <c r="F23" i="9" s="1"/>
  <c r="J23" i="9" a="1"/>
  <c r="J23" i="9" s="1"/>
  <c r="E23" i="9" a="1"/>
  <c r="E23" i="9" s="1"/>
  <c r="K26" i="9"/>
  <c r="L25" i="9"/>
  <c r="G22" i="9" a="1"/>
  <c r="G22" i="9" s="1"/>
  <c r="I22" i="9" a="1"/>
  <c r="I22" i="9" s="1"/>
  <c r="F22" i="9" a="1"/>
  <c r="F22" i="9" s="1"/>
  <c r="J22" i="9" a="1"/>
  <c r="J22" i="9" s="1"/>
  <c r="E22" i="9" a="1"/>
  <c r="E22" i="9" s="1"/>
  <c r="H22" i="9" a="1"/>
  <c r="H22" i="9" s="1"/>
  <c r="AC355" i="9" a="1"/>
  <c r="AC355" i="9" s="1"/>
  <c r="C355" i="9" a="1"/>
  <c r="C355" i="9" s="1"/>
  <c r="D355" i="9" a="1"/>
  <c r="D355" i="9" s="1"/>
  <c r="Y357" i="9"/>
  <c r="Z356" i="9"/>
  <c r="D24" i="9" a="1"/>
  <c r="D24" i="9" s="1"/>
  <c r="P24" i="9" a="1"/>
  <c r="P24" i="9" s="1"/>
  <c r="C24" i="9" a="1"/>
  <c r="C24" i="9" s="1"/>
  <c r="I353" i="9" a="1"/>
  <c r="I353" i="9" s="1"/>
  <c r="F353" i="9" a="1"/>
  <c r="F353" i="9" s="1"/>
  <c r="E353" i="9" a="1"/>
  <c r="E353" i="9" s="1"/>
  <c r="U353" i="9" a="1"/>
  <c r="U353" i="9" s="1"/>
  <c r="V353" i="9" a="1"/>
  <c r="V353" i="9" s="1"/>
  <c r="J353" i="9" a="1"/>
  <c r="J353" i="9" s="1"/>
  <c r="H353" i="9" a="1"/>
  <c r="H353" i="9" s="1"/>
  <c r="G353" i="9" l="1" a="1"/>
  <c r="G353" i="9" s="1"/>
  <c r="E354" i="9" a="1"/>
  <c r="E354" i="9" s="1"/>
  <c r="V354" i="9" a="1"/>
  <c r="V354" i="9" s="1"/>
  <c r="I354" i="9" a="1"/>
  <c r="I354" i="9" s="1"/>
  <c r="H354" i="9" a="1"/>
  <c r="H354" i="9" s="1"/>
  <c r="J354" i="9" a="1"/>
  <c r="J354" i="9" s="1"/>
  <c r="U354" i="9" a="1"/>
  <c r="U354" i="9" s="1"/>
  <c r="G354" i="9" a="1"/>
  <c r="G354" i="9" s="1"/>
  <c r="X355" i="9"/>
  <c r="F355" i="9" s="1" a="1"/>
  <c r="F355" i="9" s="1"/>
  <c r="P25" i="9" a="1"/>
  <c r="P25" i="9" s="1"/>
  <c r="C25" i="9" a="1"/>
  <c r="C25" i="9" s="1"/>
  <c r="D25" i="9" a="1"/>
  <c r="D25" i="9" s="1"/>
  <c r="K27" i="9"/>
  <c r="L26" i="9"/>
  <c r="M24" i="9"/>
  <c r="Y358" i="9"/>
  <c r="Z357" i="9"/>
  <c r="C356" i="9" a="1"/>
  <c r="C356" i="9" s="1"/>
  <c r="D356" i="9" a="1"/>
  <c r="D356" i="9" s="1"/>
  <c r="AC356" i="9" a="1"/>
  <c r="AC356" i="9" s="1"/>
  <c r="H355" i="9" l="1" a="1"/>
  <c r="H355" i="9" s="1"/>
  <c r="E355" i="9" a="1"/>
  <c r="E355" i="9" s="1"/>
  <c r="I355" i="9" a="1"/>
  <c r="I355" i="9" s="1"/>
  <c r="J355" i="9" a="1"/>
  <c r="J355" i="9" s="1"/>
  <c r="U355" i="9" a="1"/>
  <c r="U355" i="9" s="1"/>
  <c r="G355" i="9" a="1"/>
  <c r="G355" i="9" s="1"/>
  <c r="V355" i="9" a="1"/>
  <c r="V355" i="9" s="1"/>
  <c r="X356" i="9"/>
  <c r="J356" i="9" s="1" a="1"/>
  <c r="J356" i="9" s="1"/>
  <c r="AC357" i="9" a="1"/>
  <c r="AC357" i="9" s="1"/>
  <c r="C357" i="9" a="1"/>
  <c r="C357" i="9" s="1"/>
  <c r="D357" i="9" a="1"/>
  <c r="D357" i="9" s="1"/>
  <c r="K28" i="9"/>
  <c r="L27" i="9"/>
  <c r="J24" i="9" a="1"/>
  <c r="J24" i="9" s="1"/>
  <c r="E24" i="9" a="1"/>
  <c r="E24" i="9" s="1"/>
  <c r="H24" i="9" a="1"/>
  <c r="H24" i="9" s="1"/>
  <c r="G24" i="9" a="1"/>
  <c r="G24" i="9" s="1"/>
  <c r="F24" i="9" a="1"/>
  <c r="F24" i="9" s="1"/>
  <c r="I24" i="9" a="1"/>
  <c r="I24" i="9" s="1"/>
  <c r="M25" i="9"/>
  <c r="Y359" i="9"/>
  <c r="Z358" i="9"/>
  <c r="D26" i="9" a="1"/>
  <c r="D26" i="9" s="1"/>
  <c r="P26" i="9" a="1"/>
  <c r="P26" i="9" s="1"/>
  <c r="C26" i="9" a="1"/>
  <c r="C26" i="9" s="1"/>
  <c r="F356" i="9" l="1" a="1"/>
  <c r="F356" i="9" s="1"/>
  <c r="E356" i="9" a="1"/>
  <c r="E356" i="9" s="1"/>
  <c r="G356" i="9" s="1" a="1"/>
  <c r="G356" i="9" s="1"/>
  <c r="I356" i="9" a="1"/>
  <c r="I356" i="9" s="1"/>
  <c r="H356" i="9" a="1"/>
  <c r="H356" i="9" s="1"/>
  <c r="U356" i="9" a="1"/>
  <c r="U356" i="9" s="1"/>
  <c r="V356" i="9" a="1"/>
  <c r="V356" i="9" s="1"/>
  <c r="AC358" i="9" a="1"/>
  <c r="AC358" i="9" s="1"/>
  <c r="C358" i="9" a="1"/>
  <c r="C358" i="9" s="1"/>
  <c r="D358" i="9" a="1"/>
  <c r="D358" i="9" s="1"/>
  <c r="X357" i="9"/>
  <c r="M26" i="9"/>
  <c r="I25" i="9" a="1"/>
  <c r="I25" i="9" s="1"/>
  <c r="F25" i="9" a="1"/>
  <c r="F25" i="9" s="1"/>
  <c r="J25" i="9" a="1"/>
  <c r="J25" i="9" s="1"/>
  <c r="E25" i="9" a="1"/>
  <c r="E25" i="9" s="1"/>
  <c r="H25" i="9" a="1"/>
  <c r="H25" i="9" s="1"/>
  <c r="G25" i="9" a="1"/>
  <c r="G25" i="9" s="1"/>
  <c r="K29" i="9"/>
  <c r="K30" i="9" s="1"/>
  <c r="K31" i="9" s="1"/>
  <c r="K32" i="9" s="1"/>
  <c r="K33" i="9" s="1"/>
  <c r="K34" i="9" s="1"/>
  <c r="K35" i="9" s="1"/>
  <c r="K36" i="9" s="1"/>
  <c r="K37" i="9" s="1"/>
  <c r="K38" i="9" s="1"/>
  <c r="K39" i="9" s="1"/>
  <c r="K40" i="9" s="1"/>
  <c r="K41" i="9" s="1"/>
  <c r="K42" i="9" s="1"/>
  <c r="K43" i="9" s="1"/>
  <c r="K44" i="9" s="1"/>
  <c r="K45" i="9" s="1"/>
  <c r="K46" i="9" s="1"/>
  <c r="K47" i="9" s="1"/>
  <c r="K48" i="9" s="1"/>
  <c r="K49" i="9" s="1"/>
  <c r="K50" i="9" s="1"/>
  <c r="K51" i="9" s="1"/>
  <c r="K52" i="9" s="1"/>
  <c r="K53" i="9" s="1"/>
  <c r="K54" i="9" s="1"/>
  <c r="K55" i="9" s="1"/>
  <c r="K56" i="9" s="1"/>
  <c r="K57" i="9" s="1"/>
  <c r="K58" i="9" s="1"/>
  <c r="K59" i="9" s="1"/>
  <c r="K60" i="9" s="1"/>
  <c r="K61" i="9" s="1"/>
  <c r="K62" i="9" s="1"/>
  <c r="K63" i="9" s="1"/>
  <c r="K64" i="9" s="1"/>
  <c r="K65" i="9" s="1"/>
  <c r="K66" i="9" s="1"/>
  <c r="K67" i="9" s="1"/>
  <c r="K68" i="9" s="1"/>
  <c r="K69" i="9" s="1"/>
  <c r="K70" i="9" s="1"/>
  <c r="K71" i="9" s="1"/>
  <c r="K72" i="9" s="1"/>
  <c r="K73" i="9" s="1"/>
  <c r="K74" i="9" s="1"/>
  <c r="K75" i="9" s="1"/>
  <c r="K76" i="9" s="1"/>
  <c r="K77" i="9" s="1"/>
  <c r="K78" i="9" s="1"/>
  <c r="K79" i="9" s="1"/>
  <c r="K80" i="9" s="1"/>
  <c r="K81" i="9" s="1"/>
  <c r="K82" i="9" s="1"/>
  <c r="K83" i="9" s="1"/>
  <c r="K84" i="9" s="1"/>
  <c r="K85" i="9" s="1"/>
  <c r="K86" i="9" s="1"/>
  <c r="K87" i="9" s="1"/>
  <c r="K88" i="9" s="1"/>
  <c r="K89" i="9" s="1"/>
  <c r="K90" i="9" s="1"/>
  <c r="K91" i="9" s="1"/>
  <c r="K92" i="9" s="1"/>
  <c r="K93" i="9" s="1"/>
  <c r="K94" i="9" s="1"/>
  <c r="K95" i="9" s="1"/>
  <c r="K96" i="9" s="1"/>
  <c r="K97" i="9" s="1"/>
  <c r="K98" i="9" s="1"/>
  <c r="K99" i="9" s="1"/>
  <c r="K100" i="9" s="1"/>
  <c r="K101" i="9" s="1"/>
  <c r="K102" i="9" s="1"/>
  <c r="K103" i="9" s="1"/>
  <c r="K104" i="9" s="1"/>
  <c r="K105" i="9" s="1"/>
  <c r="K106" i="9" s="1"/>
  <c r="K107" i="9" s="1"/>
  <c r="K108" i="9" s="1"/>
  <c r="K109" i="9" s="1"/>
  <c r="K110" i="9" s="1"/>
  <c r="K111" i="9" s="1"/>
  <c r="K112" i="9" s="1"/>
  <c r="K113" i="9" s="1"/>
  <c r="K114" i="9" s="1"/>
  <c r="K115" i="9" s="1"/>
  <c r="K116" i="9" s="1"/>
  <c r="K117" i="9" s="1"/>
  <c r="K118" i="9" s="1"/>
  <c r="K119" i="9" s="1"/>
  <c r="K120" i="9" s="1"/>
  <c r="K121" i="9" s="1"/>
  <c r="K122" i="9" s="1"/>
  <c r="K123" i="9" s="1"/>
  <c r="K124" i="9" s="1"/>
  <c r="K125" i="9" s="1"/>
  <c r="K126" i="9" s="1"/>
  <c r="K127" i="9" s="1"/>
  <c r="K128" i="9" s="1"/>
  <c r="K129" i="9" s="1"/>
  <c r="K130" i="9" s="1"/>
  <c r="K131" i="9" s="1"/>
  <c r="K132" i="9" s="1"/>
  <c r="K133" i="9" s="1"/>
  <c r="K134" i="9" s="1"/>
  <c r="K135" i="9" s="1"/>
  <c r="K136" i="9" s="1"/>
  <c r="K137" i="9" s="1"/>
  <c r="K138" i="9" s="1"/>
  <c r="K139" i="9" s="1"/>
  <c r="K140" i="9" s="1"/>
  <c r="K141" i="9" s="1"/>
  <c r="K142" i="9" s="1"/>
  <c r="K143" i="9" s="1"/>
  <c r="K144" i="9" s="1"/>
  <c r="K145" i="9" s="1"/>
  <c r="K146" i="9" s="1"/>
  <c r="K147" i="9" s="1"/>
  <c r="K148" i="9" s="1"/>
  <c r="K149" i="9" s="1"/>
  <c r="K150" i="9" s="1"/>
  <c r="K151" i="9" s="1"/>
  <c r="K152" i="9" s="1"/>
  <c r="K153" i="9" s="1"/>
  <c r="K154" i="9" s="1"/>
  <c r="K155" i="9" s="1"/>
  <c r="K156" i="9" s="1"/>
  <c r="K157" i="9" s="1"/>
  <c r="K158" i="9" s="1"/>
  <c r="L28" i="9"/>
  <c r="Y360" i="9"/>
  <c r="Z359" i="9"/>
  <c r="P27" i="9" a="1"/>
  <c r="P27" i="9" s="1"/>
  <c r="D27" i="9" a="1"/>
  <c r="D27" i="9" s="1"/>
  <c r="C27" i="9" a="1"/>
  <c r="C27" i="9" s="1"/>
  <c r="M27" i="9" s="1"/>
  <c r="X358" i="9" l="1"/>
  <c r="V357" i="9" a="1"/>
  <c r="V357" i="9" s="1"/>
  <c r="F357" i="9" a="1"/>
  <c r="F357" i="9" s="1"/>
  <c r="E357" i="9" a="1"/>
  <c r="E357" i="9" s="1"/>
  <c r="J357" i="9" a="1"/>
  <c r="J357" i="9" s="1"/>
  <c r="U357" i="9" a="1"/>
  <c r="U357" i="9" s="1"/>
  <c r="H357" i="9" a="1"/>
  <c r="H357" i="9" s="1"/>
  <c r="I357" i="9" a="1"/>
  <c r="I357" i="9" s="1"/>
  <c r="C359" i="9" a="1"/>
  <c r="C359" i="9" s="1"/>
  <c r="AC359" i="9" a="1"/>
  <c r="AC359" i="9" s="1"/>
  <c r="D359" i="9" a="1"/>
  <c r="D359" i="9" s="1"/>
  <c r="J27" i="9" a="1"/>
  <c r="J27" i="9" s="1"/>
  <c r="E27" i="9" a="1"/>
  <c r="E27" i="9" s="1"/>
  <c r="H27" i="9" a="1"/>
  <c r="H27" i="9" s="1"/>
  <c r="I27" i="9" a="1"/>
  <c r="I27" i="9" s="1"/>
  <c r="G27" i="9" a="1"/>
  <c r="G27" i="9" s="1"/>
  <c r="F27" i="9" a="1"/>
  <c r="F27" i="9" s="1"/>
  <c r="Y361" i="9"/>
  <c r="Z360" i="9"/>
  <c r="P28" i="9" a="1"/>
  <c r="P28" i="9" s="1"/>
  <c r="D28" i="9" a="1"/>
  <c r="D28" i="9" s="1"/>
  <c r="C28" i="9" a="1"/>
  <c r="C28" i="9" s="1"/>
  <c r="M28" i="9" s="1"/>
  <c r="G26" i="9" a="1"/>
  <c r="G26" i="9" s="1"/>
  <c r="I26" i="9" a="1"/>
  <c r="I26" i="9" s="1"/>
  <c r="F26" i="9" a="1"/>
  <c r="F26" i="9" s="1"/>
  <c r="J26" i="9" a="1"/>
  <c r="J26" i="9" s="1"/>
  <c r="E26" i="9" a="1"/>
  <c r="E26" i="9" s="1"/>
  <c r="H26" i="9" a="1"/>
  <c r="H26" i="9" s="1"/>
  <c r="G357" i="9" l="1" a="1"/>
  <c r="G357" i="9" s="1"/>
  <c r="C360" i="9" a="1"/>
  <c r="C360" i="9" s="1"/>
  <c r="D360" i="9" a="1"/>
  <c r="D360" i="9" s="1"/>
  <c r="AC360" i="9" a="1"/>
  <c r="AC360" i="9" s="1"/>
  <c r="G28" i="9" a="1"/>
  <c r="G28" i="9" s="1"/>
  <c r="H28" i="9" a="1"/>
  <c r="H28" i="9" s="1"/>
  <c r="F28" i="9" a="1"/>
  <c r="F28" i="9" s="1"/>
  <c r="E28" i="9" a="1"/>
  <c r="E28" i="9" s="1"/>
  <c r="I28" i="9" a="1"/>
  <c r="I28" i="9" s="1"/>
  <c r="J28" i="9" a="1"/>
  <c r="J28" i="9" s="1"/>
  <c r="Y362" i="9"/>
  <c r="Z361" i="9"/>
  <c r="X359" i="9"/>
  <c r="U358" i="9" a="1"/>
  <c r="U358" i="9" s="1"/>
  <c r="F358" i="9" a="1"/>
  <c r="F358" i="9" s="1"/>
  <c r="E358" i="9" a="1"/>
  <c r="E358" i="9" s="1"/>
  <c r="G358" i="9" s="1" a="1"/>
  <c r="G358" i="9" s="1"/>
  <c r="J358" i="9" a="1"/>
  <c r="J358" i="9" s="1"/>
  <c r="H358" i="9" a="1"/>
  <c r="H358" i="9" s="1"/>
  <c r="I358" i="9" a="1"/>
  <c r="I358" i="9" s="1"/>
  <c r="V358" i="9" a="1"/>
  <c r="V358" i="9" s="1"/>
  <c r="X360" i="9" l="1"/>
  <c r="U359" i="9" a="1"/>
  <c r="U359" i="9" s="1"/>
  <c r="V359" i="9" a="1"/>
  <c r="V359" i="9" s="1"/>
  <c r="I359" i="9" a="1"/>
  <c r="I359" i="9" s="1"/>
  <c r="J359" i="9" a="1"/>
  <c r="J359" i="9" s="1"/>
  <c r="H359" i="9" a="1"/>
  <c r="H359" i="9" s="1"/>
  <c r="E359" i="9" a="1"/>
  <c r="E359" i="9" s="1"/>
  <c r="F359" i="9" a="1"/>
  <c r="F359" i="9" s="1"/>
  <c r="Y363" i="9"/>
  <c r="Z362" i="9"/>
  <c r="AC361" i="9" a="1"/>
  <c r="AC361" i="9" s="1"/>
  <c r="D361" i="9" a="1"/>
  <c r="D361" i="9" s="1"/>
  <c r="C361" i="9" a="1"/>
  <c r="C361" i="9" s="1"/>
  <c r="F360" i="9" a="1"/>
  <c r="F360" i="9" s="1"/>
  <c r="V360" i="9" a="1"/>
  <c r="V360" i="9" s="1"/>
  <c r="U360" i="9" a="1"/>
  <c r="U360" i="9" s="1"/>
  <c r="J360" i="9" a="1"/>
  <c r="J360" i="9" s="1"/>
  <c r="E360" i="9" a="1"/>
  <c r="E360" i="9" s="1"/>
  <c r="G360" i="9" s="1" a="1"/>
  <c r="G360" i="9" s="1"/>
  <c r="I360" i="9" a="1"/>
  <c r="I360" i="9" s="1"/>
  <c r="H360" i="9" a="1"/>
  <c r="H360" i="9" s="1"/>
  <c r="G359" i="9" l="1" a="1"/>
  <c r="G359" i="9" s="1"/>
  <c r="X361" i="9"/>
  <c r="Y364" i="9"/>
  <c r="Z363" i="9"/>
  <c r="AC362" i="9" a="1"/>
  <c r="AC362" i="9" s="1"/>
  <c r="D362" i="9" a="1"/>
  <c r="D362" i="9" s="1"/>
  <c r="C362" i="9" a="1"/>
  <c r="C362" i="9" s="1"/>
  <c r="X362" i="9" l="1"/>
  <c r="C363" i="9" a="1"/>
  <c r="C363" i="9" s="1"/>
  <c r="D363" i="9" a="1"/>
  <c r="D363" i="9" s="1"/>
  <c r="AC363" i="9" a="1"/>
  <c r="AC363" i="9" s="1"/>
  <c r="E362" i="9" a="1"/>
  <c r="E362" i="9" s="1"/>
  <c r="F362" i="9" a="1"/>
  <c r="F362" i="9" s="1"/>
  <c r="J362" i="9" a="1"/>
  <c r="J362" i="9" s="1"/>
  <c r="V362" i="9" a="1"/>
  <c r="V362" i="9" s="1"/>
  <c r="H362" i="9" a="1"/>
  <c r="H362" i="9" s="1"/>
  <c r="U362" i="9" a="1"/>
  <c r="U362" i="9" s="1"/>
  <c r="I362" i="9" a="1"/>
  <c r="I362" i="9" s="1"/>
  <c r="G362" i="9" a="1"/>
  <c r="G362" i="9" s="1"/>
  <c r="Y365" i="9"/>
  <c r="Z364" i="9"/>
  <c r="F361" i="9" a="1"/>
  <c r="F361" i="9" s="1"/>
  <c r="U361" i="9" a="1"/>
  <c r="U361" i="9" s="1"/>
  <c r="V361" i="9" a="1"/>
  <c r="V361" i="9" s="1"/>
  <c r="I361" i="9" a="1"/>
  <c r="I361" i="9" s="1"/>
  <c r="J361" i="9" a="1"/>
  <c r="J361" i="9" s="1"/>
  <c r="E361" i="9" a="1"/>
  <c r="E361" i="9" s="1"/>
  <c r="G361" i="9" s="1" a="1"/>
  <c r="G361" i="9" s="1"/>
  <c r="H361" i="9" a="1"/>
  <c r="H361" i="9" s="1"/>
  <c r="X363" i="9" l="1"/>
  <c r="C364" i="9" a="1"/>
  <c r="C364" i="9" s="1"/>
  <c r="D364" i="9" a="1"/>
  <c r="D364" i="9" s="1"/>
  <c r="AC364" i="9" a="1"/>
  <c r="AC364" i="9" s="1"/>
  <c r="Y366" i="9"/>
  <c r="Z365" i="9"/>
  <c r="E363" i="9" a="1"/>
  <c r="E363" i="9" s="1"/>
  <c r="G363" i="9" s="1" a="1"/>
  <c r="G363" i="9" s="1"/>
  <c r="I363" i="9" a="1"/>
  <c r="I363" i="9" s="1"/>
  <c r="U363" i="9" a="1"/>
  <c r="U363" i="9" s="1"/>
  <c r="F363" i="9" a="1"/>
  <c r="F363" i="9" s="1"/>
  <c r="V363" i="9" a="1"/>
  <c r="V363" i="9" s="1"/>
  <c r="H363" i="9" a="1"/>
  <c r="H363" i="9" s="1"/>
  <c r="J363" i="9" a="1"/>
  <c r="J363" i="9" s="1"/>
  <c r="X364" i="9" l="1"/>
  <c r="H364" i="9" s="1" a="1"/>
  <c r="H364" i="9" s="1"/>
  <c r="Y367" i="9"/>
  <c r="Z366" i="9"/>
  <c r="C365" i="9" a="1"/>
  <c r="C365" i="9" s="1"/>
  <c r="D365" i="9" a="1"/>
  <c r="D365" i="9" s="1"/>
  <c r="AC365" i="9" a="1"/>
  <c r="AC365" i="9" s="1"/>
  <c r="J364" i="9" l="1" a="1"/>
  <c r="J364" i="9" s="1"/>
  <c r="U364" i="9" a="1"/>
  <c r="U364" i="9" s="1"/>
  <c r="E364" i="9" a="1"/>
  <c r="E364" i="9" s="1"/>
  <c r="V364" i="9" a="1"/>
  <c r="V364" i="9" s="1"/>
  <c r="I364" i="9" a="1"/>
  <c r="I364" i="9" s="1"/>
  <c r="F364" i="9" a="1"/>
  <c r="F364" i="9" s="1"/>
  <c r="G364" i="9" s="1" a="1"/>
  <c r="G364" i="9" s="1"/>
  <c r="X365" i="9"/>
  <c r="U365" i="9" s="1" a="1"/>
  <c r="U365" i="9" s="1"/>
  <c r="D366" i="9" a="1"/>
  <c r="D366" i="9" s="1"/>
  <c r="AC366" i="9" a="1"/>
  <c r="AC366" i="9" s="1"/>
  <c r="C366" i="9" a="1"/>
  <c r="C366" i="9" s="1"/>
  <c r="Y368" i="9"/>
  <c r="Z367" i="9"/>
  <c r="X366" i="9" l="1"/>
  <c r="J365" i="9" a="1"/>
  <c r="J365" i="9" s="1"/>
  <c r="E365" i="9" a="1"/>
  <c r="E365" i="9" s="1"/>
  <c r="I365" i="9" a="1"/>
  <c r="I365" i="9" s="1"/>
  <c r="V365" i="9" a="1"/>
  <c r="V365" i="9" s="1"/>
  <c r="H365" i="9" a="1"/>
  <c r="H365" i="9" s="1"/>
  <c r="F365" i="9" a="1"/>
  <c r="F365" i="9" s="1"/>
  <c r="G365" i="9" s="1" a="1"/>
  <c r="G365" i="9" s="1"/>
  <c r="AC367" i="9" a="1"/>
  <c r="AC367" i="9" s="1"/>
  <c r="C367" i="9" a="1"/>
  <c r="C367" i="9" s="1"/>
  <c r="D367" i="9" a="1"/>
  <c r="D367" i="9" s="1"/>
  <c r="Y369" i="9"/>
  <c r="Z368" i="9"/>
  <c r="F366" i="9" a="1"/>
  <c r="F366" i="9" s="1"/>
  <c r="E366" i="9" a="1"/>
  <c r="E366" i="9" s="1"/>
  <c r="V366" i="9" a="1"/>
  <c r="V366" i="9" s="1"/>
  <c r="H366" i="9" a="1"/>
  <c r="H366" i="9" s="1"/>
  <c r="I366" i="9" a="1"/>
  <c r="I366" i="9" s="1"/>
  <c r="U366" i="9" a="1"/>
  <c r="U366" i="9" s="1"/>
  <c r="J366" i="9" a="1"/>
  <c r="J366" i="9" s="1"/>
  <c r="G366" i="9" l="1" a="1"/>
  <c r="G366" i="9" s="1"/>
  <c r="Y370" i="9"/>
  <c r="Z369" i="9"/>
  <c r="X367" i="9"/>
  <c r="AC368" i="9" a="1"/>
  <c r="AC368" i="9" s="1"/>
  <c r="C368" i="9" a="1"/>
  <c r="C368" i="9" s="1"/>
  <c r="D368" i="9" a="1"/>
  <c r="D368" i="9" s="1"/>
  <c r="X368" i="9" l="1"/>
  <c r="I368" i="9" s="1" a="1"/>
  <c r="I368" i="9" s="1"/>
  <c r="U367" i="9" a="1"/>
  <c r="U367" i="9" s="1"/>
  <c r="J367" i="9" a="1"/>
  <c r="J367" i="9" s="1"/>
  <c r="H367" i="9" a="1"/>
  <c r="H367" i="9" s="1"/>
  <c r="V367" i="9" a="1"/>
  <c r="V367" i="9" s="1"/>
  <c r="F367" i="9" a="1"/>
  <c r="F367" i="9" s="1"/>
  <c r="E367" i="9" a="1"/>
  <c r="E367" i="9" s="1"/>
  <c r="I367" i="9" a="1"/>
  <c r="I367" i="9" s="1"/>
  <c r="C369" i="9" a="1"/>
  <c r="C369" i="9" s="1"/>
  <c r="AC369" i="9" a="1"/>
  <c r="AC369" i="9" s="1"/>
  <c r="D369" i="9" a="1"/>
  <c r="D369" i="9" s="1"/>
  <c r="U368" i="9" a="1"/>
  <c r="U368" i="9" s="1"/>
  <c r="E368" i="9" a="1"/>
  <c r="E368" i="9" s="1"/>
  <c r="J368" i="9" a="1"/>
  <c r="J368" i="9" s="1"/>
  <c r="H368" i="9" a="1"/>
  <c r="H368" i="9" s="1"/>
  <c r="F368" i="9" a="1"/>
  <c r="F368" i="9" s="1"/>
  <c r="Y371" i="9"/>
  <c r="Z370" i="9"/>
  <c r="G368" i="9" l="1" a="1"/>
  <c r="G368" i="9" s="1"/>
  <c r="V368" i="9" a="1"/>
  <c r="V368" i="9" s="1"/>
  <c r="D370" i="9" a="1"/>
  <c r="D370" i="9" s="1"/>
  <c r="C370" i="9" a="1"/>
  <c r="C370" i="9" s="1"/>
  <c r="AC370" i="9" a="1"/>
  <c r="AC370" i="9" s="1"/>
  <c r="X369" i="9"/>
  <c r="Y372" i="9"/>
  <c r="Z371" i="9"/>
  <c r="G367" i="9" a="1"/>
  <c r="G367" i="9" s="1"/>
  <c r="X370" i="9" l="1"/>
  <c r="V369" i="9" a="1"/>
  <c r="V369" i="9" s="1"/>
  <c r="U369" i="9" a="1"/>
  <c r="U369" i="9" s="1"/>
  <c r="I369" i="9" a="1"/>
  <c r="I369" i="9" s="1"/>
  <c r="J369" i="9" a="1"/>
  <c r="J369" i="9" s="1"/>
  <c r="H369" i="9" a="1"/>
  <c r="H369" i="9" s="1"/>
  <c r="E369" i="9" a="1"/>
  <c r="E369" i="9" s="1"/>
  <c r="F369" i="9" a="1"/>
  <c r="F369" i="9" s="1"/>
  <c r="E370" i="9" a="1"/>
  <c r="E370" i="9" s="1"/>
  <c r="I370" i="9" a="1"/>
  <c r="I370" i="9" s="1"/>
  <c r="V370" i="9" a="1"/>
  <c r="V370" i="9" s="1"/>
  <c r="F370" i="9" a="1"/>
  <c r="F370" i="9" s="1"/>
  <c r="G370" i="9" s="1" a="1"/>
  <c r="G370" i="9" s="1"/>
  <c r="H370" i="9" a="1"/>
  <c r="H370" i="9" s="1"/>
  <c r="J370" i="9" a="1"/>
  <c r="J370" i="9" s="1"/>
  <c r="U370" i="9" a="1"/>
  <c r="U370" i="9" s="1"/>
  <c r="D371" i="9" a="1"/>
  <c r="D371" i="9" s="1"/>
  <c r="AC371" i="9" a="1"/>
  <c r="AC371" i="9" s="1"/>
  <c r="C371" i="9" a="1"/>
  <c r="C371" i="9" s="1"/>
  <c r="Y373" i="9"/>
  <c r="Z372" i="9"/>
  <c r="G369" i="9" l="1" a="1"/>
  <c r="G369" i="9" s="1"/>
  <c r="X371" i="9"/>
  <c r="J371" i="9" s="1" a="1"/>
  <c r="J371" i="9" s="1"/>
  <c r="Y374" i="9"/>
  <c r="Z373" i="9"/>
  <c r="C372" i="9" a="1"/>
  <c r="C372" i="9" s="1"/>
  <c r="AC372" i="9" a="1"/>
  <c r="AC372" i="9" s="1"/>
  <c r="D372" i="9" a="1"/>
  <c r="D372" i="9" s="1"/>
  <c r="F371" i="9" l="1" a="1"/>
  <c r="F371" i="9" s="1"/>
  <c r="U371" i="9" a="1"/>
  <c r="U371" i="9" s="1"/>
  <c r="I371" i="9" a="1"/>
  <c r="I371" i="9" s="1"/>
  <c r="E371" i="9" a="1"/>
  <c r="E371" i="9" s="1"/>
  <c r="V371" i="9" a="1"/>
  <c r="V371" i="9" s="1"/>
  <c r="H371" i="9" a="1"/>
  <c r="H371" i="9" s="1"/>
  <c r="X372" i="9"/>
  <c r="U372" i="9" s="1" a="1"/>
  <c r="U372" i="9" s="1"/>
  <c r="AC373" i="9" a="1"/>
  <c r="AC373" i="9" s="1"/>
  <c r="D373" i="9" a="1"/>
  <c r="D373" i="9" s="1"/>
  <c r="C373" i="9" a="1"/>
  <c r="C373" i="9" s="1"/>
  <c r="V372" i="9" a="1"/>
  <c r="V372" i="9" s="1"/>
  <c r="H372" i="9" a="1"/>
  <c r="H372" i="9" s="1"/>
  <c r="F372" i="9" a="1"/>
  <c r="F372" i="9" s="1"/>
  <c r="J372" i="9" a="1"/>
  <c r="J372" i="9" s="1"/>
  <c r="I372" i="9" a="1"/>
  <c r="I372" i="9" s="1"/>
  <c r="E372" i="9" a="1"/>
  <c r="E372" i="9" s="1"/>
  <c r="G372" i="9" s="1" a="1"/>
  <c r="G372" i="9" s="1"/>
  <c r="Y375" i="9"/>
  <c r="Z374" i="9"/>
  <c r="G371" i="9" l="1" a="1"/>
  <c r="G371" i="9" s="1"/>
  <c r="X373" i="9"/>
  <c r="V373" i="9" s="1" a="1"/>
  <c r="V373" i="9" s="1"/>
  <c r="Y376" i="9"/>
  <c r="Z375" i="9"/>
  <c r="C374" i="9" a="1"/>
  <c r="C374" i="9" s="1"/>
  <c r="D374" i="9" a="1"/>
  <c r="D374" i="9" s="1"/>
  <c r="AC374" i="9" a="1"/>
  <c r="AC374" i="9" s="1"/>
  <c r="H373" i="9" l="1" a="1"/>
  <c r="H373" i="9" s="1"/>
  <c r="J373" i="9" a="1"/>
  <c r="J373" i="9" s="1"/>
  <c r="E373" i="9" a="1"/>
  <c r="E373" i="9" s="1"/>
  <c r="I373" i="9" a="1"/>
  <c r="I373" i="9" s="1"/>
  <c r="U373" i="9" a="1"/>
  <c r="U373" i="9" s="1"/>
  <c r="F373" i="9" a="1"/>
  <c r="F373" i="9" s="1"/>
  <c r="G373" i="9" s="1" a="1"/>
  <c r="G373" i="9" s="1"/>
  <c r="X374" i="9"/>
  <c r="F374" i="9" s="1" a="1"/>
  <c r="F374" i="9" s="1"/>
  <c r="D375" i="9" a="1"/>
  <c r="D375" i="9" s="1"/>
  <c r="AC375" i="9" a="1"/>
  <c r="AC375" i="9" s="1"/>
  <c r="C375" i="9" a="1"/>
  <c r="C375" i="9" s="1"/>
  <c r="U374" i="9" a="1"/>
  <c r="U374" i="9" s="1"/>
  <c r="Y377" i="9"/>
  <c r="Z376" i="9"/>
  <c r="X375" i="9" l="1"/>
  <c r="V374" i="9" a="1"/>
  <c r="V374" i="9" s="1"/>
  <c r="H374" i="9" a="1"/>
  <c r="H374" i="9" s="1"/>
  <c r="E374" i="9" a="1"/>
  <c r="E374" i="9" s="1"/>
  <c r="G374" i="9" s="1" a="1"/>
  <c r="G374" i="9" s="1"/>
  <c r="I374" i="9" a="1"/>
  <c r="I374" i="9" s="1"/>
  <c r="J374" i="9" a="1"/>
  <c r="J374" i="9" s="1"/>
  <c r="Y378" i="9"/>
  <c r="Z377" i="9"/>
  <c r="U375" i="9" a="1"/>
  <c r="U375" i="9" s="1"/>
  <c r="F375" i="9" a="1"/>
  <c r="F375" i="9" s="1"/>
  <c r="J375" i="9" a="1"/>
  <c r="J375" i="9" s="1"/>
  <c r="H375" i="9" a="1"/>
  <c r="H375" i="9" s="1"/>
  <c r="V375" i="9" a="1"/>
  <c r="V375" i="9" s="1"/>
  <c r="I375" i="9" a="1"/>
  <c r="I375" i="9" s="1"/>
  <c r="E375" i="9" a="1"/>
  <c r="E375" i="9" s="1"/>
  <c r="G375" i="9" s="1" a="1"/>
  <c r="G375" i="9" s="1"/>
  <c r="C376" i="9" a="1"/>
  <c r="C376" i="9" s="1"/>
  <c r="AC376" i="9" a="1"/>
  <c r="AC376" i="9" s="1"/>
  <c r="D376" i="9" a="1"/>
  <c r="D376" i="9" s="1"/>
  <c r="X376" i="9" l="1"/>
  <c r="U376" i="9" s="1" a="1"/>
  <c r="U376" i="9" s="1"/>
  <c r="C377" i="9" a="1"/>
  <c r="C377" i="9" s="1"/>
  <c r="D377" i="9" a="1"/>
  <c r="D377" i="9" s="1"/>
  <c r="AC377" i="9" a="1"/>
  <c r="AC377" i="9" s="1"/>
  <c r="Y379" i="9"/>
  <c r="Z378" i="9"/>
  <c r="E376" i="9" l="1" a="1"/>
  <c r="E376" i="9" s="1"/>
  <c r="I376" i="9" a="1"/>
  <c r="I376" i="9" s="1"/>
  <c r="V376" i="9" a="1"/>
  <c r="V376" i="9" s="1"/>
  <c r="F376" i="9" a="1"/>
  <c r="F376" i="9" s="1"/>
  <c r="G376" i="9" s="1" a="1"/>
  <c r="G376" i="9" s="1"/>
  <c r="H376" i="9" a="1"/>
  <c r="H376" i="9" s="1"/>
  <c r="J376" i="9" a="1"/>
  <c r="J376" i="9" s="1"/>
  <c r="AC378" i="9" a="1"/>
  <c r="AC378" i="9" s="1"/>
  <c r="D378" i="9" a="1"/>
  <c r="D378" i="9" s="1"/>
  <c r="C378" i="9" a="1"/>
  <c r="C378" i="9" s="1"/>
  <c r="Y380" i="9"/>
  <c r="Z379" i="9"/>
  <c r="X377" i="9"/>
  <c r="X378" i="9" l="1"/>
  <c r="I378" i="9" s="1" a="1"/>
  <c r="I378" i="9" s="1"/>
  <c r="C379" i="9" a="1"/>
  <c r="C379" i="9" s="1"/>
  <c r="D379" i="9" a="1"/>
  <c r="D379" i="9" s="1"/>
  <c r="AC379" i="9" a="1"/>
  <c r="AC379" i="9" s="1"/>
  <c r="Y381" i="9"/>
  <c r="Z380" i="9"/>
  <c r="J378" i="9" a="1"/>
  <c r="J378" i="9" s="1"/>
  <c r="F378" i="9" a="1"/>
  <c r="F378" i="9" s="1"/>
  <c r="I377" i="9" a="1"/>
  <c r="I377" i="9" s="1"/>
  <c r="V377" i="9" a="1"/>
  <c r="V377" i="9" s="1"/>
  <c r="H377" i="9" a="1"/>
  <c r="H377" i="9" s="1"/>
  <c r="U377" i="9" a="1"/>
  <c r="U377" i="9" s="1"/>
  <c r="F377" i="9" a="1"/>
  <c r="F377" i="9" s="1"/>
  <c r="J377" i="9" a="1"/>
  <c r="J377" i="9" s="1"/>
  <c r="E377" i="9" a="1"/>
  <c r="E377" i="9" s="1"/>
  <c r="E378" i="9" l="1" a="1"/>
  <c r="E378" i="9" s="1"/>
  <c r="G378" i="9" s="1" a="1"/>
  <c r="G378" i="9" s="1"/>
  <c r="G377" i="9" a="1"/>
  <c r="G377" i="9" s="1"/>
  <c r="H378" i="9" a="1"/>
  <c r="H378" i="9" s="1"/>
  <c r="V378" i="9" a="1"/>
  <c r="V378" i="9" s="1"/>
  <c r="U378" i="9" a="1"/>
  <c r="U378" i="9" s="1"/>
  <c r="X379" i="9"/>
  <c r="J379" i="9" s="1" a="1"/>
  <c r="J379" i="9" s="1"/>
  <c r="Y382" i="9"/>
  <c r="Z381" i="9"/>
  <c r="C380" i="9" a="1"/>
  <c r="C380" i="9" s="1"/>
  <c r="D380" i="9" a="1"/>
  <c r="D380" i="9" s="1"/>
  <c r="AC380" i="9" a="1"/>
  <c r="AC380" i="9" s="1"/>
  <c r="F379" i="9" l="1" a="1"/>
  <c r="F379" i="9" s="1"/>
  <c r="I379" i="9" a="1"/>
  <c r="I379" i="9" s="1"/>
  <c r="E379" i="9" a="1"/>
  <c r="E379" i="9" s="1"/>
  <c r="X380" i="9"/>
  <c r="E380" i="9" s="1" a="1"/>
  <c r="E380" i="9" s="1"/>
  <c r="H379" i="9" a="1"/>
  <c r="H379" i="9" s="1"/>
  <c r="V379" i="9" a="1"/>
  <c r="V379" i="9" s="1"/>
  <c r="U379" i="9" a="1"/>
  <c r="U379" i="9" s="1"/>
  <c r="J380" i="9" a="1"/>
  <c r="J380" i="9" s="1"/>
  <c r="H380" i="9" a="1"/>
  <c r="H380" i="9" s="1"/>
  <c r="D381" i="9" a="1"/>
  <c r="D381" i="9" s="1"/>
  <c r="AC381" i="9" a="1"/>
  <c r="AC381" i="9" s="1"/>
  <c r="C381" i="9" a="1"/>
  <c r="C381" i="9" s="1"/>
  <c r="Y383" i="9"/>
  <c r="Z382" i="9"/>
  <c r="G379" i="9" l="1" a="1"/>
  <c r="G379" i="9" s="1"/>
  <c r="V380" i="9" a="1"/>
  <c r="V380" i="9" s="1"/>
  <c r="F380" i="9" a="1"/>
  <c r="F380" i="9" s="1"/>
  <c r="G380" i="9" s="1" a="1"/>
  <c r="G380" i="9" s="1"/>
  <c r="I380" i="9" a="1"/>
  <c r="I380" i="9" s="1"/>
  <c r="U380" i="9" a="1"/>
  <c r="U380" i="9" s="1"/>
  <c r="X381" i="9"/>
  <c r="V381" i="9" s="1" a="1"/>
  <c r="V381" i="9" s="1"/>
  <c r="C382" i="9" a="1"/>
  <c r="C382" i="9" s="1"/>
  <c r="AC382" i="9" a="1"/>
  <c r="AC382" i="9" s="1"/>
  <c r="D382" i="9" a="1"/>
  <c r="D382" i="9" s="1"/>
  <c r="Y384" i="9"/>
  <c r="Z383" i="9"/>
  <c r="J381" i="9" a="1"/>
  <c r="J381" i="9" s="1"/>
  <c r="F381" i="9" a="1"/>
  <c r="F381" i="9" s="1"/>
  <c r="I381" i="9" a="1"/>
  <c r="I381" i="9" s="1"/>
  <c r="U381" i="9" a="1"/>
  <c r="U381" i="9" s="1"/>
  <c r="E381" i="9" l="1" a="1"/>
  <c r="E381" i="9" s="1"/>
  <c r="G381" i="9" s="1" a="1"/>
  <c r="G381" i="9" s="1"/>
  <c r="H381" i="9" a="1"/>
  <c r="H381" i="9" s="1"/>
  <c r="Y385" i="9"/>
  <c r="Z384" i="9"/>
  <c r="C383" i="9" a="1"/>
  <c r="C383" i="9" s="1"/>
  <c r="D383" i="9" a="1"/>
  <c r="D383" i="9" s="1"/>
  <c r="AC383" i="9" a="1"/>
  <c r="AC383" i="9" s="1"/>
  <c r="X382" i="9"/>
  <c r="X383" i="9" l="1"/>
  <c r="U383" i="9" s="1" a="1"/>
  <c r="U383" i="9" s="1"/>
  <c r="V382" i="9" a="1"/>
  <c r="V382" i="9" s="1"/>
  <c r="U382" i="9" a="1"/>
  <c r="U382" i="9" s="1"/>
  <c r="J382" i="9" a="1"/>
  <c r="J382" i="9" s="1"/>
  <c r="I382" i="9" a="1"/>
  <c r="I382" i="9" s="1"/>
  <c r="H382" i="9" a="1"/>
  <c r="H382" i="9" s="1"/>
  <c r="E382" i="9" a="1"/>
  <c r="E382" i="9" s="1"/>
  <c r="F382" i="9" a="1"/>
  <c r="F382" i="9" s="1"/>
  <c r="AC384" i="9" a="1"/>
  <c r="AC384" i="9" s="1"/>
  <c r="C384" i="9" a="1"/>
  <c r="C384" i="9" s="1"/>
  <c r="D384" i="9" a="1"/>
  <c r="D384" i="9" s="1"/>
  <c r="Y386" i="9"/>
  <c r="Z385" i="9"/>
  <c r="G382" i="9" l="1" a="1"/>
  <c r="G382" i="9" s="1"/>
  <c r="V383" i="9" a="1"/>
  <c r="V383" i="9" s="1"/>
  <c r="F383" i="9" a="1"/>
  <c r="F383" i="9" s="1"/>
  <c r="J383" i="9" a="1"/>
  <c r="J383" i="9" s="1"/>
  <c r="H383" i="9" a="1"/>
  <c r="H383" i="9" s="1"/>
  <c r="E383" i="9" a="1"/>
  <c r="E383" i="9" s="1"/>
  <c r="G383" i="9" s="1" a="1"/>
  <c r="G383" i="9" s="1"/>
  <c r="I383" i="9" a="1"/>
  <c r="I383" i="9" s="1"/>
  <c r="X384" i="9"/>
  <c r="AC385" i="9" a="1"/>
  <c r="AC385" i="9" s="1"/>
  <c r="C385" i="9" a="1"/>
  <c r="C385" i="9" s="1"/>
  <c r="D385" i="9" a="1"/>
  <c r="D385" i="9" s="1"/>
  <c r="Y387" i="9"/>
  <c r="Z386" i="9"/>
  <c r="X385" i="9" l="1"/>
  <c r="I385" i="9" s="1" a="1"/>
  <c r="I385" i="9" s="1"/>
  <c r="C386" i="9" a="1"/>
  <c r="C386" i="9" s="1"/>
  <c r="AC386" i="9" a="1"/>
  <c r="AC386" i="9" s="1"/>
  <c r="D386" i="9" a="1"/>
  <c r="D386" i="9" s="1"/>
  <c r="Y388" i="9"/>
  <c r="Z387" i="9"/>
  <c r="J384" i="9" a="1"/>
  <c r="J384" i="9" s="1"/>
  <c r="U384" i="9" a="1"/>
  <c r="U384" i="9" s="1"/>
  <c r="H384" i="9" a="1"/>
  <c r="H384" i="9" s="1"/>
  <c r="V384" i="9" a="1"/>
  <c r="V384" i="9" s="1"/>
  <c r="F384" i="9" a="1"/>
  <c r="F384" i="9" s="1"/>
  <c r="I384" i="9" a="1"/>
  <c r="I384" i="9" s="1"/>
  <c r="E384" i="9" a="1"/>
  <c r="E384" i="9" s="1"/>
  <c r="H385" i="9" l="1" a="1"/>
  <c r="H385" i="9" s="1"/>
  <c r="E385" i="9" a="1"/>
  <c r="E385" i="9" s="1"/>
  <c r="J385" i="9" a="1"/>
  <c r="J385" i="9" s="1"/>
  <c r="U385" i="9" a="1"/>
  <c r="U385" i="9" s="1"/>
  <c r="F385" i="9" a="1"/>
  <c r="F385" i="9" s="1"/>
  <c r="G385" i="9" s="1" a="1"/>
  <c r="G385" i="9" s="1"/>
  <c r="V385" i="9" a="1"/>
  <c r="V385" i="9" s="1"/>
  <c r="G384" i="9" a="1"/>
  <c r="G384" i="9" s="1"/>
  <c r="Y389" i="9"/>
  <c r="Z388" i="9"/>
  <c r="AC387" i="9" a="1"/>
  <c r="AC387" i="9" s="1"/>
  <c r="C387" i="9" a="1"/>
  <c r="C387" i="9" s="1"/>
  <c r="D387" i="9" a="1"/>
  <c r="D387" i="9" s="1"/>
  <c r="X386" i="9"/>
  <c r="X387" i="9" l="1"/>
  <c r="U387" i="9" s="1" a="1"/>
  <c r="U387" i="9" s="1"/>
  <c r="Y390" i="9"/>
  <c r="Z389" i="9"/>
  <c r="J386" i="9" a="1"/>
  <c r="J386" i="9" s="1"/>
  <c r="H386" i="9" a="1"/>
  <c r="H386" i="9" s="1"/>
  <c r="V386" i="9" a="1"/>
  <c r="V386" i="9" s="1"/>
  <c r="F386" i="9" a="1"/>
  <c r="F386" i="9" s="1"/>
  <c r="I386" i="9" a="1"/>
  <c r="I386" i="9" s="1"/>
  <c r="U386" i="9" a="1"/>
  <c r="U386" i="9" s="1"/>
  <c r="E386" i="9" a="1"/>
  <c r="E386" i="9" s="1"/>
  <c r="AC388" i="9" a="1"/>
  <c r="AC388" i="9" s="1"/>
  <c r="C388" i="9" a="1"/>
  <c r="C388" i="9" s="1"/>
  <c r="D388" i="9" a="1"/>
  <c r="D388" i="9" s="1"/>
  <c r="F387" i="9" l="1" a="1"/>
  <c r="F387" i="9" s="1"/>
  <c r="E387" i="9" a="1"/>
  <c r="E387" i="9" s="1"/>
  <c r="I387" i="9" a="1"/>
  <c r="I387" i="9" s="1"/>
  <c r="H387" i="9" a="1"/>
  <c r="H387" i="9" s="1"/>
  <c r="J387" i="9" a="1"/>
  <c r="J387" i="9" s="1"/>
  <c r="V387" i="9" a="1"/>
  <c r="V387" i="9" s="1"/>
  <c r="G387" i="9" a="1"/>
  <c r="G387" i="9" s="1"/>
  <c r="G386" i="9" a="1"/>
  <c r="G386" i="9" s="1"/>
  <c r="X388" i="9"/>
  <c r="C389" i="9" a="1"/>
  <c r="C389" i="9" s="1"/>
  <c r="AC389" i="9" a="1"/>
  <c r="AC389" i="9" s="1"/>
  <c r="D389" i="9" a="1"/>
  <c r="D389" i="9" s="1"/>
  <c r="Y391" i="9"/>
  <c r="Z390" i="9"/>
  <c r="X389" i="9" l="1"/>
  <c r="E389" i="9" s="1" a="1"/>
  <c r="E389" i="9" s="1"/>
  <c r="C390" i="9" a="1"/>
  <c r="C390" i="9" s="1"/>
  <c r="AC390" i="9" a="1"/>
  <c r="AC390" i="9" s="1"/>
  <c r="D390" i="9" a="1"/>
  <c r="D390" i="9" s="1"/>
  <c r="Y392" i="9"/>
  <c r="Z391" i="9"/>
  <c r="U388" i="9" a="1"/>
  <c r="U388" i="9" s="1"/>
  <c r="V388" i="9" a="1"/>
  <c r="V388" i="9" s="1"/>
  <c r="F388" i="9" a="1"/>
  <c r="F388" i="9" s="1"/>
  <c r="H388" i="9" a="1"/>
  <c r="H388" i="9" s="1"/>
  <c r="J388" i="9" a="1"/>
  <c r="J388" i="9" s="1"/>
  <c r="I388" i="9" a="1"/>
  <c r="I388" i="9" s="1"/>
  <c r="E388" i="9" a="1"/>
  <c r="E388" i="9" s="1"/>
  <c r="G388" i="9" s="1" a="1"/>
  <c r="G388" i="9" s="1"/>
  <c r="J389" i="9" l="1" a="1"/>
  <c r="J389" i="9" s="1"/>
  <c r="I389" i="9" a="1"/>
  <c r="I389" i="9" s="1"/>
  <c r="V389" i="9" a="1"/>
  <c r="V389" i="9" s="1"/>
  <c r="U389" i="9" a="1"/>
  <c r="U389" i="9" s="1"/>
  <c r="F389" i="9" a="1"/>
  <c r="F389" i="9" s="1"/>
  <c r="G389" i="9" s="1" a="1"/>
  <c r="G389" i="9" s="1"/>
  <c r="H389" i="9" a="1"/>
  <c r="H389" i="9" s="1"/>
  <c r="AC391" i="9" a="1"/>
  <c r="AC391" i="9" s="1"/>
  <c r="D391" i="9" a="1"/>
  <c r="D391" i="9" s="1"/>
  <c r="C391" i="9" a="1"/>
  <c r="C391" i="9" s="1"/>
  <c r="Y393" i="9"/>
  <c r="Z392" i="9"/>
  <c r="X390" i="9"/>
  <c r="X391" i="9" l="1"/>
  <c r="V391" i="9" s="1" a="1"/>
  <c r="V391" i="9" s="1"/>
  <c r="Y394" i="9"/>
  <c r="Z393" i="9"/>
  <c r="U390" i="9" a="1"/>
  <c r="U390" i="9" s="1"/>
  <c r="E390" i="9" a="1"/>
  <c r="E390" i="9" s="1"/>
  <c r="I390" i="9" a="1"/>
  <c r="I390" i="9" s="1"/>
  <c r="V390" i="9" a="1"/>
  <c r="V390" i="9" s="1"/>
  <c r="J390" i="9" a="1"/>
  <c r="J390" i="9" s="1"/>
  <c r="F390" i="9" a="1"/>
  <c r="F390" i="9" s="1"/>
  <c r="G390" i="9" s="1" a="1"/>
  <c r="G390" i="9" s="1"/>
  <c r="H390" i="9" a="1"/>
  <c r="H390" i="9" s="1"/>
  <c r="AC392" i="9" a="1"/>
  <c r="AC392" i="9" s="1"/>
  <c r="C392" i="9" a="1"/>
  <c r="C392" i="9" s="1"/>
  <c r="D392" i="9" a="1"/>
  <c r="D392" i="9" s="1"/>
  <c r="H391" i="9" l="1" a="1"/>
  <c r="H391" i="9" s="1"/>
  <c r="I391" i="9" a="1"/>
  <c r="I391" i="9" s="1"/>
  <c r="E391" i="9" a="1"/>
  <c r="E391" i="9" s="1"/>
  <c r="U391" i="9" a="1"/>
  <c r="U391" i="9" s="1"/>
  <c r="J391" i="9" a="1"/>
  <c r="J391" i="9" s="1"/>
  <c r="F391" i="9" a="1"/>
  <c r="F391" i="9" s="1"/>
  <c r="X392" i="9"/>
  <c r="D393" i="9" a="1"/>
  <c r="D393" i="9" s="1"/>
  <c r="C393" i="9" a="1"/>
  <c r="C393" i="9" s="1"/>
  <c r="AC393" i="9" a="1"/>
  <c r="AC393" i="9" s="1"/>
  <c r="Y395" i="9"/>
  <c r="Z394" i="9"/>
  <c r="G391" i="9" l="1" a="1"/>
  <c r="G391" i="9" s="1"/>
  <c r="X393" i="9"/>
  <c r="J393" i="9" s="1" a="1"/>
  <c r="J393" i="9" s="1"/>
  <c r="D394" i="9" a="1"/>
  <c r="D394" i="9" s="1"/>
  <c r="C394" i="9" a="1"/>
  <c r="C394" i="9" s="1"/>
  <c r="AC394" i="9" a="1"/>
  <c r="AC394" i="9" s="1"/>
  <c r="Y396" i="9"/>
  <c r="Z395" i="9"/>
  <c r="V392" i="9" a="1"/>
  <c r="V392" i="9" s="1"/>
  <c r="J392" i="9" a="1"/>
  <c r="J392" i="9" s="1"/>
  <c r="E392" i="9" a="1"/>
  <c r="E392" i="9" s="1"/>
  <c r="H392" i="9" a="1"/>
  <c r="H392" i="9" s="1"/>
  <c r="I392" i="9" a="1"/>
  <c r="I392" i="9" s="1"/>
  <c r="U392" i="9" a="1"/>
  <c r="U392" i="9" s="1"/>
  <c r="F392" i="9" a="1"/>
  <c r="F392" i="9" s="1"/>
  <c r="G392" i="9" s="1" a="1"/>
  <c r="G392" i="9" s="1"/>
  <c r="F393" i="9" l="1" a="1"/>
  <c r="F393" i="9" s="1"/>
  <c r="H393" i="9" a="1"/>
  <c r="H393" i="9" s="1"/>
  <c r="E393" i="9" a="1"/>
  <c r="E393" i="9" s="1"/>
  <c r="G393" i="9" s="1" a="1"/>
  <c r="G393" i="9" s="1"/>
  <c r="I393" i="9" a="1"/>
  <c r="I393" i="9" s="1"/>
  <c r="V393" i="9" a="1"/>
  <c r="V393" i="9" s="1"/>
  <c r="X394" i="9"/>
  <c r="U393" i="9" a="1"/>
  <c r="U393" i="9" s="1"/>
  <c r="AC395" i="9" a="1"/>
  <c r="AC395" i="9" s="1"/>
  <c r="C395" i="9" a="1"/>
  <c r="C395" i="9" s="1"/>
  <c r="D395" i="9" a="1"/>
  <c r="D395" i="9" s="1"/>
  <c r="Y397" i="9"/>
  <c r="Y398" i="9" s="1"/>
  <c r="Y399" i="9" s="1"/>
  <c r="Y400" i="9" s="1"/>
  <c r="Y401" i="9" s="1"/>
  <c r="Y402" i="9" s="1"/>
  <c r="Y403" i="9" s="1"/>
  <c r="Y404" i="9" s="1"/>
  <c r="Y405" i="9" s="1"/>
  <c r="Y406" i="9" s="1"/>
  <c r="Y407" i="9" s="1"/>
  <c r="Y408" i="9" s="1"/>
  <c r="Y409" i="9" s="1"/>
  <c r="Y410" i="9" s="1"/>
  <c r="Y411" i="9" s="1"/>
  <c r="Y412" i="9" s="1"/>
  <c r="Y413" i="9" s="1"/>
  <c r="Y414" i="9" s="1"/>
  <c r="Y415" i="9" s="1"/>
  <c r="Y416" i="9" s="1"/>
  <c r="Y417" i="9" s="1"/>
  <c r="Y418" i="9" s="1"/>
  <c r="Y419" i="9" s="1"/>
  <c r="Y420" i="9" s="1"/>
  <c r="Y421" i="9" s="1"/>
  <c r="Y422" i="9" s="1"/>
  <c r="Y423" i="9" s="1"/>
  <c r="Y424" i="9" s="1"/>
  <c r="Y425" i="9" s="1"/>
  <c r="Y426" i="9" s="1"/>
  <c r="Y427" i="9" s="1"/>
  <c r="Y428" i="9" s="1"/>
  <c r="Y429" i="9" s="1"/>
  <c r="Y430" i="9" s="1"/>
  <c r="Y431" i="9" s="1"/>
  <c r="Y432" i="9" s="1"/>
  <c r="Y433" i="9" s="1"/>
  <c r="Y434" i="9" s="1"/>
  <c r="Y435" i="9" s="1"/>
  <c r="Y436" i="9" s="1"/>
  <c r="Y437" i="9" s="1"/>
  <c r="Y438" i="9" s="1"/>
  <c r="Y439" i="9" s="1"/>
  <c r="Y440" i="9" s="1"/>
  <c r="Y441" i="9" s="1"/>
  <c r="Y442" i="9" s="1"/>
  <c r="Y443" i="9" s="1"/>
  <c r="Y444" i="9" s="1"/>
  <c r="Y445" i="9" s="1"/>
  <c r="Y446" i="9" s="1"/>
  <c r="Y447" i="9" s="1"/>
  <c r="Y448" i="9" s="1"/>
  <c r="Y449" i="9" s="1"/>
  <c r="Y450" i="9" s="1"/>
  <c r="Y451" i="9" s="1"/>
  <c r="Y452" i="9" s="1"/>
  <c r="Y453" i="9" s="1"/>
  <c r="Y454" i="9" s="1"/>
  <c r="Y455" i="9" s="1"/>
  <c r="Y456" i="9" s="1"/>
  <c r="Y457" i="9" s="1"/>
  <c r="Y458" i="9" s="1"/>
  <c r="Y459" i="9" s="1"/>
  <c r="Y460" i="9" s="1"/>
  <c r="Y461" i="9" s="1"/>
  <c r="Y462" i="9" s="1"/>
  <c r="Y463" i="9" s="1"/>
  <c r="Y464" i="9" s="1"/>
  <c r="Y465" i="9" s="1"/>
  <c r="Y466" i="9" s="1"/>
  <c r="Y467" i="9" s="1"/>
  <c r="Y468" i="9" s="1"/>
  <c r="Y469" i="9" s="1"/>
  <c r="Y470" i="9" s="1"/>
  <c r="Y471" i="9" s="1"/>
  <c r="Y472" i="9" s="1"/>
  <c r="Y473" i="9" s="1"/>
  <c r="Y474" i="9" s="1"/>
  <c r="Y475" i="9" s="1"/>
  <c r="Y476" i="9" s="1"/>
  <c r="Y477" i="9" s="1"/>
  <c r="Y478" i="9" s="1"/>
  <c r="Y479" i="9" s="1"/>
  <c r="Y480" i="9" s="1"/>
  <c r="Y481" i="9" s="1"/>
  <c r="Y482" i="9" s="1"/>
  <c r="Y483" i="9" s="1"/>
  <c r="Y484" i="9" s="1"/>
  <c r="Y485" i="9" s="1"/>
  <c r="Y486" i="9" s="1"/>
  <c r="Y487" i="9" s="1"/>
  <c r="Y488" i="9" s="1"/>
  <c r="Y489" i="9" s="1"/>
  <c r="Y490" i="9" s="1"/>
  <c r="Y491" i="9" s="1"/>
  <c r="Y492" i="9" s="1"/>
  <c r="Y493" i="9" s="1"/>
  <c r="Y494" i="9" s="1"/>
  <c r="Y495" i="9" s="1"/>
  <c r="Y496" i="9" s="1"/>
  <c r="Y497" i="9" s="1"/>
  <c r="Y498" i="9" s="1"/>
  <c r="Y499" i="9" s="1"/>
  <c r="Y500" i="9" s="1"/>
  <c r="Y501" i="9" s="1"/>
  <c r="Y502" i="9" s="1"/>
  <c r="Y503" i="9" s="1"/>
  <c r="Y504" i="9" s="1"/>
  <c r="Y505" i="9" s="1"/>
  <c r="Y506" i="9" s="1"/>
  <c r="Y507" i="9" s="1"/>
  <c r="Y508" i="9" s="1"/>
  <c r="Y509" i="9" s="1"/>
  <c r="Y510" i="9" s="1"/>
  <c r="Y511" i="9" s="1"/>
  <c r="Y512" i="9" s="1"/>
  <c r="Y513" i="9" s="1"/>
  <c r="Y514" i="9" s="1"/>
  <c r="Y515" i="9" s="1"/>
  <c r="Y516" i="9" s="1"/>
  <c r="Y517" i="9" s="1"/>
  <c r="Y518" i="9" s="1"/>
  <c r="Y519" i="9" s="1"/>
  <c r="Y520" i="9" s="1"/>
  <c r="Y521" i="9" s="1"/>
  <c r="Y522" i="9" s="1"/>
  <c r="Y523" i="9" s="1"/>
  <c r="Y524" i="9" s="1"/>
  <c r="Y525" i="9" s="1"/>
  <c r="Y526" i="9" s="1"/>
  <c r="Y527" i="9" s="1"/>
  <c r="Y528" i="9" s="1"/>
  <c r="Y529" i="9" s="1"/>
  <c r="Y530" i="9" s="1"/>
  <c r="Y531" i="9" s="1"/>
  <c r="Y532" i="9" s="1"/>
  <c r="Y533" i="9" s="1"/>
  <c r="Y534" i="9" s="1"/>
  <c r="Y535" i="9" s="1"/>
  <c r="Y536" i="9" s="1"/>
  <c r="Y537" i="9" s="1"/>
  <c r="Y538" i="9" s="1"/>
  <c r="Y539" i="9" s="1"/>
  <c r="Y540" i="9" s="1"/>
  <c r="Y541" i="9" s="1"/>
  <c r="Y542" i="9" s="1"/>
  <c r="Y543" i="9" s="1"/>
  <c r="Y544" i="9" s="1"/>
  <c r="Y545" i="9" s="1"/>
  <c r="Y546" i="9" s="1"/>
  <c r="Y547" i="9" s="1"/>
  <c r="Y548" i="9" s="1"/>
  <c r="Y549" i="9" s="1"/>
  <c r="Y550" i="9" s="1"/>
  <c r="Y551" i="9" s="1"/>
  <c r="Y552" i="9" s="1"/>
  <c r="Y553" i="9" s="1"/>
  <c r="Y554" i="9" s="1"/>
  <c r="Y555" i="9" s="1"/>
  <c r="Y556" i="9" s="1"/>
  <c r="Y557" i="9" s="1"/>
  <c r="Y558" i="9" s="1"/>
  <c r="Y559" i="9" s="1"/>
  <c r="Y560" i="9" s="1"/>
  <c r="Y561" i="9" s="1"/>
  <c r="Y562" i="9" s="1"/>
  <c r="Y563" i="9" s="1"/>
  <c r="Y564" i="9" s="1"/>
  <c r="Y565" i="9" s="1"/>
  <c r="Y566" i="9" s="1"/>
  <c r="Y567" i="9" s="1"/>
  <c r="Y568" i="9" s="1"/>
  <c r="Y569" i="9" s="1"/>
  <c r="Y570" i="9" s="1"/>
  <c r="Y571" i="9" s="1"/>
  <c r="Y572" i="9" s="1"/>
  <c r="Y573" i="9" s="1"/>
  <c r="Y574" i="9" s="1"/>
  <c r="Y575" i="9" s="1"/>
  <c r="Y576" i="9" s="1"/>
  <c r="Y577" i="9" s="1"/>
  <c r="Y578" i="9" s="1"/>
  <c r="Y579" i="9" s="1"/>
  <c r="Y580" i="9" s="1"/>
  <c r="Y581" i="9" s="1"/>
  <c r="Y582" i="9" s="1"/>
  <c r="Y583" i="9" s="1"/>
  <c r="Y584" i="9" s="1"/>
  <c r="Y585" i="9" s="1"/>
  <c r="Y586" i="9" s="1"/>
  <c r="Y587" i="9" s="1"/>
  <c r="Y588" i="9" s="1"/>
  <c r="Y589" i="9" s="1"/>
  <c r="Y590" i="9" s="1"/>
  <c r="Y591" i="9" s="1"/>
  <c r="Y592" i="9" s="1"/>
  <c r="Y593" i="9" s="1"/>
  <c r="Y594" i="9" s="1"/>
  <c r="Y595" i="9" s="1"/>
  <c r="Y596" i="9" s="1"/>
  <c r="Y597" i="9" s="1"/>
  <c r="Y598" i="9" s="1"/>
  <c r="Y599" i="9" s="1"/>
  <c r="Y600" i="9" s="1"/>
  <c r="Y601" i="9" s="1"/>
  <c r="Y602" i="9" s="1"/>
  <c r="Y603" i="9" s="1"/>
  <c r="Y604" i="9" s="1"/>
  <c r="Y605" i="9" s="1"/>
  <c r="Y606" i="9" s="1"/>
  <c r="Y607" i="9" s="1"/>
  <c r="Y608" i="9" s="1"/>
  <c r="Y609" i="9" s="1"/>
  <c r="Y610" i="9" s="1"/>
  <c r="Y611" i="9" s="1"/>
  <c r="Y612" i="9" s="1"/>
  <c r="Y613" i="9" s="1"/>
  <c r="Y614" i="9" s="1"/>
  <c r="Y615" i="9" s="1"/>
  <c r="Y616" i="9" s="1"/>
  <c r="Y617" i="9" s="1"/>
  <c r="Y618" i="9" s="1"/>
  <c r="Y619" i="9" s="1"/>
  <c r="Y620" i="9" s="1"/>
  <c r="Y621" i="9" s="1"/>
  <c r="Y622" i="9" s="1"/>
  <c r="Y623" i="9" s="1"/>
  <c r="Y624" i="9" s="1"/>
  <c r="Y625" i="9" s="1"/>
  <c r="Y626" i="9" s="1"/>
  <c r="Z396" i="9"/>
  <c r="V394" i="9" a="1"/>
  <c r="V394" i="9" s="1"/>
  <c r="J394" i="9" a="1"/>
  <c r="J394" i="9" s="1"/>
  <c r="I394" i="9" a="1"/>
  <c r="I394" i="9" s="1"/>
  <c r="E394" i="9" a="1"/>
  <c r="E394" i="9" s="1"/>
  <c r="H394" i="9" a="1"/>
  <c r="H394" i="9" s="1"/>
  <c r="F394" i="9" a="1"/>
  <c r="F394" i="9" s="1"/>
  <c r="U394" i="9" a="1"/>
  <c r="U394" i="9" s="1"/>
  <c r="G394" i="9" l="1" a="1"/>
  <c r="G394" i="9" s="1"/>
  <c r="X395" i="9"/>
  <c r="D396" i="9" a="1"/>
  <c r="D396" i="9" s="1"/>
  <c r="AC396" i="9" a="1"/>
  <c r="AC396" i="9" s="1"/>
  <c r="C396" i="9" a="1"/>
  <c r="C396" i="9" s="1"/>
  <c r="X396" i="9" l="1"/>
  <c r="E395" i="9" a="1"/>
  <c r="E395" i="9" s="1"/>
  <c r="I395" i="9" a="1"/>
  <c r="I395" i="9" s="1"/>
  <c r="U395" i="9" a="1"/>
  <c r="U395" i="9" s="1"/>
  <c r="F395" i="9" a="1"/>
  <c r="F395" i="9" s="1"/>
  <c r="H395" i="9" a="1"/>
  <c r="H395" i="9" s="1"/>
  <c r="J395" i="9" a="1"/>
  <c r="J395" i="9" s="1"/>
  <c r="V395" i="9" a="1"/>
  <c r="V395" i="9" s="1"/>
  <c r="G395" i="9" l="1" a="1"/>
  <c r="G395" i="9" s="1"/>
  <c r="E396" i="9" a="1"/>
  <c r="E396" i="9" s="1"/>
  <c r="U396" i="9" a="1"/>
  <c r="U396" i="9" s="1"/>
  <c r="V396" i="9" a="1"/>
  <c r="V396" i="9" s="1"/>
  <c r="J396" i="9" a="1"/>
  <c r="J396" i="9" s="1"/>
  <c r="H396" i="9" a="1"/>
  <c r="H396" i="9" s="1"/>
  <c r="F396" i="9" a="1"/>
  <c r="F396" i="9" s="1"/>
  <c r="G396" i="9" s="1" a="1"/>
  <c r="G396" i="9" s="1"/>
  <c r="I396" i="9" a="1"/>
  <c r="I396" i="9" s="1"/>
</calcChain>
</file>

<file path=xl/sharedStrings.xml><?xml version="1.0" encoding="utf-8"?>
<sst xmlns="http://schemas.openxmlformats.org/spreadsheetml/2006/main" count="12654" uniqueCount="5489">
  <si>
    <t>Reporting Period End Date</t>
  </si>
  <si>
    <t>Module</t>
  </si>
  <si>
    <t>Baseline N#</t>
  </si>
  <si>
    <t>Baseline D#</t>
  </si>
  <si>
    <t>Baseline %</t>
  </si>
  <si>
    <t>Comments</t>
  </si>
  <si>
    <t>Modules</t>
  </si>
  <si>
    <t>Baseline Source</t>
  </si>
  <si>
    <t>Baseline Value</t>
  </si>
  <si>
    <t>Baseline Year</t>
  </si>
  <si>
    <t xml:space="preserve">Impact </t>
  </si>
  <si>
    <t>Page Navigation</t>
  </si>
  <si>
    <t>Interventions</t>
  </si>
  <si>
    <t>Only required if you have Work plan Tracking Measures</t>
  </si>
  <si>
    <t xml:space="preserve"> </t>
  </si>
  <si>
    <t>[Reporting Period End Date]</t>
  </si>
  <si>
    <t>Country (Name)</t>
  </si>
  <si>
    <t>[Custom Impact Indicator]</t>
  </si>
  <si>
    <t>[Baseline Value]</t>
  </si>
  <si>
    <t>[Baseline Year]</t>
  </si>
  <si>
    <t>[Baseline Source]</t>
  </si>
  <si>
    <t>[Comment]</t>
  </si>
  <si>
    <t>[Target N#]</t>
  </si>
  <si>
    <t>[Target D#]</t>
  </si>
  <si>
    <t>[Report Due Date]</t>
  </si>
  <si>
    <t>Name</t>
  </si>
  <si>
    <t>[Disaggregation Categories]</t>
  </si>
  <si>
    <t>Disaggregation Categories</t>
  </si>
  <si>
    <t>Allow creation from PF</t>
  </si>
  <si>
    <t>[Record ID]</t>
  </si>
  <si>
    <t>Record ID</t>
  </si>
  <si>
    <t>[Custom Outcome Indicator]</t>
  </si>
  <si>
    <t>Account (Name)</t>
  </si>
  <si>
    <t>[Account Role ID]</t>
  </si>
  <si>
    <t>Account Role ID</t>
  </si>
  <si>
    <t>--Select--</t>
  </si>
  <si>
    <t>[Goal Name]</t>
  </si>
  <si>
    <t>[Objective Name]</t>
  </si>
  <si>
    <t>Impact Indicators - Section B'!A4</t>
  </si>
  <si>
    <t>[Baseline N#]</t>
  </si>
  <si>
    <t>[Baseline D#]</t>
  </si>
  <si>
    <t>[Year]</t>
  </si>
  <si>
    <t>Module-Coverage-Intervention Reference - Intervention</t>
  </si>
  <si>
    <t>Module Name</t>
  </si>
  <si>
    <t>[Account Role Number]</t>
  </si>
  <si>
    <t>[Goal Number]</t>
  </si>
  <si>
    <t>[Objective Number]</t>
  </si>
  <si>
    <t>[Module Number]</t>
  </si>
  <si>
    <t>[Intervention Number]</t>
  </si>
  <si>
    <t>[Impact Indicator Number]</t>
  </si>
  <si>
    <t>[Coverage Indicator Number]</t>
  </si>
  <si>
    <t>[Outcome Indicator Number]</t>
  </si>
  <si>
    <t>Outcome Indicators - Section C'!A4</t>
  </si>
  <si>
    <t>Coverage Indicators - Section D'!A4</t>
  </si>
  <si>
    <t>Intervention</t>
  </si>
  <si>
    <t>[Key Activity]</t>
  </si>
  <si>
    <t>[Comments]</t>
  </si>
  <si>
    <t>Module ID</t>
  </si>
  <si>
    <t>[Key Activity Milestone Number]</t>
  </si>
  <si>
    <t>[Milestone / Target Description]</t>
  </si>
  <si>
    <t>[Criterion for Completion]</t>
  </si>
  <si>
    <t>Allow Field Update</t>
  </si>
  <si>
    <t>Key Activity-Milestone ID</t>
  </si>
  <si>
    <t>Intervention ID</t>
  </si>
  <si>
    <t>Impact Data - Indicator-Disaggregation Reference</t>
  </si>
  <si>
    <t>[Impact-Outcome Indicator  Reference (Name)]</t>
  </si>
  <si>
    <t>Impact-Outcome Indicator  Reference (Name)</t>
  </si>
  <si>
    <t>Module Reference</t>
  </si>
  <si>
    <t>[Name ID]</t>
  </si>
  <si>
    <t>[Account]</t>
  </si>
  <si>
    <t>Account</t>
  </si>
  <si>
    <t>Concatenated Name</t>
  </si>
  <si>
    <t>Concatenated Indicator Name</t>
  </si>
  <si>
    <t>Outcome Data - Indicator-Disaggregation Reference</t>
  </si>
  <si>
    <t>Coverage Data - Indicator-Disaggregation Reference</t>
  </si>
  <si>
    <t>[Coverage Indicator  Reference (Name)]</t>
  </si>
  <si>
    <t>Coverage Indicator  Reference (Name)</t>
  </si>
  <si>
    <t>Concatenation for Disaggregation</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</si>
  <si>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</si>
  <si>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</si>
  <si>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</si>
  <si>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</si>
  <si>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</si>
  <si>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</si>
  <si>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</si>
  <si>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 xml:space="preserve"> Disaggregation - Section E'!A4</t>
  </si>
  <si>
    <t>WPTM - Section F'!A4</t>
  </si>
  <si>
    <t>Overview - Section A'!A13</t>
  </si>
  <si>
    <t>Module Data - Component - Indicator Reference</t>
  </si>
  <si>
    <t>[Module (Name)]</t>
  </si>
  <si>
    <t>Column1</t>
  </si>
  <si>
    <t>Column2</t>
  </si>
  <si>
    <t>Column3</t>
  </si>
  <si>
    <t>Column4</t>
  </si>
  <si>
    <t>Name ID</t>
  </si>
  <si>
    <t>[Mark if target is TBD?]</t>
  </si>
  <si>
    <t>Mark if target is TBD?</t>
  </si>
  <si>
    <t>[Geographic Coverage]</t>
  </si>
  <si>
    <t>[Rating Cumulation Type]</t>
  </si>
  <si>
    <t>Concatenation of Names</t>
  </si>
  <si>
    <t>Record ID2</t>
  </si>
  <si>
    <t>Reference Record Id</t>
  </si>
  <si>
    <t>'Concatenation for Disaggregation</t>
  </si>
  <si>
    <t>Concatenation of names</t>
  </si>
  <si>
    <t xml:space="preserve"> Concatenation of Names</t>
  </si>
  <si>
    <t>Column5</t>
  </si>
  <si>
    <t>Column6</t>
  </si>
  <si>
    <t>Column7</t>
  </si>
  <si>
    <t>Concatenation Indicator Name</t>
  </si>
  <si>
    <t>Querying Account Role for Group of countries</t>
  </si>
  <si>
    <t>Quering Account Role for Single Country</t>
  </si>
  <si>
    <t>[Account (Name)]</t>
  </si>
  <si>
    <t>Impact Reference</t>
  </si>
  <si>
    <t>Outcome Reference</t>
  </si>
  <si>
    <t>Coverage Indicator Reference ID</t>
  </si>
  <si>
    <t>Programmatic Report Period Frequency</t>
  </si>
  <si>
    <t>WPTM/Targets</t>
  </si>
  <si>
    <t>Coverage Data - Module-Coverage-Intervention Reference</t>
  </si>
  <si>
    <t>Column8</t>
  </si>
  <si>
    <t>Column10</t>
  </si>
  <si>
    <t>Column11</t>
  </si>
  <si>
    <t>Column12</t>
  </si>
  <si>
    <t>Column13</t>
  </si>
  <si>
    <t>Country Id</t>
  </si>
  <si>
    <t>Performance Framework</t>
  </si>
  <si>
    <t>mona'WPTM - Section F (2)'!$C$92</t>
  </si>
  <si>
    <t>mona'WPTM - Section F (2)'!$D$92</t>
  </si>
  <si>
    <t>Unique Name</t>
  </si>
  <si>
    <t>No.</t>
  </si>
  <si>
    <t>PUDR Due</t>
  </si>
  <si>
    <t>Submission date</t>
  </si>
  <si>
    <t>[Module Reference (Name)]</t>
  </si>
  <si>
    <t>Module Reference (Name)</t>
  </si>
  <si>
    <t>[Intervention ID (Name)]</t>
  </si>
  <si>
    <t>[Impact Reference (Name)]</t>
  </si>
  <si>
    <t>Impact Reference (Name)</t>
  </si>
  <si>
    <t>[Country (Name)]</t>
  </si>
  <si>
    <t>[Outcome Reference (Name)]</t>
  </si>
  <si>
    <t>Outcome Reference (Name)</t>
  </si>
  <si>
    <t>[Custom Coverage Indicator Name - EN]</t>
  </si>
  <si>
    <t>Year</t>
  </si>
  <si>
    <t>[Coverage Indicator Reference ID (Name)]</t>
  </si>
  <si>
    <t>Coverage Indicator Reference ID (Name)</t>
  </si>
  <si>
    <t>Intervention ID (Name)</t>
  </si>
  <si>
    <t>[Target %]</t>
  </si>
  <si>
    <t>Year of Target</t>
  </si>
  <si>
    <t>Reporting Period Record ID</t>
  </si>
  <si>
    <t>Reporting Period ID</t>
  </si>
  <si>
    <t>[Impact Disaggregation ID]</t>
  </si>
  <si>
    <t>Impact Disaggregation ID</t>
  </si>
  <si>
    <t>[Impact Indicator ID (Name)]</t>
  </si>
  <si>
    <t>Impact Indicator ID (Name)</t>
  </si>
  <si>
    <t>Concatenation</t>
  </si>
  <si>
    <t>concatenated name for fetching sfdc data</t>
  </si>
  <si>
    <t>Impact Disaggregation</t>
  </si>
  <si>
    <t>Outcome Disaggregation</t>
  </si>
  <si>
    <t>[Outcome Disaggregation ID]</t>
  </si>
  <si>
    <t>Outcome Disaggregation ID</t>
  </si>
  <si>
    <t>[Outcome Indicator ID (Name)]</t>
  </si>
  <si>
    <t>Outcome Indicator ID (Name)</t>
  </si>
  <si>
    <t>Coverage Disaggregation</t>
  </si>
  <si>
    <t>[Coverage Disaggregation ID]</t>
  </si>
  <si>
    <t>Coverage Disaggregation ID</t>
  </si>
  <si>
    <t>[Coverage Indicator (Name)]</t>
  </si>
  <si>
    <t>Coverage Indicator (Name)</t>
  </si>
  <si>
    <t>[Baseline %]</t>
  </si>
  <si>
    <t>Target % from sfdc</t>
  </si>
  <si>
    <t>Baseline % from sfdc</t>
  </si>
  <si>
    <t>[IP (Name)]</t>
  </si>
  <si>
    <t>IP (Name)</t>
  </si>
  <si>
    <t>[Year of Target]</t>
  </si>
  <si>
    <t>Indicator-Disaggregation Reference</t>
  </si>
  <si>
    <t>T</t>
  </si>
  <si>
    <t>Geography (Name)</t>
  </si>
  <si>
    <t>[Alternative Account]</t>
  </si>
  <si>
    <t>Dummy Account Id</t>
  </si>
  <si>
    <t>Temporary Placeholder for Account Id</t>
  </si>
  <si>
    <t>Funding Request</t>
  </si>
  <si>
    <t>Funding Request Name</t>
  </si>
  <si>
    <t>Group of Countries (Name)</t>
  </si>
  <si>
    <t>Grant</t>
  </si>
  <si>
    <t>Grant Name</t>
  </si>
  <si>
    <t>IP Countries</t>
  </si>
  <si>
    <t>Grant Countries</t>
  </si>
  <si>
    <t>[Project (Name)]</t>
  </si>
  <si>
    <t>Project (Name)</t>
  </si>
  <si>
    <t>Geography ID</t>
  </si>
  <si>
    <t>[Responsible PR]</t>
  </si>
  <si>
    <t>Responsible PR</t>
  </si>
  <si>
    <t>Responsible PR(on indicator)</t>
  </si>
  <si>
    <t>PRName from overview page</t>
  </si>
  <si>
    <t>Column9</t>
  </si>
  <si>
    <t>Standard Intervention2</t>
  </si>
  <si>
    <t>IP Record Type</t>
  </si>
  <si>
    <t>hi</t>
  </si>
  <si>
    <t>[Name - FR]</t>
  </si>
  <si>
    <t>Name - FR</t>
  </si>
  <si>
    <t>[Disaggregation Categories FR]</t>
  </si>
  <si>
    <t>Disaggregation Categories FR</t>
  </si>
  <si>
    <t>Module-Coverage-Intervention Reference (Name)</t>
  </si>
  <si>
    <t>Country - FR</t>
  </si>
  <si>
    <t>[Category - FR]</t>
  </si>
  <si>
    <t>Category - FR</t>
  </si>
  <si>
    <t>[Disaggregation - FR]</t>
  </si>
  <si>
    <t>Disaggregation - FR</t>
  </si>
  <si>
    <t>Sheet Coverage Indicators - Section D - Geographic Coverage</t>
  </si>
  <si>
    <t>French</t>
  </si>
  <si>
    <t>Spanish</t>
  </si>
  <si>
    <t>English</t>
  </si>
  <si>
    <t>National</t>
  </si>
  <si>
    <t>Nacional</t>
  </si>
  <si>
    <t>Infrantional</t>
  </si>
  <si>
    <t>Subnacional</t>
  </si>
  <si>
    <t>Sub-National</t>
  </si>
  <si>
    <t>[Component Name - FR]</t>
  </si>
  <si>
    <t>[Custom Impact Indicator Local]</t>
  </si>
  <si>
    <t>[Baseline Source - Local]</t>
  </si>
  <si>
    <t>[Comment - Local]</t>
  </si>
  <si>
    <t>Baseline Source - English</t>
  </si>
  <si>
    <t>Comments - English</t>
  </si>
  <si>
    <t>Custom Indicator - English</t>
  </si>
  <si>
    <t>[Custom Outcome Indicator Local]</t>
  </si>
  <si>
    <t>[Custom Coverage Indicator Name - Local]</t>
  </si>
  <si>
    <t>Geographic Coverage(display)</t>
  </si>
  <si>
    <t>Geographic Coverage(save)</t>
  </si>
  <si>
    <t>[Baseline Source Local]</t>
  </si>
  <si>
    <t>Baseline Source Local</t>
  </si>
  <si>
    <t>[Comments Local]</t>
  </si>
  <si>
    <t>Comments Local</t>
  </si>
  <si>
    <t>[Key Activity Local]</t>
  </si>
  <si>
    <t>Key Activity - English</t>
  </si>
  <si>
    <t>[Criterion for Completion Local]</t>
  </si>
  <si>
    <t>[Milestone / Target Description Local]</t>
  </si>
  <si>
    <t>Milestone / Target Description - English</t>
  </si>
  <si>
    <t>Criterion for Completion - English</t>
  </si>
  <si>
    <t>Cadre de résultats  - Overview - Section A</t>
  </si>
  <si>
    <t>Pays / Candidat</t>
  </si>
  <si>
    <t>Date de début du programme</t>
  </si>
  <si>
    <t>Date de fin du programme</t>
  </si>
  <si>
    <t xml:space="preserve">Récipiendaires principal </t>
  </si>
  <si>
    <t xml:space="preserve">Période </t>
  </si>
  <si>
    <t>Buts</t>
  </si>
  <si>
    <t>Objectifs</t>
  </si>
  <si>
    <t>Composante:</t>
  </si>
  <si>
    <t>Récipiendaires principal (numero)</t>
  </si>
  <si>
    <r>
      <t xml:space="preserve">Nouveau Récipiendaire principal </t>
    </r>
    <r>
      <rPr>
        <sz val="12"/>
        <color theme="1"/>
        <rFont val="Calibri"/>
        <family val="2"/>
        <scheme val="minor"/>
      </rPr>
      <t xml:space="preserve"> (use if the entity has never been a Global Fund PR or does not appear in dropdown list in previous column)</t>
    </r>
  </si>
  <si>
    <t xml:space="preserve">Reporting PeriodsPériode </t>
  </si>
  <si>
    <t>Date de début</t>
  </si>
  <si>
    <t xml:space="preserve">Date de fin </t>
  </si>
  <si>
    <t>Buts numero</t>
  </si>
  <si>
    <t>Description Buts</t>
  </si>
  <si>
    <t>Objectifs numero</t>
  </si>
  <si>
    <t xml:space="preserve"> Description Objectifs</t>
  </si>
  <si>
    <t>Module numero</t>
  </si>
  <si>
    <t>Description Module</t>
  </si>
  <si>
    <t>Intervention numero</t>
  </si>
  <si>
    <t>Intervention standard</t>
  </si>
  <si>
    <t>Intervention personnalisé (description)</t>
  </si>
  <si>
    <t>Funding Request/Grant Name</t>
  </si>
  <si>
    <t>Cadre de résultats - Impact Indicators - Section B</t>
  </si>
  <si>
    <t>Indicateurs d'impact</t>
  </si>
  <si>
    <t>Indicateurs d'impact Cibles</t>
  </si>
  <si>
    <t>Indicateurs d'impact numero</t>
  </si>
  <si>
    <t>Indicateurs d'impact standard</t>
  </si>
  <si>
    <t>Indicateurs d'impact personnalisé</t>
  </si>
  <si>
    <t>Référence Valeur</t>
  </si>
  <si>
    <t>Référence Année</t>
  </si>
  <si>
    <t>Référence Source</t>
  </si>
  <si>
    <t>Ventilation obligatoire</t>
  </si>
  <si>
    <t xml:space="preserve">Récipiendaires principaux responsables </t>
  </si>
  <si>
    <t>Commentaires</t>
  </si>
  <si>
    <t>Année cible</t>
  </si>
  <si>
    <t>Cible N#</t>
  </si>
  <si>
    <t>Cible D#</t>
  </si>
  <si>
    <t>Cible %</t>
  </si>
  <si>
    <t>Date de remise du rapport</t>
  </si>
  <si>
    <t>Cadre de résultats - Outcome Indicators - Section C</t>
  </si>
  <si>
    <t>Indicateur d'effet</t>
  </si>
  <si>
    <t>Indicateur d'effet cibles</t>
  </si>
  <si>
    <t>Indicateur d'effet numero</t>
  </si>
  <si>
    <t>Indicateur d'effet standard</t>
  </si>
  <si>
    <t>Indicateur d'effet standard personnalisé</t>
  </si>
  <si>
    <t>Cadre de résultats - Coverage Indicators - Section D</t>
  </si>
  <si>
    <t>Indicateur de couverture/produit</t>
  </si>
  <si>
    <t>Indicateur de couverture/produit cibles</t>
  </si>
  <si>
    <t>Indicateur de couverture/produit numero</t>
  </si>
  <si>
    <t>Indicateur de couverture/produit standard</t>
  </si>
  <si>
    <t>Indicateur de couverture/produit personnalisé</t>
  </si>
  <si>
    <t>Référence N#</t>
  </si>
  <si>
    <t>Référence D#</t>
  </si>
  <si>
    <t>Référence %</t>
  </si>
  <si>
    <t>Référence année</t>
  </si>
  <si>
    <t>Est un sous-ensemble d'un autre indicateur (le cas échéant)</t>
  </si>
  <si>
    <t>Zone géographique
(si infranational, l'indiquer sous "Commentaires")</t>
  </si>
  <si>
    <t>Total cumulé pour la décision annuelle de financement</t>
  </si>
  <si>
    <t>Pays</t>
  </si>
  <si>
    <t>Période</t>
  </si>
  <si>
    <t>Effet</t>
  </si>
  <si>
    <t>Couverture/produit</t>
  </si>
  <si>
    <t xml:space="preserve">Indicateurs d'impact </t>
  </si>
  <si>
    <t xml:space="preserve">Catégorie </t>
  </si>
  <si>
    <t>Ventilation</t>
  </si>
  <si>
    <t xml:space="preserve">Indicateur de couverture/produit </t>
  </si>
  <si>
    <t>Cadre de résultats- WPTM - Section E</t>
  </si>
  <si>
    <t>Activités principales</t>
  </si>
  <si>
    <t>Activités principales numero</t>
  </si>
  <si>
    <t>Activités principale</t>
  </si>
  <si>
    <t>Mesures de suivi du plan de travail</t>
  </si>
  <si>
    <t>Repères/Cibles (max. 200 caractères)</t>
  </si>
  <si>
    <t>Critère de réalisation</t>
  </si>
  <si>
    <t>Name to be displayed on Overview Page for display</t>
  </si>
  <si>
    <t>Grant Revision</t>
  </si>
  <si>
    <t>Type of Revision</t>
  </si>
  <si>
    <t>IP End Date</t>
  </si>
  <si>
    <t>IP End date will not be saved back to GOS</t>
  </si>
  <si>
    <t>[Reporting Period Start Date]</t>
  </si>
  <si>
    <t>Reporting Period Start Date</t>
  </si>
  <si>
    <t>IP Record ID</t>
  </si>
  <si>
    <t>Outcome Indicator Record ID</t>
  </si>
  <si>
    <t>Impact Indicator Record ID</t>
  </si>
  <si>
    <t>Coverage Indicator Record ID</t>
  </si>
  <si>
    <t xml:space="preserve">Version </t>
  </si>
  <si>
    <t>Version 2 - 03-May-17</t>
  </si>
  <si>
    <t>Cadre de résultats - Disaggregation - Section E</t>
  </si>
  <si>
    <t>[De-activate Key Activity]</t>
  </si>
  <si>
    <t>De-activate Key Activity</t>
  </si>
  <si>
    <t>[Deactivate Indicator]</t>
  </si>
  <si>
    <t>[De-activate indicator]</t>
  </si>
  <si>
    <t>De-activate indicator</t>
  </si>
  <si>
    <t>Allocation Utilization Period Start Date</t>
  </si>
  <si>
    <t>Allocation Utilization Period End Date</t>
  </si>
  <si>
    <t>[Impact Indicator Name FR]</t>
  </si>
  <si>
    <t>Impact Indicator Name FR</t>
  </si>
  <si>
    <t>[Category FR]</t>
  </si>
  <si>
    <t>Category FR</t>
  </si>
  <si>
    <t>[Disaggregation FR]</t>
  </si>
  <si>
    <t>Disaggregation FR</t>
  </si>
  <si>
    <t>[Outcome Indicator Name FR]</t>
  </si>
  <si>
    <t>Outcome Indicator Name FR</t>
  </si>
  <si>
    <t>[Coverage Indicator Name  - FR]</t>
  </si>
  <si>
    <t>Coverage Indicator Name  - FR</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</si>
  <si>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</si>
  <si>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</si>
  <si>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</si>
  <si>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</si>
  <si>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[Disbursement Request]</t>
  </si>
  <si>
    <t>Disbursement Request-Display</t>
  </si>
  <si>
    <t>Save Map Field</t>
  </si>
  <si>
    <t>Being uploaded from PF</t>
  </si>
  <si>
    <t>[Data Type Target]</t>
  </si>
  <si>
    <t>Data Type Target</t>
  </si>
  <si>
    <t>[Data Type]</t>
  </si>
  <si>
    <t>Data Type</t>
  </si>
  <si>
    <t>Data Type from Reference</t>
  </si>
  <si>
    <t>formula to format based on data type</t>
  </si>
  <si>
    <t>Guiding messages</t>
  </si>
  <si>
    <t>[Intervention ID]</t>
  </si>
  <si>
    <t>Formula to sort module name</t>
  </si>
  <si>
    <t>formula to fetch intervention based on module name-used in WPTM sheet</t>
  </si>
  <si>
    <t>Intervention ID--no use(for putting formula)</t>
  </si>
  <si>
    <t>sheet name</t>
  </si>
  <si>
    <t>e891cc86-1f55-4876-8468-6d5604cf6846</t>
  </si>
  <si>
    <t xml:space="preserve">     </t>
  </si>
  <si>
    <t>AIM_Reporting_Period__c.AIM_Report_Period_Category__c</t>
  </si>
  <si>
    <t>Implementation</t>
  </si>
  <si>
    <t>AIM_Key_Activity_Milestone__c.AIM_De_activate_Key_Activity__c</t>
  </si>
  <si>
    <t>Deactivate</t>
  </si>
  <si>
    <t>AIM_Coverage_Indicator__c.AIM_Geographic_Coverage__c</t>
  </si>
  <si>
    <t>Subnational</t>
  </si>
  <si>
    <t>AIM_Coverage_Indicator__c.AIM_Rating_Cumulation_Type__c</t>
  </si>
  <si>
    <t>Y- Cumulative annually</t>
  </si>
  <si>
    <t>N-Non-cumulative</t>
  </si>
  <si>
    <t>N-Non -cumulative (other)</t>
  </si>
  <si>
    <t>N-Non -cumulative (special)</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</si>
  <si>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</si>
  <si>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</si>
  <si>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</si>
  <si>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</si>
  <si>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</si>
  <si>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</si>
  <si>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</si>
  <si>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</si>
  <si>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</si>
  <si>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</si>
  <si>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</si>
  <si>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</si>
  <si>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</si>
  <si>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</si>
  <si>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</si>
  <si>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</si>
  <si>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</si>
  <si>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</si>
  <si>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</si>
  <si>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</si>
  <si>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</si>
  <si>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</si>
  <si>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</si>
  <si>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</si>
  <si>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</si>
  <si>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AIM_Coverage_Indicator__c.AIM_Deactivate_Indicator__c</t>
  </si>
  <si>
    <t>AIM_Coverage_Indicator_Targets_Results__c.AIM_Mark_if_target_is_TBD__c</t>
  </si>
  <si>
    <t>TBD</t>
  </si>
  <si>
    <t>AIM_Coverage_Disaggregation__c.AIM_Year__c</t>
  </si>
  <si>
    <t>AIM_Impact_Indicator__c.AIM_Baseline_Year__c</t>
  </si>
  <si>
    <t>AIM_Impact_Indicator__c.AIM_Deactivate_indicator__c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</si>
  <si>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</si>
  <si>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</si>
  <si>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</si>
  <si>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</si>
  <si>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AIM_Outcome_Indicator__c.AIM_Deactivate_indicator__c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</si>
  <si>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</si>
  <si>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</si>
  <si>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</si>
  <si>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</si>
  <si>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</si>
  <si>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</si>
  <si>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Program revision / Budget revision</t>
  </si>
  <si>
    <t>Admin Revision</t>
  </si>
  <si>
    <t>AIM_Impact_Outcome_References__c.AIM_Data_Type_Target__c</t>
  </si>
  <si>
    <t>Number</t>
  </si>
  <si>
    <t>Percent</t>
  </si>
  <si>
    <t>Number and Percent</t>
  </si>
  <si>
    <t>AIM_Module_Coverage_Interventio_Comp_Ref__c.AIM_Data_Type__c</t>
  </si>
  <si>
    <t>Numerator and Denominator</t>
  </si>
  <si>
    <t>PickListValue</t>
  </si>
  <si>
    <t>PickListKey</t>
  </si>
  <si>
    <t>AIM_Impact_Outcome_References__c.Impact.AIM_Data_Type_Target__c</t>
  </si>
  <si>
    <t>AIM_Module_Coverage_Interventio_Comp_Ref__c.Coverage.AIM_Data_Type__c</t>
  </si>
  <si>
    <t>AIM_Module_Coverage_Interventio_Comp_Ref__c.Intervention.AIM_Data_Type__c</t>
  </si>
  <si>
    <t>Impact</t>
  </si>
  <si>
    <t>Coverage</t>
  </si>
  <si>
    <t>a1K3600000GMFccEAH</t>
  </si>
  <si>
    <t>FR25-BDI-M</t>
  </si>
  <si>
    <t>a1A360000013M1rEAE</t>
  </si>
  <si>
    <t>Burundi</t>
  </si>
  <si>
    <t>BDI-M-UNDP</t>
  </si>
  <si>
    <t>58</t>
  </si>
  <si>
    <t>DHIS2</t>
  </si>
  <si>
    <t>Numérateur: Nombre de décès par an parmi les patients hospitalisés * 100,000
Dénominateur: Population totale de l'année
Avec la mise en place du DHIS2, les données sur le paludisme sont incorporées. En fin 2016 le nombre de décès liés au paludisme  était de 5853 (taux pour 100 000 habitants qui est 58 pour 100.000 individus). Le but du programme est de réduire ce taux d'au moins 30% en 2020 par rapport à 2016. Il est prévu alors que le nombre de décès passe à 5110 en fin 2018, 4035 en fin 2019 et 3181 en fin 2020.  Ceci équivaut à un taux de 48, 37 et 28 pour 100,000 en 2018, 2019 et 2020 (sur la base d'une population de 10,681,186 en 2018, 10,953,317 en 2019, 11,215,578 en 2020).</t>
  </si>
  <si>
    <t>a1I3600000AB18kEAD</t>
  </si>
  <si>
    <t>a1J36000002m4EqEAI</t>
  </si>
  <si>
    <t>IOR-00054</t>
  </si>
  <si>
    <t>Numerator: Number of inpatient deaths each year x 100,000
Denominator: Total population in the year
Malaria data are included in the new District Health Information System (DHIS2). At end-2016, there were 5,853 malaria-related deaths (i.e. 58 per 100,000 population). The program’s aim is to bring this rate down by at least 30 percent in 2020 (compared with 2016), i.e. to reduce the number of deaths to 5,110 at end-2018, then to 4,035 at end-2019, and 3,181 at end-2020 –  a rate of 48, 37 and 28 per 100,000 population in 2018, 2019 and 2020 respectively (based on a total population of 10,681,186 in 2018, 10,953,317 in 2019, and 11,215,578 in 2020).</t>
  </si>
  <si>
    <t>8842367</t>
  </si>
  <si>
    <t>Numérateur: Nombre de cas de paludisme déclarés (présumés et confirmés).
Avec la mise en place du DHIS2, les données sur le paludisme sont incorporées. En fin 2016 le nombre  de cas de paludisme  était de 8,842,367 contre 5,453,968 en fin 2015 soit un taux d'augmentation de 38%. Cette situation  pourrait s'expliquer par la flambée épidémiologique. Avec le plan de riposte mis en place et les efforts qui vont s'intensifiant (une campagne de distribution de masse  des MIILDA,  poursuite de la distribution de routine des MIILDA aux groupes les plus vulnérables, l'intensification de la sensibilisation de la communauté et la prise en charge des cas), il est attendu  une réduction des cas de paludisme de 10% en 2018, 8% en 2019 et 6% en 2020. Il est prévu alors que le nombre de cas  passe à 8,567,946 en fin 2018, 7,882,510 en  2019 et 7,409,560 en 2020.</t>
  </si>
  <si>
    <t>a1I3600000AB18lEAD</t>
  </si>
  <si>
    <t>a1J36000002m4EoEAI</t>
  </si>
  <si>
    <t>IOR-00052</t>
  </si>
  <si>
    <t>Numerator: Number of reported malaria cases (presumed and confirmed).
Malaria data are included in the new DHIS2. There were 8,842,367 malaria cases at end-2016, compared with 5,453,968 at end-2015 – an increase of 38 percent that can be attributed to the epidemic. As the response plan is implemented and efforts are scaled up (mass long-lasting insecticidal net (LLIN) distribution campaign, scale-up of community awareness-raising and case management), the number of malaria cases is expected to fall by 10 percent in 2018, 8 percent in 2019 and 6 percent in 2020, i.e. the total number of cases will decrease to 8,567,946 at end-2018, 7,882,510 at end-2019, and 7,409,560 at end-2020.</t>
  </si>
  <si>
    <t>a1I3600000AB18mEAD</t>
  </si>
  <si>
    <t>a1I3600000AB18nEAD</t>
  </si>
  <si>
    <t>a1I3600000AB18oEAD</t>
  </si>
  <si>
    <t>a1I3600000AB18pEAD</t>
  </si>
  <si>
    <t>a1I3600000AB18qEAD</t>
  </si>
  <si>
    <t>a1I3600000AB18rEAD</t>
  </si>
  <si>
    <t>a1I3600000AB18sEAD</t>
  </si>
  <si>
    <t>a1I3600000AB18tEAD</t>
  </si>
  <si>
    <t>a1I3600000AB18uEAD</t>
  </si>
  <si>
    <t>a1I3600000AB18vEAD</t>
  </si>
  <si>
    <t>a1I3600000AB18wEAD</t>
  </si>
  <si>
    <t>a1I3600000AB18xEAD</t>
  </si>
  <si>
    <t>a1I3600000AB18yEAD</t>
  </si>
  <si>
    <t>a1Y36000004USzVEAW</t>
  </si>
  <si>
    <t>a1W36000006NcCREA0</t>
  </si>
  <si>
    <t>a1Y36000004USzWEAW</t>
  </si>
  <si>
    <t>a1W36000006NcFzEAK</t>
  </si>
  <si>
    <t>a1Y36000004USzXEAW</t>
  </si>
  <si>
    <t>a1W36000006NcCuEAK</t>
  </si>
  <si>
    <t>a1Y36000004USzYEAW</t>
  </si>
  <si>
    <t>a1W36000006NcD9EAK</t>
  </si>
  <si>
    <t>a1Y36000004USzZEAW</t>
  </si>
  <si>
    <t>a1W36000006NcDOEA0</t>
  </si>
  <si>
    <t>a1W36000006NcDPEA0</t>
  </si>
  <si>
    <t>a1Y36000004USzaEAG</t>
  </si>
  <si>
    <t>a1W36000006NcDeEAK</t>
  </si>
  <si>
    <t>a1W36000006NcCSEA0</t>
  </si>
  <si>
    <t>a1W36000006NcCgEAK</t>
  </si>
  <si>
    <t>a1W36000006NcCvEAK</t>
  </si>
  <si>
    <t>a1W36000006NcDAEA0</t>
  </si>
  <si>
    <t>a1W36000006NcDQEA0</t>
  </si>
  <si>
    <t>a1W36000006NcDfEAK</t>
  </si>
  <si>
    <t>a1W36000006NcCTEA0</t>
  </si>
  <si>
    <t>a1W36000006NcChEAK</t>
  </si>
  <si>
    <t>a1W36000006NcCwEAK</t>
  </si>
  <si>
    <t>a1W36000006NcDBEA0</t>
  </si>
  <si>
    <t>a1W36000006NcDREA0</t>
  </si>
  <si>
    <t>a1W36000006NcDgEAK</t>
  </si>
  <si>
    <t>a1W36000006NcCUEA0</t>
  </si>
  <si>
    <t>a1W36000006NcCiEAK</t>
  </si>
  <si>
    <t>a1W36000006NcCxEAK</t>
  </si>
  <si>
    <t>a1W36000006NcDCEA0</t>
  </si>
  <si>
    <t>a1W36000006NcDSEA0</t>
  </si>
  <si>
    <t>a1W36000006NcDhEAK</t>
  </si>
  <si>
    <t>a1W36000006NcCVEA0</t>
  </si>
  <si>
    <t>a1W36000006NcCjEAK</t>
  </si>
  <si>
    <t>a1W36000006NcCyEAK</t>
  </si>
  <si>
    <t>a1W36000006NcDDEA0</t>
  </si>
  <si>
    <t>a1W36000006NcDTEA0</t>
  </si>
  <si>
    <t>a1W36000006NcDiEAK</t>
  </si>
  <si>
    <t>a1W36000006NcCWEA0</t>
  </si>
  <si>
    <t>a1W36000006NcCkEAK</t>
  </si>
  <si>
    <t>a1W36000006NcCzEAK</t>
  </si>
  <si>
    <t>a1W36000006NcDEEA0</t>
  </si>
  <si>
    <t>a1W36000006NcDUEA0</t>
  </si>
  <si>
    <t>a1W36000006NcDjEAK</t>
  </si>
  <si>
    <t>a1W36000006NcCXEA0</t>
  </si>
  <si>
    <t>a1W36000006NcClEAK</t>
  </si>
  <si>
    <t>a1W36000006NcD0EAK</t>
  </si>
  <si>
    <t>a1W36000006NcDFEA0</t>
  </si>
  <si>
    <t>a1W36000006NcDVEA0</t>
  </si>
  <si>
    <t>a1W36000006NcDkEAK</t>
  </si>
  <si>
    <t>a1W36000006NcCYEA0</t>
  </si>
  <si>
    <t>a1W36000006NcCmEAK</t>
  </si>
  <si>
    <t>a1W36000006NcD1EAK</t>
  </si>
  <si>
    <t>a1W36000006NcDGEA0</t>
  </si>
  <si>
    <t>a1W36000006NcDWEA0</t>
  </si>
  <si>
    <t>a1W36000006NcDlEAK</t>
  </si>
  <si>
    <t>a1W36000006NcCZEA0</t>
  </si>
  <si>
    <t>a1W36000006NcCnEAK</t>
  </si>
  <si>
    <t>a1W36000006NcD2EAK</t>
  </si>
  <si>
    <t>a1W36000006NcDHEA0</t>
  </si>
  <si>
    <t>a1W36000006NcDXEA0</t>
  </si>
  <si>
    <t>a1W36000006NcDmEAK</t>
  </si>
  <si>
    <t>a1W36000006NcCaEAK</t>
  </si>
  <si>
    <t>a1W36000006NcCoEAK</t>
  </si>
  <si>
    <t>a1W36000006NcD3EAK</t>
  </si>
  <si>
    <t>a1W36000006NcDIEA0</t>
  </si>
  <si>
    <t>a1W36000006NcDYEA0</t>
  </si>
  <si>
    <t>a1W36000006NcDnEAK</t>
  </si>
  <si>
    <t>a1W36000006NcCbEAK</t>
  </si>
  <si>
    <t>a1W36000006NcCpEAK</t>
  </si>
  <si>
    <t>a1W36000006NcD4EAK</t>
  </si>
  <si>
    <t>a1W36000006NcDJEA0</t>
  </si>
  <si>
    <t>a1W36000006NcDZEA0</t>
  </si>
  <si>
    <t>a1W36000006NcDoEAK</t>
  </si>
  <si>
    <t>a1W36000006NcCcEAK</t>
  </si>
  <si>
    <t>a1W36000006NcCqEAK</t>
  </si>
  <si>
    <t>a1W36000006NcD5EAK</t>
  </si>
  <si>
    <t>a1W36000006NcDKEA0</t>
  </si>
  <si>
    <t>a1W36000006NcDaEAK</t>
  </si>
  <si>
    <t>a1W36000006NcDpEAK</t>
  </si>
  <si>
    <t>a1W36000006NcCdEAK</t>
  </si>
  <si>
    <t>a1W36000006NcCrEAK</t>
  </si>
  <si>
    <t>a1W36000006NcD6EAK</t>
  </si>
  <si>
    <t>a1W36000006NcDLEA0</t>
  </si>
  <si>
    <t>a1W36000006NcDbEAK</t>
  </si>
  <si>
    <t>a1W36000006NcDqEAK</t>
  </si>
  <si>
    <t>a1W36000006NcCeEAK</t>
  </si>
  <si>
    <t>a1W36000006NcCsEAK</t>
  </si>
  <si>
    <t>a1W36000006NcD7EAK</t>
  </si>
  <si>
    <t>a1W36000006NcDMEA0</t>
  </si>
  <si>
    <t>a1W36000006NcDcEAK</t>
  </si>
  <si>
    <t>a1W36000006NcDrEAK</t>
  </si>
  <si>
    <t>a1W36000006NcCfEAK</t>
  </si>
  <si>
    <t>a1W36000006NcCtEAK</t>
  </si>
  <si>
    <t>a1W36000006NcD8EAK</t>
  </si>
  <si>
    <t>a1W36000006NcDNEA0</t>
  </si>
  <si>
    <t>a1W36000006NcDdEAK</t>
  </si>
  <si>
    <t>a1W36000006NcDsEAK</t>
  </si>
  <si>
    <t>United Nations Development Programme</t>
  </si>
  <si>
    <t>a123600000AeX6uAAF</t>
  </si>
  <si>
    <t>Réduire la morbidité et mortalité liée au paludisme d'au moins 30% de 2016 à 2020</t>
  </si>
  <si>
    <t>a1C3600000BiAE7EAN</t>
  </si>
  <si>
    <t>a1C3600000BiAE8EAN</t>
  </si>
  <si>
    <t>a1C3600000BiAE9EAN</t>
  </si>
  <si>
    <t>a1C3600000BiAEAEA3</t>
  </si>
  <si>
    <t>a1C3600000BiAEBEA3</t>
  </si>
  <si>
    <t>a1C3600000BiAECEA3</t>
  </si>
  <si>
    <t>a1C3600000BiAEDEA3</t>
  </si>
  <si>
    <t>a1C3600000BiAEEEA3</t>
  </si>
  <si>
    <t>a1C3600000BiAEFEA3</t>
  </si>
  <si>
    <t>a1C3600000BiAEGEA3</t>
  </si>
  <si>
    <t>a1C3600000BiAEHEA3</t>
  </si>
  <si>
    <t>a1C3600000BiAEIEA3</t>
  </si>
  <si>
    <t>Assurer que 100%  des patients diagnostiqués positifs  beneficieront d'un traitement du paludisme selon les directives nationales a differents niveaux.</t>
  </si>
  <si>
    <t>a1R36000004hr1kEAA</t>
  </si>
  <si>
    <t>Assurer  le maintien de la couverture universelle des menages en MILDA  et leur utilisation par au moins 80% de la population generale d'ici 2020</t>
  </si>
  <si>
    <t>a1R36000004hr1lEAA</t>
  </si>
  <si>
    <t>Assurer qu'au moins 90% des femmes enceintes reçues en CPN beneficient d'au moins trois doses de SP</t>
  </si>
  <si>
    <t>a1R36000004hr1mEAA</t>
  </si>
  <si>
    <t>Assurer la prise en charge des cas au niveau communautaire chez les enfants de moins de 5 ans dans les 28 districts les plus affectés d'ici 2020</t>
  </si>
  <si>
    <t>a1R36000004hr1nEAA</t>
  </si>
  <si>
    <t>a1R36000004hr1oEAA</t>
  </si>
  <si>
    <t>a1R36000004hr1pEAA</t>
  </si>
  <si>
    <t>a1R36000004hr1qEAA</t>
  </si>
  <si>
    <t>a1R36000004hr1rEAA</t>
  </si>
  <si>
    <t>a1R36000004hr1sEAA</t>
  </si>
  <si>
    <t>a1R36000004hr1tEAA</t>
  </si>
  <si>
    <t>a1R36000004hr1uEAA</t>
  </si>
  <si>
    <t>a1R36000004hr1vEAA</t>
  </si>
  <si>
    <t>MCI-00023</t>
  </si>
  <si>
    <t>a1P360000031ZiAEAU</t>
  </si>
  <si>
    <t>a1O36000001EGFXEA4</t>
  </si>
  <si>
    <t>MCI-00019</t>
  </si>
  <si>
    <t>a1P360000031ZiBEAU</t>
  </si>
  <si>
    <t>a1O36000001EGFTEA4</t>
  </si>
  <si>
    <t>MCI-00011</t>
  </si>
  <si>
    <t>a1P360000031ZhvEAE</t>
  </si>
  <si>
    <t>a1O36000001EGFLEA4</t>
  </si>
  <si>
    <t>MCI-00012</t>
  </si>
  <si>
    <t>a1P360000031ZhwEAE</t>
  </si>
  <si>
    <t>a1O36000001EGFMEA4</t>
  </si>
  <si>
    <t>MCI-00013</t>
  </si>
  <si>
    <t>a1P360000031ZhxEAE</t>
  </si>
  <si>
    <t>a1O36000001EGFNEA4</t>
  </si>
  <si>
    <t>MCI-00022</t>
  </si>
  <si>
    <t>a1P360000031ZhyEAE</t>
  </si>
  <si>
    <t>a1O36000001EGFWEA4</t>
  </si>
  <si>
    <t>a1P360000031ZhzEAE</t>
  </si>
  <si>
    <t>a1P360000031Zi0EAE</t>
  </si>
  <si>
    <t>a1P360000031Zi1EAE</t>
  </si>
  <si>
    <t>a1P360000031Zi2EAE</t>
  </si>
  <si>
    <t>a1P360000031Zi3EAE</t>
  </si>
  <si>
    <t>a1P360000031Zi4EAE</t>
  </si>
  <si>
    <t>a1P360000031Zi5EAE</t>
  </si>
  <si>
    <t>a1P360000031Zi6EAE</t>
  </si>
  <si>
    <t>a1P360000031Zi7EAE</t>
  </si>
  <si>
    <t>a1P360000031Zi8EAE</t>
  </si>
  <si>
    <t>a1P360000031Zi9EAE</t>
  </si>
  <si>
    <t>MCI-00153</t>
  </si>
  <si>
    <t>a1O36000001EGHdEAO</t>
  </si>
  <si>
    <t>a1M36000008np1WEAQ</t>
  </si>
  <si>
    <t>INT-57638</t>
  </si>
  <si>
    <t>MCI-00603</t>
  </si>
  <si>
    <t>a1O36000001qZ92EAE</t>
  </si>
  <si>
    <t>a1M36000008np2VEAQ</t>
  </si>
  <si>
    <t>INT-57699</t>
  </si>
  <si>
    <t>MCI-00207</t>
  </si>
  <si>
    <t>a1O36000001EGIVEA4</t>
  </si>
  <si>
    <t>a1M36000008np2UEAQ</t>
  </si>
  <si>
    <t>INT-57698</t>
  </si>
  <si>
    <t>MCI-00206</t>
  </si>
  <si>
    <t>a1O36000001EGIUEA4</t>
  </si>
  <si>
    <t>a1M36000008np2TEAQ</t>
  </si>
  <si>
    <t>INT-57697</t>
  </si>
  <si>
    <t>MCI-00202</t>
  </si>
  <si>
    <t>a1O36000001EGIQEA4</t>
  </si>
  <si>
    <t>a1M36000008np1fEAA</t>
  </si>
  <si>
    <t>INT-57647</t>
  </si>
  <si>
    <t>MCI-00600</t>
  </si>
  <si>
    <t>a1O36000001qZ8zEAE</t>
  </si>
  <si>
    <t>a1M36000008np1eEAA</t>
  </si>
  <si>
    <t>INT-57646</t>
  </si>
  <si>
    <t>MCI-00201</t>
  </si>
  <si>
    <t>a1O36000001EGIPEA4</t>
  </si>
  <si>
    <t>a1M36000008np1dEAA</t>
  </si>
  <si>
    <t>INT-57645</t>
  </si>
  <si>
    <t>MCI-00154</t>
  </si>
  <si>
    <t>a1O36000001EGHeEAO</t>
  </si>
  <si>
    <t>a1M36000008np1cEAA</t>
  </si>
  <si>
    <t>INT-57644</t>
  </si>
  <si>
    <t>MCI-00161</t>
  </si>
  <si>
    <t>a1O36000001EGHlEAO</t>
  </si>
  <si>
    <t>a1M36000008np1bEAA</t>
  </si>
  <si>
    <t>INT-57643</t>
  </si>
  <si>
    <t>MCI-00156</t>
  </si>
  <si>
    <t>a1O36000001EGHgEAO</t>
  </si>
  <si>
    <t>a1M36000008np1aEAA</t>
  </si>
  <si>
    <t>INT-57642</t>
  </si>
  <si>
    <t>MCI-00151</t>
  </si>
  <si>
    <t>a1O36000001EGHbEAO</t>
  </si>
  <si>
    <t>a1M36000008np1ZEAQ</t>
  </si>
  <si>
    <t>INT-57641</t>
  </si>
  <si>
    <t>MCI-00148</t>
  </si>
  <si>
    <t>a1O36000001EGHYEA4</t>
  </si>
  <si>
    <t>a1M36000008np1YEAQ</t>
  </si>
  <si>
    <t>INT-57640</t>
  </si>
  <si>
    <t>MCI-00150</t>
  </si>
  <si>
    <t>a1O36000001EGHaEAO</t>
  </si>
  <si>
    <t>a1M36000008np1XEAQ</t>
  </si>
  <si>
    <t>INT-57639</t>
  </si>
  <si>
    <t>a1M36000008np1VEAQ</t>
  </si>
  <si>
    <t>INT-57637</t>
  </si>
  <si>
    <t>a1M36000008np1gEAA</t>
  </si>
  <si>
    <t>INT-57648</t>
  </si>
  <si>
    <t>a1M36000008np1hEAA</t>
  </si>
  <si>
    <t>INT-57649</t>
  </si>
  <si>
    <t>a1M36000008np1iEAA</t>
  </si>
  <si>
    <t>INT-57650</t>
  </si>
  <si>
    <t>a1M36000008np1jEAA</t>
  </si>
  <si>
    <t>INT-57651</t>
  </si>
  <si>
    <t>a1M36000008np1kEAA</t>
  </si>
  <si>
    <t>INT-57652</t>
  </si>
  <si>
    <t>a1M36000008np1lEAA</t>
  </si>
  <si>
    <t>INT-57653</t>
  </si>
  <si>
    <t>a1M36000008np1mEAA</t>
  </si>
  <si>
    <t>INT-57654</t>
  </si>
  <si>
    <t>a1M36000008np1nEAA</t>
  </si>
  <si>
    <t>INT-57655</t>
  </si>
  <si>
    <t>a1M36000008np1oEAA</t>
  </si>
  <si>
    <t>INT-57656</t>
  </si>
  <si>
    <t>a1M36000008np1pEAA</t>
  </si>
  <si>
    <t>INT-57657</t>
  </si>
  <si>
    <t>a1M36000008np1qEAA</t>
  </si>
  <si>
    <t>INT-57658</t>
  </si>
  <si>
    <t>a1M36000008np1rEAA</t>
  </si>
  <si>
    <t>INT-57659</t>
  </si>
  <si>
    <t>a1M36000008np1sEAA</t>
  </si>
  <si>
    <t>INT-57660</t>
  </si>
  <si>
    <t>a1M36000008np1tEAA</t>
  </si>
  <si>
    <t>INT-57661</t>
  </si>
  <si>
    <t>a1M36000008np1uEAA</t>
  </si>
  <si>
    <t>INT-57662</t>
  </si>
  <si>
    <t>a1M36000008np1vEAA</t>
  </si>
  <si>
    <t>INT-57663</t>
  </si>
  <si>
    <t>a1M36000008np1wEAA</t>
  </si>
  <si>
    <t>INT-57664</t>
  </si>
  <si>
    <t>a1M36000008np1xEAA</t>
  </si>
  <si>
    <t>INT-57665</t>
  </si>
  <si>
    <t>a1M36000008np1zEAA</t>
  </si>
  <si>
    <t>INT-57667</t>
  </si>
  <si>
    <t>a1M36000008np20EAA</t>
  </si>
  <si>
    <t>INT-57668</t>
  </si>
  <si>
    <t>a1M36000008np21EAA</t>
  </si>
  <si>
    <t>INT-57669</t>
  </si>
  <si>
    <t>a1M36000008np1yEAA</t>
  </si>
  <si>
    <t>INT-57666</t>
  </si>
  <si>
    <t>a1M36000008np22EAA</t>
  </si>
  <si>
    <t>INT-57670</t>
  </si>
  <si>
    <t>a1M36000008np23EAA</t>
  </si>
  <si>
    <t>INT-57671</t>
  </si>
  <si>
    <t>a1M36000008np24EAA</t>
  </si>
  <si>
    <t>INT-57672</t>
  </si>
  <si>
    <t>a1M36000008np25EAA</t>
  </si>
  <si>
    <t>INT-57673</t>
  </si>
  <si>
    <t>a1M36000008np26EAA</t>
  </si>
  <si>
    <t>INT-57674</t>
  </si>
  <si>
    <t>a1M36000008np27EAA</t>
  </si>
  <si>
    <t>INT-57675</t>
  </si>
  <si>
    <t>a1M36000008np28EAA</t>
  </si>
  <si>
    <t>INT-57676</t>
  </si>
  <si>
    <t>a1M36000008np29EAA</t>
  </si>
  <si>
    <t>INT-57677</t>
  </si>
  <si>
    <t>a1M36000008np2AEAQ</t>
  </si>
  <si>
    <t>INT-57678</t>
  </si>
  <si>
    <t>a1M36000008np2BEAQ</t>
  </si>
  <si>
    <t>INT-57679</t>
  </si>
  <si>
    <t>a1M36000008np2CEAQ</t>
  </si>
  <si>
    <t>INT-57680</t>
  </si>
  <si>
    <t>a1M36000008np2DEAQ</t>
  </si>
  <si>
    <t>INT-57681</t>
  </si>
  <si>
    <t>a1M36000008np2EEAQ</t>
  </si>
  <si>
    <t>INT-57682</t>
  </si>
  <si>
    <t>a1M36000008np2FEAQ</t>
  </si>
  <si>
    <t>INT-57683</t>
  </si>
  <si>
    <t>a1M36000008np2GEAQ</t>
  </si>
  <si>
    <t>INT-57684</t>
  </si>
  <si>
    <t>a1M36000008np2HEAQ</t>
  </si>
  <si>
    <t>INT-57685</t>
  </si>
  <si>
    <t>a1M36000008np2IEAQ</t>
  </si>
  <si>
    <t>INT-57686</t>
  </si>
  <si>
    <t>a1M36000008np2JEAQ</t>
  </si>
  <si>
    <t>INT-57687</t>
  </si>
  <si>
    <t>a1M36000008np2KEAQ</t>
  </si>
  <si>
    <t>INT-57688</t>
  </si>
  <si>
    <t>a1M36000008np2LEAQ</t>
  </si>
  <si>
    <t>INT-57689</t>
  </si>
  <si>
    <t>a1M36000008np2MEAQ</t>
  </si>
  <si>
    <t>INT-57690</t>
  </si>
  <si>
    <t>a1M36000008np2NEAQ</t>
  </si>
  <si>
    <t>INT-57691</t>
  </si>
  <si>
    <t>a1M36000008np2OEAQ</t>
  </si>
  <si>
    <t>INT-57692</t>
  </si>
  <si>
    <t>a1M36000008np2PEAQ</t>
  </si>
  <si>
    <t>INT-57693</t>
  </si>
  <si>
    <t>a1M36000008np2QEAQ</t>
  </si>
  <si>
    <t>INT-57694</t>
  </si>
  <si>
    <t>a1M36000008np2REAQ</t>
  </si>
  <si>
    <t>INT-57695</t>
  </si>
  <si>
    <t>a1M36000008np2SEAQ</t>
  </si>
  <si>
    <t>INT-57696</t>
  </si>
  <si>
    <t>a1H3600000B9ppgEAB</t>
  </si>
  <si>
    <t>a1H3600000B9ppvEAB</t>
  </si>
  <si>
    <t>a1H3600000B9pqAEAR</t>
  </si>
  <si>
    <t>a1H3600000B9pqCEAR</t>
  </si>
  <si>
    <t>a1H3600000B9pqREAR</t>
  </si>
  <si>
    <t>a1H3600000B9pqTEAR</t>
  </si>
  <si>
    <t>a1H3600000B9puyEAB</t>
  </si>
  <si>
    <t>a1H3600000B9pv0EAB</t>
  </si>
  <si>
    <t>a1H3600000B9pphEAB</t>
  </si>
  <si>
    <t>a1H3600000B9ppwEAB</t>
  </si>
  <si>
    <t>a1H3600000B9pqBEAR</t>
  </si>
  <si>
    <t>a1H3600000B9pqDEAR</t>
  </si>
  <si>
    <t>a1H3600000B9pqSEAR</t>
  </si>
  <si>
    <t>a1H3600000B9pqUEAR</t>
  </si>
  <si>
    <t>a1H3600000B9puzEAB</t>
  </si>
  <si>
    <t>a1H3600000B9pv1EAB</t>
  </si>
  <si>
    <t>a1H3600000B9ppGEAR</t>
  </si>
  <si>
    <t>a1H3600000B9ppTEAR</t>
  </si>
  <si>
    <t>a1H3600000B9ppiEAB</t>
  </si>
  <si>
    <t>a1H3600000B9ppxEAB</t>
  </si>
  <si>
    <t>a1H3600000B9pqEEAR</t>
  </si>
  <si>
    <t>a1H3600000B9pqVEAR</t>
  </si>
  <si>
    <t>a1H3600000B9ppHEAR</t>
  </si>
  <si>
    <t>a1H3600000B9ppUEAR</t>
  </si>
  <si>
    <t>a1H3600000B9ppjEAB</t>
  </si>
  <si>
    <t>a1H3600000B9ppyEAB</t>
  </si>
  <si>
    <t>a1H3600000B9pqFEAR</t>
  </si>
  <si>
    <t>a1H3600000B9pqWEAR</t>
  </si>
  <si>
    <t>a1H3600000B9ppIEAR</t>
  </si>
  <si>
    <t>a1H3600000B9ppVEAR</t>
  </si>
  <si>
    <t>a1H3600000B9ppkEAB</t>
  </si>
  <si>
    <t>a1H3600000B9ppzEAB</t>
  </si>
  <si>
    <t>a1H3600000B9pqGEAR</t>
  </si>
  <si>
    <t>a1H3600000B9pqXEAR</t>
  </si>
  <si>
    <t>a1H3600000B9ppJEAR</t>
  </si>
  <si>
    <t>a1H3600000B9ppWEAR</t>
  </si>
  <si>
    <t>a1H3600000B9pplEAB</t>
  </si>
  <si>
    <t>a1H3600000B9pq0EAB</t>
  </si>
  <si>
    <t>a1H3600000B9pqHEAR</t>
  </si>
  <si>
    <t>a1H3600000B9pqYEAR</t>
  </si>
  <si>
    <t>a1H3600000B9ppKEAR</t>
  </si>
  <si>
    <t>a1H3600000B9ppXEAR</t>
  </si>
  <si>
    <t>a1H3600000B9ppmEAB</t>
  </si>
  <si>
    <t>a1H3600000B9pq1EAB</t>
  </si>
  <si>
    <t>a1H3600000B9pqIEAR</t>
  </si>
  <si>
    <t>a1H3600000B9pqZEAR</t>
  </si>
  <si>
    <t>a1H3600000B9ppLEAR</t>
  </si>
  <si>
    <t>a1H3600000B9ppYEAR</t>
  </si>
  <si>
    <t>a1H3600000B9ppnEAB</t>
  </si>
  <si>
    <t>a1H3600000B9pq2EAB</t>
  </si>
  <si>
    <t>a1H3600000B9pqJEAR</t>
  </si>
  <si>
    <t>a1H3600000B9pqaEAB</t>
  </si>
  <si>
    <t>a1H3600000B9ppMEAR</t>
  </si>
  <si>
    <t>a1H3600000B9ppZEAR</t>
  </si>
  <si>
    <t>a1H3600000B9ppoEAB</t>
  </si>
  <si>
    <t>a1H3600000B9pq3EAB</t>
  </si>
  <si>
    <t>a1H3600000B9pqKEAR</t>
  </si>
  <si>
    <t>a1H3600000B9pqbEAB</t>
  </si>
  <si>
    <t>a1H3600000B9ppNEAR</t>
  </si>
  <si>
    <t>a1H3600000B9ppaEAB</t>
  </si>
  <si>
    <t>a1H3600000B9pppEAB</t>
  </si>
  <si>
    <t>a1H3600000B9pq4EAB</t>
  </si>
  <si>
    <t>a1H3600000B9pqLEAR</t>
  </si>
  <si>
    <t>a1H3600000B9pqcEAB</t>
  </si>
  <si>
    <t>a1H3600000B9ppOEAR</t>
  </si>
  <si>
    <t>a1H3600000B9ppbEAB</t>
  </si>
  <si>
    <t>a1H3600000B9ppqEAB</t>
  </si>
  <si>
    <t>a1H3600000B9pq5EAB</t>
  </si>
  <si>
    <t>a1H3600000B9pqMEAR</t>
  </si>
  <si>
    <t>a1H3600000B9pqdEAB</t>
  </si>
  <si>
    <t>a1H3600000B9ppPEAR</t>
  </si>
  <si>
    <t>a1H3600000B9ppcEAB</t>
  </si>
  <si>
    <t>a1H3600000B9pprEAB</t>
  </si>
  <si>
    <t>a1H3600000B9pq6EAB</t>
  </si>
  <si>
    <t>a1H3600000B9pqNEAR</t>
  </si>
  <si>
    <t>a1H3600000B9pqeEAB</t>
  </si>
  <si>
    <t>a1H3600000B9ppQEAR</t>
  </si>
  <si>
    <t>a1H3600000B9ppdEAB</t>
  </si>
  <si>
    <t>a1H3600000B9ppsEAB</t>
  </si>
  <si>
    <t>a1H3600000B9pq7EAB</t>
  </si>
  <si>
    <t>a1H3600000B9pqOEAR</t>
  </si>
  <si>
    <t>a1H3600000B9pqfEAB</t>
  </si>
  <si>
    <t>a1H3600000B9ppREAR</t>
  </si>
  <si>
    <t>a1H3600000B9ppeEAB</t>
  </si>
  <si>
    <t>a1H3600000B9pptEAB</t>
  </si>
  <si>
    <t>a1H3600000B9pq8EAB</t>
  </si>
  <si>
    <t>a1H3600000B9pqPEAR</t>
  </si>
  <si>
    <t>a1H3600000B9pqgEAB</t>
  </si>
  <si>
    <t>a1H3600000B9ppSEAR</t>
  </si>
  <si>
    <t>a1H3600000B9ppfEAB</t>
  </si>
  <si>
    <t>a1H3600000B9ppuEAB</t>
  </si>
  <si>
    <t>a1H3600000B9pq9EAB</t>
  </si>
  <si>
    <t>a1H3600000B9pqQEAR</t>
  </si>
  <si>
    <t>a1H3600000B9pqhEAB</t>
  </si>
  <si>
    <t>32%</t>
  </si>
  <si>
    <t>Troisième Enquête
Démographique et
de Santé au Burundi
(EDSB-III) 2016-2017</t>
  </si>
  <si>
    <t>Numerateur: Nombre de la population ayant dormi sous une moustiquaire imprégnée d'insecticide la nuit précédente
Dénominateur: Nombre total de personnes qui ont passé la nuit précédente dans les foyers recensés
Cet indicateur est calculé par enquête soit EDS (tous les 5ans) ou le MIS ou MICS (tous les 2ans). Il estime le nombre de personnes ayant dormi sous une moustiquaire imprégnée d'insecticide la nuit précédente au moment du passage de l’enquête. La proportion est définie sur la base de la taille de l’échantillon (dénominateur retenu au moment de l’enquête).  
Les données de l’EDS  III indiquent que 32% de la population aurait pu dormir sous moustiquaire. La proportion chez les enfants de moins de 5ans est de 39 ,9 % et de 43,8 chez les femmes enceintes (pg 35 à 37 du rapport préliminaire de l’EDS III). Par ailleurs, l’enquête a révélé que seulement 17% des ménages possède une moustiquaire.
Après la campagne MIILDA de 2014, l'utilisation des MIILDA est passée de 49% en 2012 à 87%. La dernière campagne s'est déroulée en septembre 2017 (résultats attendus fin 2017). Au cours de cette campagne, des activités visant à rehausser le niveau d'utilisation sont entre autres les campagnes médias, la sensibilisation par les agents de santé communautaire, les cinés mobiles. Les moustiquaires seront aussi distribuées de manière routinière pour les femmes enceintes et les enfants de moins d'une année ; ainsi que dans les groupements spéciaux (internats, réfugiés, rapatriés, camps militaires, etc.).
Avec ces efforts, l'utilisation de la moustiquaire pourrait remonter à 90%. Sur la base des données historiques, on estime à 22% le taux de déperdition annuelle. Cette situation de déperdition est due aux avaries et aux pertes d’efficacité.  Les chiffres seront alors de 70% en 2018, et 90% à partir de fin 2019 à cause de la campagne de distribution de masse des MILDA qui est programmé en fin 2019. 
L'enquête MIS est prévue avec soutien du FM (si la demande PAAR est obtenue) ainsi que d'USAID.  Les résultats sur l'utilisation de la MIILDA parmi les femmes enceintes et les enfants de moins de 5 ans seront rapportés dans le commentaire de cet indicateur.
Il est également attendu le rapportage sur l'indicateur "Malaria O-6: Proportion de ménages disposant d'au moins une moustiquaire imprégnée d'insecticide pour deux personnes", à inclure en commentaire, également renseigné lors des enquêtes ménages (EDS, MIS, et/ou enquête post-campagne).</t>
  </si>
  <si>
    <t>a1X36000003cTDWEA2</t>
  </si>
  <si>
    <t>a1J36000002m4ECEAY</t>
  </si>
  <si>
    <t>IOR-00014</t>
  </si>
  <si>
    <t>DHS</t>
  </si>
  <si>
    <t>Numerator: Population having slept under an LLIN the previous night
Denominator: Population having slept in the interviewed households the previous night.
This indicator – the number of people who slept under an insecticide-treated net the night before the survey – is calculated by survey, either Demographic and Health Survey (DHS) (every five years) or Malaria Indicator Survey (MIS)/Multiple Indicator Cluster Survey (MICS) (every two years). The percentage is calculated according to the sample size (i.e. the denominator as determined at the time the survey is conducted).  
Data from the DHS III show that 32 percent of the population could have slept under a net, rising to 39.9 percent for children under 5, and 43.8 percent for pregnant women (pages 35-37 of the DHS III preliminary report). The survey also revealed that only 17 percent of households own a net.
LLIN use increased from 49 percent in 2012 to 87 percent after the 2014 distribution campaign. The last LLIN mass campaign was carried out in September 2017 (results expected end 2017), including a series of initiatives to increase LLIN usage, such as media campaigns, awareness-raising by community health workers (CHWs), and mobile cinemas. Pregnant women, infants under 1 and special groups (boarding schools, refugees, returnees, military camps, etc.) also received nets as part of routine distribution.
These efforts could see net usage increase to 90 percent. Historical data point to an estimated annual dropout rate of 22 percent, caused by damage and loss of efficacy.  The usage rate will therefore be 70 percent in 2018, rising to 90 percent from end-2019 onwards following the mass distribution campaign scheduled for 2019. 
The MIS will be conducted with support from the Global Fund (if the prioritized above allocation request (PAAR) is approved) and USAID.  The findings on LLIN usage among pregnant women and children under 5 will be reported in the comments for this 
In the reporting of this indicator, the indicator "Malaria O-6: Proportion of households with at least one insecticide-treated net for every two people" will be included i the comment, to be measured during studies, such as MIS or DHS, or LLIN post-campaign study.</t>
  </si>
  <si>
    <t>a1X36000003cTDXEA2</t>
  </si>
  <si>
    <t>a1X36000003cTDYEA2</t>
  </si>
  <si>
    <t>a1X36000003cTDZEA2</t>
  </si>
  <si>
    <t>a1X36000003cTDaEAM</t>
  </si>
  <si>
    <t>a1X36000003cTDbEAM</t>
  </si>
  <si>
    <t>a1X36000003cTDcEAM</t>
  </si>
  <si>
    <t>a1X36000003cTDdEAM</t>
  </si>
  <si>
    <t>a1X36000003cTDeEAM</t>
  </si>
  <si>
    <t>a1X36000003cTDfEAM</t>
  </si>
  <si>
    <t>a1X36000003cTDgEAM</t>
  </si>
  <si>
    <t>a1X36000003cTDhEAM</t>
  </si>
  <si>
    <t>a1X36000003cTDiEAM</t>
  </si>
  <si>
    <t>a1X36000003cTDjEAM</t>
  </si>
  <si>
    <t>a1X36000003cTDkEAM</t>
  </si>
  <si>
    <t>Rapport  de la campagne de masse 2014</t>
  </si>
  <si>
    <t>a1836000005GZlrAAG</t>
  </si>
  <si>
    <t>a1O36000001EGFpEAO</t>
  </si>
  <si>
    <t>MCI-00041</t>
  </si>
  <si>
    <t>2014 LLIN mass campaign report</t>
  </si>
  <si>
    <t>DSNIS</t>
  </si>
  <si>
    <t>Numérateur = Nombre de tous les cas suspects de paludisme soumis à un test parasitologique (GE+TDR ) dans des établissements de santé du secteur public                 
Dénominateur = Nombre de tous les cas suspects de paludisme attendus dans les établissements de santé du secteur public
En 2016, la proportion des cas suspects de paludisme testés dans les établissements de santé du secteur public était de 105,4%. Suivant les orientations du programme, il est envisagé un renforcement des capacités du secteur communautaire (à travers les ASC) et du secteur privé (par le biais de la contractualisation) afin que progressivement leur contribution augmente.
Subséquemment, il est prévu que la part des cas suspects testes dans les établissements de sante du secteur public passe respectivement à 86%, 83% et 80% pour respectivement les années 2018, 2019 et 2020.
Les cibles sont alignées avec le liste de produits de sante 
Au niveau national, le nombre de cas suspects est estimé respectivement pour 2018, 2019 et 2020 à 12,845,496, 11,817,857 et 11,108,785, ce qui  fait que la contribution du secteur public  est de 11,047,127 en 2018; 9,808,821 en 2019 et 8,887,028 en 2020. Les tests par microscopie représentent 20% du total  et les tests de diagnostic rapide (TDR) représentent 80% du total.
Le gouvernement couvre les besoins totaux TDR à hauteur de 20% chaque année et tous les tests de diagnostics par microscopie.
Concernant l'appui des autres partenaires, besoins seront couverts grâce à USAID (env. 2,000,000 TDR chaque année) et World Relief (2018: 174,450; 2019: 34,225 et 2020: 68,450), pour tous les secteurs (public, communautaire et privé).
Le FM contribue à 21%, 47% et 45% des besoins totaux en tests parasitologiques; le reste est couvert par le gouvernement et les partenaires.  Pour les TDRs, le FM contribue à 59% et 57% des besoins en 2019 et 2020.</t>
  </si>
  <si>
    <t>a1836000005GZlsAAG</t>
  </si>
  <si>
    <t>a1O36000001EGFvEAO</t>
  </si>
  <si>
    <t>MCI-00047</t>
  </si>
  <si>
    <t>HMIS</t>
  </si>
  <si>
    <t>Numerator = Number of suspected malaria cases that received a parasitological test (thick smear (TS) + rapid diagnostic test (RDT)) in a public health care facility
Denominator = Total number of suspected malaria cases expected at public health care facilities
In 2016, 105.4 percent of suspected malaria cases were tested at public health care facilities. In line with program guidelines, there are plans to increase the contributions of the community sector (through CHW capacity building) and the private sector (through the signing of contracts).
As a result, the proportion of suspected cases tested at public health care facilities is expected to fall to 86 percent in 2018, 83 percent in 2019, and 80 percent in 2020.
At the national level, there will be an estimated 12,845,496 suspected cases in 2018, 11,817,857 in 2019, and 11,108,785 in 2020. The public sector contribution will therefore be 11,047,127 cases in 2018, 9,808,821 in 2019, and 8,887,028 in 2020. Microscopy accounts for 20 percent of all tests performed, and RDT the remaining 80 percent.
The government covers 20 percent of annual RDT needs and all microscopy test needs.
As regards support from other partners, needs will be covered by USAID (approx. 2 million RDTs each year) and World Relief (2018: 174,450; 2019: 34,225; and 2020: 68,450) for all sectors (public, community and private).
The Global Fund covers 21 percent, 47 percent and 45 percent of total parasitological test needs, with the government and partners covering the remainder.  The Global Fund covers 59 percent and 57 percent of RDT needs in 2019 and 2020 respectively.</t>
  </si>
  <si>
    <t>Numérateur = Nombre de tous les cas suspects de paludisme soumis à un test parasitologique (TDR ) dans la communauté   
Dénominateur = Nombre de tous les cas suspects de paludisme estimés dans le pays dans la communauté
Au niveau national, le nombre de cas suspects est estimé respectivement pour 2018, 2019 et 2020 à 12,845,496, 11,817,857 et 11,108,785. 
Dans le cadre de l'iCCM, les ASC ont été formés 1290 ASC sur subvention paludisme communautaire et 5896 ASC ont été formés sur le VIH/TB et le paludisme à travers la subvention VIH/ TB communautaire. Au total, il existe 11845 ASC au niveau national. 
Les interventions de prise en charge communautaire du paludisme se déroulent dans 30 districts sanitaires pourvoyeurs de plus de 85% de cas de paludisme dont 12 DS sont soutenus par le Fonds mondial et 18 qui étaient soutenus par d’autres partenaires (IHPB/USAID : 5 ditricts, Concern Worldwide : 3 districts, World Relief : 2 districts, World Vision : 6 districts, IADH/Cordaid : 2 districts). Les 2 districts couverts par IADH/Cordaid ne bénéficient plus de son appui à partir de 2017.
Il est envisagé que la contribution du secteur communautaire passe à 8% en 2018 (1,027,640), 10% en 2019 (1,181,786) et 12% (1,333,054) en 2020 des cas totaux à diagnostiquer. Les tests de diagnostic rapide (TDR) représentent 100% du total.
Le Gouvernement couvre les besoins totaux TDR à hauteur de 20% chaque année.
Concernant l'appui des autres partenaires, les besoins seront couverts grâce à USAID (env. 2,000,000 TDR chaque année) et World Relief (2018:174,450; 2019: 34,225 et 2020: 68,450), sur tous les secteurs (public, privé, communautaire).
Les cibles sont alignées avec le liste de produits de sante.
Concernant la stratégie de rémunération des ASC:
Le nombre total d'ASC au Burundi est de 11,845.  En 2018, le FM soutiendra la rémunération des ASC (agents de santé communautaire) et GASC (groupements des ASC) sur les 12 provinces non-PBF (417 GASC, 6404 ASC, soit 90% des ASC dans ces provinces), et 6 provinces non-PBF en 2019 (218 GASC, 3310 ASC, soit 90% dans ces provinces).  Cela assurera une couverture géographique nationale (18 provinces) pour le soutien des ASC et GASC, complémentant les efforts des partenaires (Banque Mondiale, GAVI, etc.) à travers l'approche PBF.  L'approve PBF vise à couvrir 6 provinces en année 1, 12 provinces en année 2, et toutes les provinces (18) en année 3.
Les paiements des GASC comprendront: 30% pour le renforcement du GASC, et 70% pour les ASC.  Le paiement des ASC se fera via "mobile money", permettant la traçabilité.  Le paiement des GASC se fera par transfert bancaire à leurs comptes.  Pour plus de détails, voir l'onglet "Hypothèse Mec GASC transitoire" dans le budget de la subvention.
Les ASCs mènent des activités de promotion de la santé sur les trois maladies (paludisme, VIH, TB) ainsi que la SRMNI (santé reproductive, maternelle, neonatale et infantile), la malnutrition, et la violence à base de genre.
La vérification se fera sur la base des paiements "mobile money", et les transferts bancaires aux GASC pour le renforcement des GASC.</t>
  </si>
  <si>
    <t>a1836000005GZltAAG</t>
  </si>
  <si>
    <t>a1O36000001EGFwEAO</t>
  </si>
  <si>
    <t>MCI-00048</t>
  </si>
  <si>
    <t>Numerator = Number of suspected malaria cases that received a parasitological test (RDT) in the community
Denominator = Estimated total number of suspected malaria cases in the country (in the community)
At the national level, there will be an estimated 12,845,496 suspected cases in 2018, 11,817,857 in 2019, and 11,108,785 in 2020. 
As part of integrated community case management (iCCM), 1,290 CHWs have received training through the community malaria grant, and 5,896 CHWs have received training on TB/HIV and malaria through the community TB/HIV grant. There are 11,845 CHWs at the national level. 
Community case management interventions are conducted in 30 health districts which, together, account for more than 85 percent of malaria cases, including 12 health districts supported by the Global Fund and 18 that were previously supported by other partners (Integrated Health Project in Burundi (IHPB)/USAID: 5 districts, Concern Worldwide: 3 districts, World Relief: 2 districts, World Vision: 6 districts, Initiative d'Appui au Développement Humain Durable [Sustainable Human Development Support Initiative -IADH]/Cordaid: 2 districts). IADH/Cordaid has withdrawn its support for the two districts as of 2017.
The community sector contribution is expected to rise from 8 percent of total suspected cases in 2018 (1,027,640), to 10 percent in 2019 (1,181,786), and to 12 percent in 2020 (1,333,054). RDTs account for 100 percent of the total.
The government covers 20 percent of annual RDT needs.
As regards support from other partners, needs will be covered by USAID (approx. 2 million RDTs each year) and World Relief (2018: 174,450; 2019: 34,225; and 2020: 68,450) for all sectors (public, private and community).
Les cibles sont alignées avec le liste de produits de sante.
Regarding the remuneration of CHWs:
The number of CHWs in Burundi is 11,845.  in 2018, the GF will fund the remuneration of CHWs and groupings of CHWs (GASC) in the non-PBF provinces (12 provinces, 417 GASC, 6404 CHWs, or 90% of the CHWs in the provinces), and 6 non-PBF provinces in 2019 (219 GASC, 3310 CHWs, or 90% of the CHWs in those provinces).  This will ensure national geographical coverage at community level (18 provinces) for the support of the CHWs and CHW groupings, complementing the efforts of partners (e.g. World Bank, GAVI) supporting the PBF approach.  The PBF approach aims to reach 6 provinces in year 1, 12 provinces in year 2, and all provinces (18) in year 3 (or 2020).
The payments of the CHW groupings will include: 30% for the strengthening of the GASC, and 70% for the CHW.  The payment of the CHWs will be done via "mobile money", allowing for traceability.  The payment to the GASC will be done via a bank transfer to the groups' accounts.  For more details, see the worksheet "Hypothèse Mec GASC transitoire" of the grant budget.
The CHWs carry out health promotion activities for the three diseases (malaria, HIV, TB), as well as for RMNCH (reproductive, maternal, neonatal and children's health), malnutrition, and SGBV (sexual and gender-based violence).
Verification of the paments will be done via the "mobile money" payments, and the bank transfers to the GASC for the strengthening of the GASC.</t>
  </si>
  <si>
    <t>Numérateur = Nombre de tous les cas suspects de paludisme soumis à un test parasitologique (GE+TDR ) dans des établissements de santé du secteur privé           
Dénominateur = Nombre de tous les cas suspects de paludisme qui se présentent dans des établissements de santé.
Au niveau national, le nombre de cas suspects est estimé respectivement pour 2018, 2019 et 2020 à 12845496, 11817857 et 11108785.
La part du secteur privé est estimée à 6% des cas totaux en 2018 soit 770730 cas, en 2019 à 7% soit 827250 cas et en 2020 à 8% soit 888703 cas. Les tests par microscopie représentent 53 %en 2018, 51% en 2019 et 50% en 2020. Les TDRS représentent 47% en 2018, 49% en 2019 et 50% en 2020 du total des cas.
Le gouvernement couvre les besoins totaux TDR à hauteur de 20% chaque année et tous les tests de diagnostics par microscopie.
Concernant l'appui des autres partenaires, besoins seront couverts grâce à USAID (5362925 TDR chaque année) et World Relief (2018:174450; 2019:34225 et 2020:68450 soit un total de 5537375 en 2018, 5397150 en 2019 et 5431375 en 2020. Le secteur privé utilisera les TDRS disponibles à hauteur de 6% en 2018, 7% en 2019 et 8% en 2020.  
Les cibles sont alignées avec le liste de produits de sante</t>
  </si>
  <si>
    <t>a1836000005GZluAAG</t>
  </si>
  <si>
    <t>a1O36000001EGFxEAO</t>
  </si>
  <si>
    <t>MCI-00049</t>
  </si>
  <si>
    <t>Numerator = Number of suspected malaria cases that received a parasitological test (TS + RDT) in a private health care facility
Denominator = Total number of suspected malaria cases presenting at health care facilities.
At the national level, there will be an estimated 12,845,496 suspected cases in 2018, 11,817,857 in 2019, and 11,108,785 in 2020.
The private sector is expected to account for 6 percent of total cases in 2018 (i.e. 770,730 cases), 7 percent in 2019 (i.e. 827,250) and 8 percent in 2020 (i.e. 888,703). Microscopy will account for 53 percent of all tests in 2018, 51 percent in 2019, and 50 percent in 2020. RDTs, meanwhile, will account for 47 percent in 2018, 49 percent in 2019, and 50 percent in 2020.
The government covers 20 percent of annual RDT needs and all microscopy test needs.
Other partners funding the purchase of RDTs are USAID (5,362,925 RDTs each year) and World Relief (2018: 174,450; 2019: 34,225; and 2020: 68,450), i.e. in total: 5,537,375 in 2018, 5,397,150 in 2019, and 5,431,375 in 2020. The private sector will use 6 percent of available RDTs in 2018, 7 percent in 2019, and 8 percent in 2020.  
The list of health products is aligned with the targets.</t>
  </si>
  <si>
    <t>Numérateur =Nombre de cas de paludisme confirmés et traités ayant reçu un traitement antipaludique de première intention, conformément à la politique nationale, dans des établissements de santé du secteur public  
Dénominateur = Nombre de cas de paludisme confirmés dans les établissements de santé du secteur public
Le nombre de cas de paludisme est obtenu en applicant au cas suspects le taux de positivité qui est estimé à 66,7%.
Les besoins nationaux en CTA sont estimés à 97% des cas totaux de paludisme (3% constituant les cas sévère de paludisme) qui sont: 8310908 en 2018, 7646035 en 2019 et 7187273 en 2020. Le secteur public contribue à hauteur de 86% (7147381) en 2018, 83% (6346209) en 2019 et 80% (5749818) en 2020. Les interventions qui contribuent à cette baisse sont : Campagne MIILDA 2017, Traitement précoce avec stratégie avancée et le traitement communautaire par les ASC. Le renforcement du paquet des ASC (visites, soutien, accompagnement familial) va contribuer à créer le changement de comportement en vue d'une utilisation efficace des MIILDA et l'accès au traitement. Ainsi, on a assumé une baisse des cas en 2018, 2019 et 2020 respectivement à hauteur de 10%, 8% et 6%. En ce qui concerne les 3% de cas de paludisme sévère, les besoins en artésunate injectable sont en partie couverts en 2018 par USAID (pour 105662 cas), et le FM couvre le reste des besoins.
Les cibles sont alignées avec le liste de produits de sante</t>
  </si>
  <si>
    <t>a1836000005GZlvAAG</t>
  </si>
  <si>
    <t>a1O36000001EGFyEAO</t>
  </si>
  <si>
    <t>MCI-00050</t>
  </si>
  <si>
    <t>Numerator = Number of confirmed and treated malaria cases that received first-line malaria treatment, in line with national policy, in public health care facilities
Denominator = Number of confirmed malaria cases in public health care facilities
The number of cases is calculated by multiplying the total number of suspected cases by the estimated positivity rate (66.7 percent).
National artemisinin-based combination therapy (ACT) needs are calculated to be 97 percent of the total number of malaria cases (with the remaining 3 percent accounting for severe malaria cases), i.e. 8,310,908 in 2018, 7,646,035 in 2019, and 7,187,273 in 2020. The public sector will contribute 86 percent (7,147,381) in 2018, 83 percent (6,346,209) in 2019, and 80 percent (5,749,818) in 2020. The following interventions will help drive down the number of cases: 2017 LLIN distribution campaign, early treatment (with outreach strategy), and treatment in the community by CHWs. Strengthening of the CHW package (visits, assistance, family support) will help to foster behavior change, ensuring that LLINs are used to good effect and enhancing access to treatment. As a result, the number of cases is expected to fall by 10 percent in 2018, 8 percent in 2019, and 6 percent in 2020. Injectable artesunate needs for the 3 percent of severe malaria cases are partially covered by USAID for 2018 (105,662 cases), and the remainder is covered by the GF.
The list of health products is aligned with the targets.</t>
  </si>
  <si>
    <t>Numérateur =Nombre de cas de paludisme confirmés ayant reçu un traitement antipaludique de première intention, conformément à la politique nationale, dans la communauté
Dénominateur = Nombre de cas de paludisme confirmés dans la communauté.
Le secteur communautaire contribue à hauteur de 8% en 2018 (664873), 10% en 2019 (764604) et 12% en 2020 (862473). La stratégie du pays est de réaliser la stratégie communautaire au niveau des 30 districts pourvoyeurs de cas de paludisme.
L'appui des autres partenaires en ACT est assuré par USAID (2018:5530242; 2019:5401982;2020:5401982) et World Relief (2018:138025; 2019:26650 et 2020:53300 soit un total de 5668267 en 2018, 5428632 en 2019 et 5445282 en 2020. Le secteur communautaire utilisera 8% en 2018; 10% en 2019 et 12% en 2020 des ACTs.
Le Gouvernement ne contribue pas à l'achat des ACTs.
Les cibles sont alignées avec le liste de produits de sante</t>
  </si>
  <si>
    <t>a1836000005GZlwAAG</t>
  </si>
  <si>
    <t>a1O36000001EGFzEAO</t>
  </si>
  <si>
    <t>MCI-00051</t>
  </si>
  <si>
    <t>Numerator = Number of confirmed malaria cases that received first-line malaria treatment, in line with national policy, in the community
Denominator = Total number of confirmed malaria cases in the community.
The community sector contribution stands at 8 percent in 2018 (664,873), 10 percent in 2019 (764,604), and 12 percent in 2020 (862,473). The country’s strategy is to deploy the community strategy in the 30 districts recording the highest numbers of malaria cases.
Other partners funding the purchase of ACTs are USAID (2018: 5,530,242; 2019: 5,401,982; and 2020: 5,401,982) and World Relief (2018: 138,025; 2019: 26,650; and 2020: 53,300), i.e. in total: 5,668,267 in 2018, 5,428,632 in 2019, and 5,445,282 in 2020. The community sector will use 8 percent of the ACTs in 2018, 10 percent in 2019, and 12 percent in 2020.
The government does not contribute to the purchase of ACTs.
The list of health products is aligned with the targets.</t>
  </si>
  <si>
    <t>Numérateur =Nombre de cas de paludisme confirmés ayant reçu un traitement antipaludique de première intention, conformément à la politique nationale, dans des établissements de santé du secteur privé
Dénominateur = Nombre de cas de paludisme confirmés dans les établissements du secteur privé. Le secteur privé contribue à hauteur de 5,8% soit 498654 cas en 2018, de 6,8%  soit 535222 cas en 2019 et de 7,8% soit 574982 cas en 2020.
L'appui des autres partenaires en ACT est assuré par USAID (2018:5530242; 2019:5401982;2020:5401982) et World Relief (2018:138025; 2019:26650 et 2020:53300 soit un total de 5668267 en 2018, 5428632 en 2019 et 5445282 en 2020. Le secteur privé utilisera 6% en 2018; 7% en 2019 et 8% en 2020 des ACTs.
Les cibles sont alignées avec le liste de produits de sante</t>
  </si>
  <si>
    <t>a1836000005GZlxAAG</t>
  </si>
  <si>
    <t>a1O36000001EGG3EAO</t>
  </si>
  <si>
    <t>MCI-00055</t>
  </si>
  <si>
    <t>Numerator = Number of confirmed malaria cases that received first-line malaria treatment, in line with national policy, in private health care facilities
Denominator = Total number of confirmed malaria cases in private health care facilities.
The public sector will contribute 5.8 percent (498,654 cases) in 2018, 6.8 percent (535,222) in 2019, and 7.8 percent (574,982) in 2020.
Other partners funding the purchase of ACTs are USAID (2018: 5,530,242; 2019: 5,401,982; and 2020: 5,401,982) and World Relief (2018: 138,025; 2019: 26,650; and 2020: 53,300), i.e. in total: 5,668,267 in 2018, 5,428,632 in 2019, and 5,445,282 in 2020. The private sector will use 6 percent of the ACTs in 2018, 7 percent in 2019, and 8 percent in 2020.
The list of health products is aligned with the targets.</t>
  </si>
  <si>
    <t>CM - autre1: Pourcentage d'ASC n'ayant pas connu de rupture de stock au cours de la periode pour les ACT et TDRs dans les 30 districts sanitaires faisant l'iCCM</t>
  </si>
  <si>
    <t>Données des encadreurs régionaux des ASC (Caritas)</t>
  </si>
  <si>
    <t>Numérateur : Nombre d'ASC mettant en oeuvre l'iCCM n'ayant pas connu de rupture de stock durant le semestre pour les ACT et les TDRs, dans les 30 districts mettant en oeuvre l'ICCM .                                                                                                                                                                         
Dénominateur : 4.349 ASC à partir de 2018 ( ASC mettant en oeuvre l'iCCM dans 30 DS selon le protocole nationale mis en place pour mener des activités iCCM).
La valeur de base se rapporte aux 12 districts financés par le FM.  Le dénominateur de la valeur de base est bas (268 au  lieu de 1290), dû aux retards de mise en oeuvre (4 sur 12 districts ayant démarré la mise en oeuvre).  Les cibles se réfèrent aux DS financés par tous les partenaires (total de 30 ou 28 - à confirmer durant la mise en oeuvre). 
A la fin du 2ème semestre de 2016, sur 12 districts où l'iCCM est subventionné par le Fonds mondial,  cette intervention était opérationnelle dans 4 DS seulement  (Bubanza, Butezi, Mutaho et Mpanda) qui totalisent 268 ASC. Parmi ceux-ci, 159 ASC n'ont pas connu de rupture de stock en ACT et TDRs. Actuellement, CARITAS couvre 12 districts avec 1290 ASC. Pour les activités de suivi-évaluation, CARITAS Burundi compte apporter son appui dans tous les 30 districts qui mettent en oeuvre l'iCCM à partir de 2018 qui totalisent 4349 ASC. Les cibles actuelles sont basées sur une hypothèse que pour les années 2018, 2019 et 2020 les ASC n'ayant pas connu de rupture de stock seront respectivement de 80%, 85% et 90%.
Une rupture de stocks est définie comme étant au moins 1 jour sans ACT durant le mois pour s'aligner à la définition  internationale.
Le rapportage par les ASC étant mensuel, le numérateur sera la moyenne mensuelle des ASC sans rupture de stocks pour les ACT et TDRs, Cette moyenne sera faite sur 6 mois pour chaque semestre. Le PNILP a convenu que dans la communauté, la rupture de stock est constatée pour 1 jour ou plus sans ACT ou TDR pendant le mois.
Les cibles sont alignées avec le liste de produits de sante.</t>
  </si>
  <si>
    <t>a1836000005GZlyAAG</t>
  </si>
  <si>
    <t>Data from the regional supervisors of CHWs (Caritas)</t>
  </si>
  <si>
    <t>Numerator: Number of CHWs implementing iCCM having reported no ACT and RDT stock-outs during the half-year period in the 30 districts implementing iCCM.                                                                                                                                                                         
Denominator: 4,349 CHWs from 2018 onwards (CHWs implementing iCCM according to the national protocol in 30 health districts).
The baseline value refers to the 12 districts funded by the Global Fund.  The target refers to the health districts funded by all partners (total: 28 or 30, to be confirmed during grant implementation).
At end-2016, this intervention was only operational in four (Bubanza, Butezi, Mutaho and Mpanda) of the 12 districts in which the Global Fund funds iCCM. There were a total of 268 CHWs in these districts. Of these, 159 CHWs had reported no ACT and RDT stock-outs. Caritas currently covers 12 districts, with 1,290 CHWs. Caritas Burundi intends to support monitoring and evaluation activities in all 30 districts implementing iCCM from 2018 onwards (4,349 CHWs). The current targets are based on the following assumptions: 80 percent of CHWs will report no stock-outs in 2018, 85 percent in 2019, and 90 percent in 2020.
A stock-out is defined in accordance with the international definition, i.e. at least one day with no ACTs in the month.
Because CHWs report on a monthly basis, the numerator will be the monthly average of CHWs reporting no stock-outs of ACTs and RDTs. The average will be taken over six months in each half-year period. At the community level, the NMCP’s agreed definition of a stock-out is one or more days without ACTs in each month.
The list of health products is aligned with the targets.</t>
  </si>
  <si>
    <t>CM - other1: Percentage of CHWs not having had a stock-out for ACTs or RDTs during the reporting period in the 30 districts implementing iCCM.</t>
  </si>
  <si>
    <t>Données rapportées par les BDS, S2</t>
  </si>
  <si>
    <t>Numérateur = Nombre de femmes enceintes, fréquentant les centres de consultations prénatales, ayant reçu au moins trois doses de traitement préventif intermittent pour le paludisme
Dénominateur = Nombre de premières visites en centre de consultations prénatales.
La valeur de base se réfère aux résultats de S2 2016, tels que rapportés dans le PUDR.
Les grossesses attendues sont obtenues en multipliant la population totale par 5% (voir annuaire statistiques 2015) soit 534059 en 2018, 547666 en 2019 et 560779 en 2020. Les projections pour 2018, 2019 et 2020 ont pris comme base le taux de CPN3 en 2015 (66,5% du total des femmes en CPN1) et sont respectivement de 67% (357820), 68% (372413) et 70% (392545).
Selon les résultats préliminaires de l'EDS III, le % de femmes enceintes ayant reçu 3 doses ou plus de SP/Fansidar durant la grossesse est de 12.9%. (et 20.7% pour 2 doses ou plus, et 29.6% pour 1 dose ou plus).  La différence entre les deux sources de données est liée à la méthodologie (enquête ménages, et données de routine); des améliorations dans les données de routine pour mieux mesurer cet indicateur sont attendues, ainsi que des améliorations dans l'accès à la TPIg.</t>
  </si>
  <si>
    <t>a1836000005GZlzAAG</t>
  </si>
  <si>
    <t>a1O36000001EGG7EAO</t>
  </si>
  <si>
    <t>MCI-00059</t>
  </si>
  <si>
    <t>Data reported by the BDS (health distict offices), S2</t>
  </si>
  <si>
    <t>Numerator = Number of pregnant women attending antenatal clinics who received three or more doses of intermittent preventive treatment for malaria
Denominator = Number of first visits to antenatal clinics.
The number of expected pregnancies is calculated by multiplying the total population by 5 percent (see 2015 statistical yearbook), i.e. 534,059 in 2018, 547,666 in 2019, and 560,779 in 2020. The projections for 2018, 2019 and 2020 are based on the 2015 ANC3 rate (66.5 percent of women seen at ANC1), i.e. 67 percent (357,820), 68 percent (372,413), and 70 percent (392,545).
According to the preliminary results of the DHS III (2017), the % of pregnant women having received 3 doses or more of SP/Fansidar during the pregnancy was 12.9% (and 20.7% for 2 doses or more, and 29.6% for 1 dose or more).  The difference between the two sources of data is linked to the different methodologies (household survey, and routine data).  Improvements in routine data are expected to better measure this indicator, as well as improvements in access to IPTp.</t>
  </si>
  <si>
    <t>Numérateur: Nombre d'entités du SNIS ou autres entités de rapportage de données de routine présentant leurs rapports dans les délais selon les directives nationales
Dénominateur: Nombre total d'entités du SNIS ou autres entités de rapportage regulier.
Les hypothèses de calcul du numérateur et du dénominateur sont basées sur les centres de santé publices et privés qui rapportent mensuellement au niveau du SNIS. 
Les rapports des structures de soins sont transmis au District le 25ème jour du mois suivant après la vérification par le comité de vérification du PBF. Le District en fait la saisie dans le DHIS2 et procède à la vérification au plus tard le 5ème jour du mois suivant.
Avec la mise en œuvre du PBF, il sied de signaler que les formations sanitaires transmettent promptement les données sanitaires.</t>
  </si>
  <si>
    <t>a1836000005GZm0AAG</t>
  </si>
  <si>
    <t>a1O36000001EGGGEA4</t>
  </si>
  <si>
    <t>MCI-00068</t>
  </si>
  <si>
    <t>Numerator: Number of National Health Information System (NHIS) entities or other routine reporting units submitting timely reports according to national guidelines
Denominator: Total number of NHIS entities or other routine reporting units.
The numerator and denominator assumptions are based on the number of public and private health centers submitting monthly reports to the NHIS. 
The health care facility reports are transmitted to the district on the 25th day of the month, following verification by the performance-based funding (PBF) verification committee. The district then inputs the reports in the DHIS 2 system and completes the verification process no later than the 5th day of the following month.
Following the introduction of PBF, it stands to reason that health care facilities submit health data promptly.</t>
  </si>
  <si>
    <t>M&amp;E - autre1: Pourcentage des ASC ayant soumis leur rapport mensuel dans les délais de la communauté au centre de santé</t>
  </si>
  <si>
    <t>Numérateur : Nombre d'ASC mettant en oeuvre l'iCCM qui transmettent leurs rapports mensuels dans les délais, de la communauté au centre de santé, durant le semestre dans les 30 districts qui mettent en oeuvre l'iCCM.  
Dénominateur : Nombre d'ASC mis en place  pour mener des activités iCCM dans 30 districts.
La valeur de base se rapporte aux 12 districts financés par le FM.  Le dénominateur de la valeur de base est bas (268 au  lieu de 1290), dû aux retards de mise en oeuvre (4 sur 12 districts ayant démarré la mise en oeuvre: Bubanza, Butezi, Mutaho et Mpanda).
Pour les activités de suivi-évaluation, CARITAS Burundi compte apporter son appui dans tous les 30 districts qui mettent en oeuvre l'iCCM à partir de 2018 qui totalisent 4349 ASC. Les cibles actuelles sont basées sur une hypothèse que pour les années 2018, 2019 et 2020 les ASC transmettant leurs rapports dans les délais seront respectivement de 85%, 90% et 90%. La collecte des données sanitaires au niveau communautaire est quotidiennement réalisée par les ASC. Ils les compilent dans un rapport mensuel qu’ils transmettent aux CDS, par les soins du Technicien de Promotion de la Santé (TPS)  au plus tard le 5ème jour du mois suivant celui concerné par ledit rapport.  Une réunion mensuelle des ASC est prévue à cet effet.
Les CDS compilent à leur tour ces données  et intègrent directement certaines dans leur formulaire de rapport mensuel à transmettre au  SNIS qui hélas ne peut pas les désagréger pour indiquer clairement qu’elles relèvent du niveau communautaire.
La collecte des données sanitaires au niveau communautaire est quotidiennement réalisée par les ASC. Ils les compilent dans un rapport mensuel qu’ils transmettent aux CDS, par les soins du Technicien de Promotion de la Santé (TPS)  au plus tard le 5ème jour du mois suivant celui concerné par ledit rapport.  Une réunion mensuelle des ASC est prévue à cet effet dans le cadre de la NC. Les CDS compilent à leur tour ces données  et intègrent directement certaines dans leur formulaire de rapport mensuel à transmettre au SNIS.
Le rapportage par les ASC étant mensuel, ce nombre sera la moyenne mensuelle des ASC ayant transmis leurs rapports mensuels pour chaque semestre.</t>
  </si>
  <si>
    <t>a1836000005GZm1AAG</t>
  </si>
  <si>
    <t>Numerator: Number of CHWs implementing iCCM having submitted monthly reports, from community to health center, in the half-year period in the 30 health districts implementing iCCM.  
Denominator: Number of CHWs implementing iCCM activities in 30 districts.
At end-2016, this intervention was only operational in four (Bubanza, Butezi, Mutaho and Mpanda) of the 12 districts in which the Global Fund funds iCCM. There were a total of 268 CHWs in these districts. Of these, 229 CHWs submitted timely reports. Caritas currently covers 12 districts, with 1,290 CHWs
Caritas Burundi intends to support monitoring and evaluation activities in all 30 districts implementing iCCM from 2018 onwards (4,349 CHWs). The current targets are based on the following assumptions: 85 percent of CHWs will submit timely reports in 2018, 90 percent in 2019, and 90 percent in 2020. CHWs collect health data at the community level on a daily basis, compiling the data into monthly reports and submitting these reports to health centers via the health promotion technician (HPT) no later than the 5th day of the month following the month covered by the report.  The concept note includes plans for a monthly CHW meeting for this purpose
The health centers then compile these reports and include some of the data in their monthly reporting template, which they forward to the NHIS. Unfortunately, the NHIS is unable to disaggregate these figures to show which come from the community level.
CHWs collect health data at the community level on a daily basis, compiling the data into monthly reports and submitting these reports to health centers via the health promotion technician (HPT) no later than the 5th day of the month following the month covered by the report.  The concept note includes plans for a monthly CHW meeting for this purpose. The health centers then compile these reports and include some of the data in their monthly reporting template, which they forward to the NHIS.
Because CHWs report on a monthly basis, this number will be the monthly average of CHWs submitting timely reports in each half-year period.</t>
  </si>
  <si>
    <t>M&amp;E - other1: Percentage of CHWs having submitted their monthly reports in a timely manner, from the community to the health centres.</t>
  </si>
  <si>
    <t>a1836000005GZm2AAG</t>
  </si>
  <si>
    <t>a1836000005GZm3AAG</t>
  </si>
  <si>
    <t>a1836000005GZm4AAG</t>
  </si>
  <si>
    <t>a1836000005GZm5AAG</t>
  </si>
  <si>
    <t>a1836000005GZm6AAG</t>
  </si>
  <si>
    <t>a1836000005GZm7AAG</t>
  </si>
  <si>
    <t>a1836000005GZm8AAG</t>
  </si>
  <si>
    <t>a1836000005GZm9AAG</t>
  </si>
  <si>
    <t>a1836000005GZmAAAW</t>
  </si>
  <si>
    <t>a1836000005GZmBAAW</t>
  </si>
  <si>
    <t>a1836000005GZmCAAW</t>
  </si>
  <si>
    <t>a1836000005GZmDAAW</t>
  </si>
  <si>
    <t>a1836000005GZmEAAW</t>
  </si>
  <si>
    <t>a1836000005GZmFAAW</t>
  </si>
  <si>
    <t>a1836000005GZmGAAW</t>
  </si>
  <si>
    <t>a1836000005GZmHAAW</t>
  </si>
  <si>
    <t>a1836000005GZmIAAW</t>
  </si>
  <si>
    <t>a1836000005GZmJAAW</t>
  </si>
  <si>
    <t>a1836000005GZmKAAW</t>
  </si>
  <si>
    <t>a173600000N8IHsAAN</t>
  </si>
  <si>
    <t>a173600000N8IIMAA3</t>
  </si>
  <si>
    <t>a173600000N8IIqAAN</t>
  </si>
  <si>
    <t>a173600000N8IJKAA3</t>
  </si>
  <si>
    <t>a173600000N8IJoAAN</t>
  </si>
  <si>
    <t>a173600000N8IKIAA3</t>
  </si>
  <si>
    <t>a173600000N8IHtAAN</t>
  </si>
  <si>
    <t>a173600000N8IINAA3</t>
  </si>
  <si>
    <t>a173600000N8IIrAAN</t>
  </si>
  <si>
    <t>a173600000N8IJLAA3</t>
  </si>
  <si>
    <t>a173600000N8IJpAAN</t>
  </si>
  <si>
    <t>a173600000N8IKJAA3</t>
  </si>
  <si>
    <t>a173600000N8IHuAAN</t>
  </si>
  <si>
    <t>a173600000N8IIOAA3</t>
  </si>
  <si>
    <t>a173600000N8IIsAAN</t>
  </si>
  <si>
    <t>a173600000N8IJMAA3</t>
  </si>
  <si>
    <t>a173600000N8IJqAAN</t>
  </si>
  <si>
    <t>a173600000N8IKKAA3</t>
  </si>
  <si>
    <t>a173600000N8IHvAAN</t>
  </si>
  <si>
    <t>a173600000N8IIPAA3</t>
  </si>
  <si>
    <t>a173600000N8IItAAN</t>
  </si>
  <si>
    <t>a173600000N8IJNAA3</t>
  </si>
  <si>
    <t>a173600000N8IJrAAN</t>
  </si>
  <si>
    <t>a173600000N8IKLAA3</t>
  </si>
  <si>
    <t>a173600000N8IHwAAN</t>
  </si>
  <si>
    <t>a173600000N8IIQAA3</t>
  </si>
  <si>
    <t>a173600000N8IIuAAN</t>
  </si>
  <si>
    <t>a173600000N8IJOAA3</t>
  </si>
  <si>
    <t>a173600000N8IJsAAN</t>
  </si>
  <si>
    <t>a173600000N8IKMAA3</t>
  </si>
  <si>
    <t>a173600000N8IHxAAN</t>
  </si>
  <si>
    <t>a173600000N8IIRAA3</t>
  </si>
  <si>
    <t>a173600000N8IIvAAN</t>
  </si>
  <si>
    <t>a173600000N8IJPAA3</t>
  </si>
  <si>
    <t>a173600000N8IJtAAN</t>
  </si>
  <si>
    <t>a173600000N8IKNAA3</t>
  </si>
  <si>
    <t>a173600000N8IHyAAN</t>
  </si>
  <si>
    <t>a173600000N8IISAA3</t>
  </si>
  <si>
    <t>a173600000N8IIwAAN</t>
  </si>
  <si>
    <t>a173600000N8IJQAA3</t>
  </si>
  <si>
    <t>a173600000N8IJuAAN</t>
  </si>
  <si>
    <t>a173600000N8IKOAA3</t>
  </si>
  <si>
    <t>a173600000N8IHzAAN</t>
  </si>
  <si>
    <t>a173600000N8IITAA3</t>
  </si>
  <si>
    <t>a173600000N8IIxAAN</t>
  </si>
  <si>
    <t>a173600000N8IJRAA3</t>
  </si>
  <si>
    <t>a173600000N8IJvAAN</t>
  </si>
  <si>
    <t>a173600000N8IKPAA3</t>
  </si>
  <si>
    <t>a173600000N8II0AAN</t>
  </si>
  <si>
    <t>a173600000N8IIUAA3</t>
  </si>
  <si>
    <t>a173600000N8IIyAAN</t>
  </si>
  <si>
    <t>a173600000N8IJSAA3</t>
  </si>
  <si>
    <t>a173600000N8IJwAAN</t>
  </si>
  <si>
    <t>a173600000N8IKQAA3</t>
  </si>
  <si>
    <t>a173600000N8II1AAN</t>
  </si>
  <si>
    <t>a173600000N8IIVAA3</t>
  </si>
  <si>
    <t>a173600000N8IIzAAN</t>
  </si>
  <si>
    <t>a173600000N8IJTAA3</t>
  </si>
  <si>
    <t>a173600000N8IJxAAN</t>
  </si>
  <si>
    <t>a173600000N8IKRAA3</t>
  </si>
  <si>
    <t>a173600000N8II2AAN</t>
  </si>
  <si>
    <t>a173600000N8IIWAA3</t>
  </si>
  <si>
    <t>a173600000N8IJ0AAN</t>
  </si>
  <si>
    <t>a173600000N8IJUAA3</t>
  </si>
  <si>
    <t>a173600000N8IJyAAN</t>
  </si>
  <si>
    <t>a173600000N8IKSAA3</t>
  </si>
  <si>
    <t>a173600000N8II3AAN</t>
  </si>
  <si>
    <t>a173600000N8IIXAA3</t>
  </si>
  <si>
    <t>a173600000N8IJ1AAN</t>
  </si>
  <si>
    <t>a173600000N8IJVAA3</t>
  </si>
  <si>
    <t>a173600000N8IJzAAN</t>
  </si>
  <si>
    <t>a173600000N8IKTAA3</t>
  </si>
  <si>
    <t>a173600000N8II4AAN</t>
  </si>
  <si>
    <t>a173600000N8IIYAA3</t>
  </si>
  <si>
    <t>a173600000N8IJ2AAN</t>
  </si>
  <si>
    <t>a173600000N8IJWAA3</t>
  </si>
  <si>
    <t>a173600000N8IK0AAN</t>
  </si>
  <si>
    <t>a173600000N8IKUAA3</t>
  </si>
  <si>
    <t>a173600000N8II5AAN</t>
  </si>
  <si>
    <t>a173600000N8IIZAA3</t>
  </si>
  <si>
    <t>a173600000N8IJ3AAN</t>
  </si>
  <si>
    <t>a173600000N8IJXAA3</t>
  </si>
  <si>
    <t>a173600000N8IK1AAN</t>
  </si>
  <si>
    <t>a173600000N8IKVAA3</t>
  </si>
  <si>
    <t>a173600000N8II6AAN</t>
  </si>
  <si>
    <t>a173600000N8IIaAAN</t>
  </si>
  <si>
    <t>a173600000N8IJ4AAN</t>
  </si>
  <si>
    <t>a173600000N8IJYAA3</t>
  </si>
  <si>
    <t>a173600000N8IK2AAN</t>
  </si>
  <si>
    <t>a173600000N8IKWAA3</t>
  </si>
  <si>
    <t>a173600000N8II7AAN</t>
  </si>
  <si>
    <t>a173600000N8IIbAAN</t>
  </si>
  <si>
    <t>a173600000N8IJ5AAN</t>
  </si>
  <si>
    <t>a173600000N8IJZAA3</t>
  </si>
  <si>
    <t>a173600000N8IK3AAN</t>
  </si>
  <si>
    <t>a173600000N8IKXAA3</t>
  </si>
  <si>
    <t>a173600000N8II8AAN</t>
  </si>
  <si>
    <t>a173600000N8IIcAAN</t>
  </si>
  <si>
    <t>a173600000N8IJ6AAN</t>
  </si>
  <si>
    <t>a173600000N8IJaAAN</t>
  </si>
  <si>
    <t>a173600000N8IK4AAN</t>
  </si>
  <si>
    <t>a173600000N8IKYAA3</t>
  </si>
  <si>
    <t>a173600000N8II9AAN</t>
  </si>
  <si>
    <t>a173600000N8IIdAAN</t>
  </si>
  <si>
    <t>a173600000N8IJ7AAN</t>
  </si>
  <si>
    <t>a173600000N8IJbAAN</t>
  </si>
  <si>
    <t>a173600000N8IK5AAN</t>
  </si>
  <si>
    <t>a173600000N8IKZAA3</t>
  </si>
  <si>
    <t>a173600000N8IIAAA3</t>
  </si>
  <si>
    <t>a173600000N8IIeAAN</t>
  </si>
  <si>
    <t>a173600000N8IJ8AAN</t>
  </si>
  <si>
    <t>a173600000N8IJcAAN</t>
  </si>
  <si>
    <t>a173600000N8IK6AAN</t>
  </si>
  <si>
    <t>a173600000N8IKaAAN</t>
  </si>
  <si>
    <t>a173600000N8IIBAA3</t>
  </si>
  <si>
    <t>a173600000N8IIfAAN</t>
  </si>
  <si>
    <t>a173600000N8IJ9AAN</t>
  </si>
  <si>
    <t>a173600000N8IJdAAN</t>
  </si>
  <si>
    <t>a173600000N8IK7AAN</t>
  </si>
  <si>
    <t>a173600000N8IKbAAN</t>
  </si>
  <si>
    <t>a173600000N8IICAA3</t>
  </si>
  <si>
    <t>a173600000N8IIgAAN</t>
  </si>
  <si>
    <t>a173600000N8IJAAA3</t>
  </si>
  <si>
    <t>a173600000N8IJeAAN</t>
  </si>
  <si>
    <t>a173600000N8IK8AAN</t>
  </si>
  <si>
    <t>a173600000N8IKcAAN</t>
  </si>
  <si>
    <t>a173600000N8IIDAA3</t>
  </si>
  <si>
    <t>a173600000N8IIhAAN</t>
  </si>
  <si>
    <t>a173600000N8IJBAA3</t>
  </si>
  <si>
    <t>a173600000N8IJfAAN</t>
  </si>
  <si>
    <t>a173600000N8IK9AAN</t>
  </si>
  <si>
    <t>a173600000N8IKdAAN</t>
  </si>
  <si>
    <t>a173600000N8IIEAA3</t>
  </si>
  <si>
    <t>a173600000N8IIiAAN</t>
  </si>
  <si>
    <t>a173600000N8IJCAA3</t>
  </si>
  <si>
    <t>a173600000N8IJgAAN</t>
  </si>
  <si>
    <t>a173600000N8IKAAA3</t>
  </si>
  <si>
    <t>a173600000N8IKeAAN</t>
  </si>
  <si>
    <t>a173600000N8IIFAA3</t>
  </si>
  <si>
    <t>a173600000N8IIjAAN</t>
  </si>
  <si>
    <t>a173600000N8IJDAA3</t>
  </si>
  <si>
    <t>a173600000N8IJhAAN</t>
  </si>
  <si>
    <t>a173600000N8IKBAA3</t>
  </si>
  <si>
    <t>a173600000N8IKfAAN</t>
  </si>
  <si>
    <t>a173600000N8IIGAA3</t>
  </si>
  <si>
    <t>a173600000N8IIkAAN</t>
  </si>
  <si>
    <t>a173600000N8IJEAA3</t>
  </si>
  <si>
    <t>a173600000N8IJiAAN</t>
  </si>
  <si>
    <t>a173600000N8IKCAA3</t>
  </si>
  <si>
    <t>a173600000N8IKgAAN</t>
  </si>
  <si>
    <t>a173600000N8IIHAA3</t>
  </si>
  <si>
    <t>a173600000N8IIlAAN</t>
  </si>
  <si>
    <t>a173600000N8IJFAA3</t>
  </si>
  <si>
    <t>a173600000N8IJjAAN</t>
  </si>
  <si>
    <t>a173600000N8IKDAA3</t>
  </si>
  <si>
    <t>a173600000N8IKhAAN</t>
  </si>
  <si>
    <t>a173600000N8IIIAA3</t>
  </si>
  <si>
    <t>a173600000N8IImAAN</t>
  </si>
  <si>
    <t>a173600000N8IJGAA3</t>
  </si>
  <si>
    <t>a173600000N8IJkAAN</t>
  </si>
  <si>
    <t>a173600000N8IKEAA3</t>
  </si>
  <si>
    <t>a173600000N8IKiAAN</t>
  </si>
  <si>
    <t>a173600000N8IIJAA3</t>
  </si>
  <si>
    <t>a173600000N8IInAAN</t>
  </si>
  <si>
    <t>a173600000N8IJHAA3</t>
  </si>
  <si>
    <t>a173600000N8IJlAAN</t>
  </si>
  <si>
    <t>a173600000N8IKFAA3</t>
  </si>
  <si>
    <t>a173600000N8IKjAAN</t>
  </si>
  <si>
    <t>a173600000N8IIKAA3</t>
  </si>
  <si>
    <t>a173600000N8IIoAAN</t>
  </si>
  <si>
    <t>a173600000N8IJIAA3</t>
  </si>
  <si>
    <t>a173600000N8IJmAAN</t>
  </si>
  <si>
    <t>a173600000N8IKGAA3</t>
  </si>
  <si>
    <t>a173600000N8IKkAAN</t>
  </si>
  <si>
    <t>a173600000N8IILAA3</t>
  </si>
  <si>
    <t>a173600000N8IIpAAN</t>
  </si>
  <si>
    <t>a173600000N8IJJAA3</t>
  </si>
  <si>
    <t>a173600000N8IJnAAN</t>
  </si>
  <si>
    <t>a173600000N8IKHAA3</t>
  </si>
  <si>
    <t>a173600000N8IKlAAN</t>
  </si>
  <si>
    <t>a1N36000009o6Q1EAI</t>
  </si>
  <si>
    <t>a1N36000009o6Q2EAI</t>
  </si>
  <si>
    <t>a1N36000009o6Q3EAI</t>
  </si>
  <si>
    <t>a1N36000009o6Q4EAI</t>
  </si>
  <si>
    <t>a1N36000009o6Q5EAI</t>
  </si>
  <si>
    <t>a1N36000009o6Q6EAI</t>
  </si>
  <si>
    <t>a1N36000009o6Q7EAI</t>
  </si>
  <si>
    <t>a1N36000009o6Q8EAI</t>
  </si>
  <si>
    <t>a1N36000009o6Q9EAI</t>
  </si>
  <si>
    <t>a1N36000009o6QAEAY</t>
  </si>
  <si>
    <t>a1N36000009o6QBEAY</t>
  </si>
  <si>
    <t>a1N36000009o6QCEAY</t>
  </si>
  <si>
    <t>a1N36000009o6QDEAY</t>
  </si>
  <si>
    <t>a1N36000009o6QEEAY</t>
  </si>
  <si>
    <t>a1N36000009o6QFEAY</t>
  </si>
  <si>
    <t>a1N36000009o6QGEAY</t>
  </si>
  <si>
    <t>a1N36000009o6QHEAY</t>
  </si>
  <si>
    <t>a1N36000009o6QIEAY</t>
  </si>
  <si>
    <t>a1N36000009o6QJEAY</t>
  </si>
  <si>
    <t>a1N36000009o6QKEAY</t>
  </si>
  <si>
    <t>a1N36000009o6QLEAY</t>
  </si>
  <si>
    <t>a1N36000009o6QMEAY</t>
  </si>
  <si>
    <t>a1N36000009o6QNEAY</t>
  </si>
  <si>
    <t>a1N36000009o6QOEAY</t>
  </si>
  <si>
    <t>a1N36000009o6QPEAY</t>
  </si>
  <si>
    <t>a1N36000009o6QQEAY</t>
  </si>
  <si>
    <t>a1N36000009o6QREAY</t>
  </si>
  <si>
    <t>a1N36000009o6QSEAY</t>
  </si>
  <si>
    <t>a1N36000009o6QTEAY</t>
  </si>
  <si>
    <t>a1N36000009o6QUEAY</t>
  </si>
  <si>
    <t>a1N36000009o6QVEAY</t>
  </si>
  <si>
    <t>a1N36000009o6QWEAY</t>
  </si>
  <si>
    <t>a1N36000009o6QXEAY</t>
  </si>
  <si>
    <t>a1N36000009o6QYEAY</t>
  </si>
  <si>
    <t>a1N36000009o6QZEAY</t>
  </si>
  <si>
    <t>a1N36000009o6QaEAI</t>
  </si>
  <si>
    <t>a1N36000009o6QbEAI</t>
  </si>
  <si>
    <t>a1N36000009o6QcEAI</t>
  </si>
  <si>
    <t>a1N36000009o6QdEAI</t>
  </si>
  <si>
    <t>a1N36000009o6QeEAI</t>
  </si>
  <si>
    <t>a1N36000009o6QfEAI</t>
  </si>
  <si>
    <t>a1N36000009o6QgEAI</t>
  </si>
  <si>
    <t>a1N36000009o6QhEAI</t>
  </si>
  <si>
    <t>a1N36000009o6QiEAI</t>
  </si>
  <si>
    <t>a1N36000009o6QjEAI</t>
  </si>
  <si>
    <t>a1N36000009o6QkEAI</t>
  </si>
  <si>
    <t>a1N36000009o6QlEAI</t>
  </si>
  <si>
    <t>a1N36000009o6QmEAI</t>
  </si>
  <si>
    <t>a1N36000009o6QnEAI</t>
  </si>
  <si>
    <t>a1N36000009o6QoEAI</t>
  </si>
  <si>
    <t>a1N36000009o6QpEAI</t>
  </si>
  <si>
    <t>a1N36000009o6QqEAI</t>
  </si>
  <si>
    <t>a1N36000009o6QrEAI</t>
  </si>
  <si>
    <t>a1N36000009o6QsEAI</t>
  </si>
  <si>
    <t>a1N36000009o6QtEAI</t>
  </si>
  <si>
    <t>a1N36000009o6QuEAI</t>
  </si>
  <si>
    <t>a1N36000009o6QvEAI</t>
  </si>
  <si>
    <t>a1N36000009o6QwEAI</t>
  </si>
  <si>
    <t>a1N36000009o6QxEAI</t>
  </si>
  <si>
    <t>a1N36000009o6QyEAI</t>
  </si>
  <si>
    <t>a1N36000009o6QzEAI</t>
  </si>
  <si>
    <t>a1N36000009o6R0EAI</t>
  </si>
  <si>
    <t>a1N36000009o6R1EAI</t>
  </si>
  <si>
    <t>a1N36000009o6R2EAI</t>
  </si>
  <si>
    <t>a1N36000009o6R3EAI</t>
  </si>
  <si>
    <t>a1N36000009o6R4EAI</t>
  </si>
  <si>
    <t>a1N36000009o6R5EAI</t>
  </si>
  <si>
    <t>a1N36000009o6R6EAI</t>
  </si>
  <si>
    <t>a1N36000009o6R7EAI</t>
  </si>
  <si>
    <t>a1N36000009o6R8EAI</t>
  </si>
  <si>
    <t>a1N36000009o6R9EAI</t>
  </si>
  <si>
    <t>a1N36000009o6RAEAY</t>
  </si>
  <si>
    <t>a1N36000009o6RBEAY</t>
  </si>
  <si>
    <t>a1N36000009o6RCEAY</t>
  </si>
  <si>
    <t>a1N36000009o6RDEAY</t>
  </si>
  <si>
    <t>a1N36000009o6REEAY</t>
  </si>
  <si>
    <t>a1N36000009o6RFEAY</t>
  </si>
  <si>
    <t>a1N36000009o6RGEAY</t>
  </si>
  <si>
    <t>a1N36000009o6RHEAY</t>
  </si>
  <si>
    <t>a1N36000009o6RIEAY</t>
  </si>
  <si>
    <t>a1b360000078FWhAAM</t>
  </si>
  <si>
    <t>a1b360000078FXzAAM</t>
  </si>
  <si>
    <t>a1b360000078FZHAA2</t>
  </si>
  <si>
    <t>a1b360000078FaZAAU</t>
  </si>
  <si>
    <t>a1b360000078FbrAAE</t>
  </si>
  <si>
    <t>a1b360000078Fd9AAE</t>
  </si>
  <si>
    <t>a1b360000078FWiAAM</t>
  </si>
  <si>
    <t>a1b360000078FY0AAM</t>
  </si>
  <si>
    <t>a1b360000078FZIAA2</t>
  </si>
  <si>
    <t>a1b360000078FaaAAE</t>
  </si>
  <si>
    <t>a1b360000078FbsAAE</t>
  </si>
  <si>
    <t>a1b360000078FdAAAU</t>
  </si>
  <si>
    <t>a1b360000078FWjAAM</t>
  </si>
  <si>
    <t>a1b360000078FY1AAM</t>
  </si>
  <si>
    <t>a1b360000078FZJAA2</t>
  </si>
  <si>
    <t>a1b360000078FabAAE</t>
  </si>
  <si>
    <t>a1b360000078FbtAAE</t>
  </si>
  <si>
    <t>a1b360000078FdBAAU</t>
  </si>
  <si>
    <t>a1b360000078FWkAAM</t>
  </si>
  <si>
    <t>a1b360000078FY2AAM</t>
  </si>
  <si>
    <t>a1b360000078FZKAA2</t>
  </si>
  <si>
    <t>a1b360000078FacAAE</t>
  </si>
  <si>
    <t>a1b360000078FbuAAE</t>
  </si>
  <si>
    <t>a1b360000078FdCAAU</t>
  </si>
  <si>
    <t>a1b360000078FWlAAM</t>
  </si>
  <si>
    <t>a1b360000078FY3AAM</t>
  </si>
  <si>
    <t>a1b360000078FZLAA2</t>
  </si>
  <si>
    <t>a1b360000078FadAAE</t>
  </si>
  <si>
    <t>a1b360000078FbvAAE</t>
  </si>
  <si>
    <t>a1b360000078FdDAAU</t>
  </si>
  <si>
    <t>a1b360000078FWmAAM</t>
  </si>
  <si>
    <t>a1b360000078FY4AAM</t>
  </si>
  <si>
    <t>a1b360000078FZMAA2</t>
  </si>
  <si>
    <t>a1b360000078FaeAAE</t>
  </si>
  <si>
    <t>a1b360000078FbwAAE</t>
  </si>
  <si>
    <t>a1b360000078FdFAAU</t>
  </si>
  <si>
    <t>a1b360000078FWnAAM</t>
  </si>
  <si>
    <t>a1b360000078FY5AAM</t>
  </si>
  <si>
    <t>a1b360000078FZOAA2</t>
  </si>
  <si>
    <t>a1b360000078FafAAE</t>
  </si>
  <si>
    <t>a1b360000078FbxAAE</t>
  </si>
  <si>
    <t>a1b360000078FdGAAU</t>
  </si>
  <si>
    <t>a1b360000078FWoAAM</t>
  </si>
  <si>
    <t>a1b360000078FY6AAM</t>
  </si>
  <si>
    <t>a1b360000078FZPAA2</t>
  </si>
  <si>
    <t>a1b360000078FagAAE</t>
  </si>
  <si>
    <t>a1b360000078FbyAAE</t>
  </si>
  <si>
    <t>a1b360000078FdHAAU</t>
  </si>
  <si>
    <t>a1b360000078FWpAAM</t>
  </si>
  <si>
    <t>a1b360000078FY7AAM</t>
  </si>
  <si>
    <t>a1b360000078FZQAA2</t>
  </si>
  <si>
    <t>a1b360000078FahAAE</t>
  </si>
  <si>
    <t>a1b360000078FbzAAE</t>
  </si>
  <si>
    <t>a1b360000078FdEAAU</t>
  </si>
  <si>
    <t>a1b360000078FWqAAM</t>
  </si>
  <si>
    <t>a1b360000078FY8AAM</t>
  </si>
  <si>
    <t>a1b360000078FZNAA2</t>
  </si>
  <si>
    <t>a1b360000078FaiAAE</t>
  </si>
  <si>
    <t>a1b360000078Fc0AAE</t>
  </si>
  <si>
    <t>a1b360000078FdIAAU</t>
  </si>
  <si>
    <t>a1b360000078FWrAAM</t>
  </si>
  <si>
    <t>a1b360000078FY9AAM</t>
  </si>
  <si>
    <t>a1b360000078FZRAA2</t>
  </si>
  <si>
    <t>a1b360000078FajAAE</t>
  </si>
  <si>
    <t>a1b360000078Fc1AAE</t>
  </si>
  <si>
    <t>a1b360000078FdJAAU</t>
  </si>
  <si>
    <t>a1b360000078FWsAAM</t>
  </si>
  <si>
    <t>a1b360000078FYAAA2</t>
  </si>
  <si>
    <t>a1b360000078FZSAA2</t>
  </si>
  <si>
    <t>a1b360000078FakAAE</t>
  </si>
  <si>
    <t>a1b360000078Fc2AAE</t>
  </si>
  <si>
    <t>a1b360000078FdKAAU</t>
  </si>
  <si>
    <t>a1b360000078FWtAAM</t>
  </si>
  <si>
    <t>a1b360000078FYBAA2</t>
  </si>
  <si>
    <t>a1b360000078FZTAA2</t>
  </si>
  <si>
    <t>a1b360000078FalAAE</t>
  </si>
  <si>
    <t>a1b360000078Fc3AAE</t>
  </si>
  <si>
    <t>a1b360000078FdLAAU</t>
  </si>
  <si>
    <t>a1b360000078FWuAAM</t>
  </si>
  <si>
    <t>a1b360000078FYCAA2</t>
  </si>
  <si>
    <t>a1b360000078FZUAA2</t>
  </si>
  <si>
    <t>a1b360000078FamAAE</t>
  </si>
  <si>
    <t>a1b360000078Fc5AAE</t>
  </si>
  <si>
    <t>a1b360000078FdMAAU</t>
  </si>
  <si>
    <t>a1b360000078FWvAAM</t>
  </si>
  <si>
    <t>a1b360000078FYDAA2</t>
  </si>
  <si>
    <t>a1b360000078FZVAA2</t>
  </si>
  <si>
    <t>a1b360000078FanAAE</t>
  </si>
  <si>
    <t>a1b360000078Fc6AAE</t>
  </si>
  <si>
    <t>a1b360000078FdNAAU</t>
  </si>
  <si>
    <t>a1b360000078FWwAAM</t>
  </si>
  <si>
    <t>a1b360000078FYEAA2</t>
  </si>
  <si>
    <t>a1b360000078FZWAA2</t>
  </si>
  <si>
    <t>a1b360000078FaoAAE</t>
  </si>
  <si>
    <t>a1b360000078Fc7AAE</t>
  </si>
  <si>
    <t>a1b360000078FdOAAU</t>
  </si>
  <si>
    <t>a1b360000078FWxAAM</t>
  </si>
  <si>
    <t>a1b360000078FYGAA2</t>
  </si>
  <si>
    <t>a1b360000078FZXAA2</t>
  </si>
  <si>
    <t>a1b360000078FapAAE</t>
  </si>
  <si>
    <t>a1b360000078Fc4AAE</t>
  </si>
  <si>
    <t>a1b360000078FdPAAU</t>
  </si>
  <si>
    <t>a1b360000078FWyAAM</t>
  </si>
  <si>
    <t>a1b360000078FYHAA2</t>
  </si>
  <si>
    <t>a1b360000078FZYAA2</t>
  </si>
  <si>
    <t>a1b360000078FaqAAE</t>
  </si>
  <si>
    <t>a1b360000078Fc8AAE</t>
  </si>
  <si>
    <t>a1b360000078FdQAAU</t>
  </si>
  <si>
    <t>a1b360000078FWzAAM</t>
  </si>
  <si>
    <t>a1b360000078FYIAA2</t>
  </si>
  <si>
    <t>a1b360000078FZZAA2</t>
  </si>
  <si>
    <t>a1b360000078FarAAE</t>
  </si>
  <si>
    <t>a1b360000078Fc9AAE</t>
  </si>
  <si>
    <t>a1b360000078FdRAAU</t>
  </si>
  <si>
    <t>a1b360000078FX0AAM</t>
  </si>
  <si>
    <t>a1b360000078FYFAA2</t>
  </si>
  <si>
    <t>a1b360000078FZaAAM</t>
  </si>
  <si>
    <t>a1b360000078FasAAE</t>
  </si>
  <si>
    <t>a1b360000078FcAAAU</t>
  </si>
  <si>
    <t>a1b360000078FdSAAU</t>
  </si>
  <si>
    <t>a1b360000078FX1AAM</t>
  </si>
  <si>
    <t>a1b360000078FYJAA2</t>
  </si>
  <si>
    <t>a1b360000078FZbAAM</t>
  </si>
  <si>
    <t>a1b360000078FatAAE</t>
  </si>
  <si>
    <t>a1b360000078FcBAAU</t>
  </si>
  <si>
    <t>a1b360000078FdTAAU</t>
  </si>
  <si>
    <t>a1b360000078FX2AAM</t>
  </si>
  <si>
    <t>a1b360000078FYKAA2</t>
  </si>
  <si>
    <t>a1b360000078FZdAAM</t>
  </si>
  <si>
    <t>a1b360000078FavAAE</t>
  </si>
  <si>
    <t>a1b360000078FcCAAU</t>
  </si>
  <si>
    <t>a1b360000078FdUAAU</t>
  </si>
  <si>
    <t>a1b360000078FX3AAM</t>
  </si>
  <si>
    <t>a1b360000078FYLAA2</t>
  </si>
  <si>
    <t>a1b360000078FZeAAM</t>
  </si>
  <si>
    <t>a1b360000078FawAAE</t>
  </si>
  <si>
    <t>a1b360000078FcDAAU</t>
  </si>
  <si>
    <t>a1b360000078FdVAAU</t>
  </si>
  <si>
    <t>a1b360000078FX4AAM</t>
  </si>
  <si>
    <t>a1b360000078FYMAA2</t>
  </si>
  <si>
    <t>a1b360000078FZfAAM</t>
  </si>
  <si>
    <t>a1b360000078FaxAAE</t>
  </si>
  <si>
    <t>a1b360000078FcEAAU</t>
  </si>
  <si>
    <t>a1b360000078FdWAAU</t>
  </si>
  <si>
    <t>a1b360000078FX5AAM</t>
  </si>
  <si>
    <t>a1b360000078FYNAA2</t>
  </si>
  <si>
    <t>a1b360000078FZcAAM</t>
  </si>
  <si>
    <t>a1b360000078FauAAE</t>
  </si>
  <si>
    <t>a1b360000078FcFAAU</t>
  </si>
  <si>
    <t>a1b360000078FdXAAU</t>
  </si>
  <si>
    <t>a1b360000078FX6AAM</t>
  </si>
  <si>
    <t>a1b360000078FYOAA2</t>
  </si>
  <si>
    <t>a1b360000078FZgAAM</t>
  </si>
  <si>
    <t>a1b360000078FayAAE</t>
  </si>
  <si>
    <t>a1b360000078FcGAAU</t>
  </si>
  <si>
    <t>a1b360000078FdYAAU</t>
  </si>
  <si>
    <t>a1b360000078FX7AAM</t>
  </si>
  <si>
    <t>a1b360000078FYPAA2</t>
  </si>
  <si>
    <t>a1b360000078FZhAAM</t>
  </si>
  <si>
    <t>a1b360000078FazAAE</t>
  </si>
  <si>
    <t>a1b360000078FcHAAU</t>
  </si>
  <si>
    <t>a1b360000078FdZAAU</t>
  </si>
  <si>
    <t>a1b360000078FX8AAM</t>
  </si>
  <si>
    <t>a1b360000078FYQAA2</t>
  </si>
  <si>
    <t>a1b360000078FZiAAM</t>
  </si>
  <si>
    <t>a1b360000078Fb0AAE</t>
  </si>
  <si>
    <t>a1b360000078FcIAAU</t>
  </si>
  <si>
    <t>a1b360000078FdaAAE</t>
  </si>
  <si>
    <t>a1b360000078FX9AAM</t>
  </si>
  <si>
    <t>a1b360000078FYRAA2</t>
  </si>
  <si>
    <t>a1b360000078FZjAAM</t>
  </si>
  <si>
    <t>a1b360000078Fb1AAE</t>
  </si>
  <si>
    <t>a1b360000078FcJAAU</t>
  </si>
  <si>
    <t>a1b360000078FdbAAE</t>
  </si>
  <si>
    <t>a1b360000078FXAAA2</t>
  </si>
  <si>
    <t>a1b360000078FYSAA2</t>
  </si>
  <si>
    <t>a1b360000078FZkAAM</t>
  </si>
  <si>
    <t>a1b360000078Fb2AAE</t>
  </si>
  <si>
    <t>a1b360000078FcKAAU</t>
  </si>
  <si>
    <t>a1b360000078FdcAAE</t>
  </si>
  <si>
    <t>a1b360000078FXBAA2</t>
  </si>
  <si>
    <t>a1b360000078FYTAA2</t>
  </si>
  <si>
    <t>a1b360000078FZlAAM</t>
  </si>
  <si>
    <t>a1b360000078Fb3AAE</t>
  </si>
  <si>
    <t>a1b360000078FcLAAU</t>
  </si>
  <si>
    <t>a1b360000078FddAAE</t>
  </si>
  <si>
    <t>a1b360000078FXDAA2</t>
  </si>
  <si>
    <t>a1b360000078FYUAA2</t>
  </si>
  <si>
    <t>a1b360000078FZmAAM</t>
  </si>
  <si>
    <t>a1b360000078Fb4AAE</t>
  </si>
  <si>
    <t>a1b360000078FcMAAU</t>
  </si>
  <si>
    <t>a1b360000078FdeAAE</t>
  </si>
  <si>
    <t>a1b360000078FXEAA2</t>
  </si>
  <si>
    <t>a1b360000078FYVAA2</t>
  </si>
  <si>
    <t>a1b360000078FZnAAM</t>
  </si>
  <si>
    <t>a1b360000078Fb5AAE</t>
  </si>
  <si>
    <t>a1b360000078FcNAAU</t>
  </si>
  <si>
    <t>a1b360000078FdfAAE</t>
  </si>
  <si>
    <t>a1b360000078FXFAA2</t>
  </si>
  <si>
    <t>a1b360000078FYWAA2</t>
  </si>
  <si>
    <t>a1b360000078FZoAAM</t>
  </si>
  <si>
    <t>a1b360000078Fb6AAE</t>
  </si>
  <si>
    <t>a1b360000078FcOAAU</t>
  </si>
  <si>
    <t>a1b360000078FdgAAE</t>
  </si>
  <si>
    <t>a1b360000078FXCAA2</t>
  </si>
  <si>
    <t>a1b360000078FYYAA2</t>
  </si>
  <si>
    <t>a1b360000078FZpAAM</t>
  </si>
  <si>
    <t>a1b360000078Fb7AAE</t>
  </si>
  <si>
    <t>a1b360000078FcPAAU</t>
  </si>
  <si>
    <t>a1b360000078FdhAAE</t>
  </si>
  <si>
    <t>a1b360000078FXGAA2</t>
  </si>
  <si>
    <t>a1b360000078FYZAA2</t>
  </si>
  <si>
    <t>a1b360000078FZqAAM</t>
  </si>
  <si>
    <t>a1b360000078Fb8AAE</t>
  </si>
  <si>
    <t>a1b360000078FcQAAU</t>
  </si>
  <si>
    <t>a1b360000078FdiAAE</t>
  </si>
  <si>
    <t>a1b360000078FXHAA2</t>
  </si>
  <si>
    <t>a1b360000078FYaAAM</t>
  </si>
  <si>
    <t>a1b360000078FZrAAM</t>
  </si>
  <si>
    <t>a1b360000078Fb9AAE</t>
  </si>
  <si>
    <t>a1b360000078FcRAAU</t>
  </si>
  <si>
    <t>a1b360000078FdjAAE</t>
  </si>
  <si>
    <t>a1b360000078FXIAA2</t>
  </si>
  <si>
    <t>a1b360000078FYXAA2</t>
  </si>
  <si>
    <t>a1b360000078FZsAAM</t>
  </si>
  <si>
    <t>a1b360000078FbAAAU</t>
  </si>
  <si>
    <t>a1b360000078FcSAAU</t>
  </si>
  <si>
    <t>a1b360000078FdkAAE</t>
  </si>
  <si>
    <t>a1b360000078FXJAA2</t>
  </si>
  <si>
    <t>a1b360000078FYbAAM</t>
  </si>
  <si>
    <t>a1b360000078FZtAAM</t>
  </si>
  <si>
    <t>a1b360000078FbBAAU</t>
  </si>
  <si>
    <t>a1b360000078FcTAAU</t>
  </si>
  <si>
    <t>a1b360000078FdlAAE</t>
  </si>
  <si>
    <t>a1b360000078FXKAA2</t>
  </si>
  <si>
    <t>a1b360000078FYcAAM</t>
  </si>
  <si>
    <t>a1b360000078FZuAAM</t>
  </si>
  <si>
    <t>a1b360000078FbCAAU</t>
  </si>
  <si>
    <t>a1b360000078FcUAAU</t>
  </si>
  <si>
    <t>a1b360000078FdmAAE</t>
  </si>
  <si>
    <t>a1b360000078FXLAA2</t>
  </si>
  <si>
    <t>a1b360000078FYdAAM</t>
  </si>
  <si>
    <t>a1b360000078FZvAAM</t>
  </si>
  <si>
    <t>a1b360000078FbDAAU</t>
  </si>
  <si>
    <t>a1b360000078FcVAAU</t>
  </si>
  <si>
    <t>a1b360000078FdnAAE</t>
  </si>
  <si>
    <t>a1b360000078FXMAA2</t>
  </si>
  <si>
    <t>a1b360000078FYeAAM</t>
  </si>
  <si>
    <t>a1b360000078FZwAAM</t>
  </si>
  <si>
    <t>a1b360000078FbEAAU</t>
  </si>
  <si>
    <t>a1b360000078FcWAAU</t>
  </si>
  <si>
    <t>a1b360000078FdpAAE</t>
  </si>
  <si>
    <t>a1b360000078FXNAA2</t>
  </si>
  <si>
    <t>a1b360000078FYfAAM</t>
  </si>
  <si>
    <t>a1b360000078FZxAAM</t>
  </si>
  <si>
    <t>a1b360000078FbFAAU</t>
  </si>
  <si>
    <t>a1b360000078FcXAAU</t>
  </si>
  <si>
    <t>a1b360000078FdqAAE</t>
  </si>
  <si>
    <t>a1b360000078FXOAA2</t>
  </si>
  <si>
    <t>a1b360000078FYgAAM</t>
  </si>
  <si>
    <t>a1b360000078FZyAAM</t>
  </si>
  <si>
    <t>a1b360000078FbGAAU</t>
  </si>
  <si>
    <t>a1b360000078FcYAAU</t>
  </si>
  <si>
    <t>a1b360000078FdrAAE</t>
  </si>
  <si>
    <t>a1b360000078FXPAA2</t>
  </si>
  <si>
    <t>a1b360000078FYhAAM</t>
  </si>
  <si>
    <t>a1b360000078FZzAAM</t>
  </si>
  <si>
    <t>a1b360000078FbHAAU</t>
  </si>
  <si>
    <t>a1b360000078FcZAAU</t>
  </si>
  <si>
    <t>a1b360000078FdoAAE</t>
  </si>
  <si>
    <t>a1b360000078FXQAA2</t>
  </si>
  <si>
    <t>a1b360000078FYiAAM</t>
  </si>
  <si>
    <t>a1b360000078Fa0AAE</t>
  </si>
  <si>
    <t>a1b360000078FbIAAU</t>
  </si>
  <si>
    <t>a1b360000078FcaAAE</t>
  </si>
  <si>
    <t>a1b360000078FdsAAE</t>
  </si>
  <si>
    <t>a1b360000078FXRAA2</t>
  </si>
  <si>
    <t>a1b360000078FYjAAM</t>
  </si>
  <si>
    <t>a1b360000078Fa1AAE</t>
  </si>
  <si>
    <t>a1b360000078FbJAAU</t>
  </si>
  <si>
    <t>a1b360000078FcbAAE</t>
  </si>
  <si>
    <t>a1b360000078FdtAAE</t>
  </si>
  <si>
    <t>a1b360000078FXSAA2</t>
  </si>
  <si>
    <t>a1b360000078FYlAAM</t>
  </si>
  <si>
    <t>a1b360000078Fa2AAE</t>
  </si>
  <si>
    <t>a1b360000078FbKAAU</t>
  </si>
  <si>
    <t>a1b360000078FccAAE</t>
  </si>
  <si>
    <t>a1b360000078FduAAE</t>
  </si>
  <si>
    <t>a1b360000078FXTAA2</t>
  </si>
  <si>
    <t>a1b360000078FYmAAM</t>
  </si>
  <si>
    <t>a1b360000078Fa3AAE</t>
  </si>
  <si>
    <t>a1b360000078FbLAAU</t>
  </si>
  <si>
    <t>a1b360000078FcdAAE</t>
  </si>
  <si>
    <t>a1b360000078FdvAAE</t>
  </si>
  <si>
    <t>a1b360000078FXUAA2</t>
  </si>
  <si>
    <t>a1b360000078FYnAAM</t>
  </si>
  <si>
    <t>a1b360000078Fa4AAE</t>
  </si>
  <si>
    <t>a1b360000078FbMAAU</t>
  </si>
  <si>
    <t>a1b360000078FcgAAE</t>
  </si>
  <si>
    <t>a1b360000078FdwAAE</t>
  </si>
  <si>
    <t>a1b360000078FXVAA2</t>
  </si>
  <si>
    <t>a1b360000078FYkAAM</t>
  </si>
  <si>
    <t>a1b360000078Fa5AAE</t>
  </si>
  <si>
    <t>a1b360000078FbNAAU</t>
  </si>
  <si>
    <t>a1b360000078FcfAAE</t>
  </si>
  <si>
    <t>a1b360000078FdxAAE</t>
  </si>
  <si>
    <t>a1b360000078FXWAA2</t>
  </si>
  <si>
    <t>a1b360000078FYoAAM</t>
  </si>
  <si>
    <t>a1b360000078Fa7AAE</t>
  </si>
  <si>
    <t>a1b360000078FbOAAU</t>
  </si>
  <si>
    <t>a1b360000078FchAAE</t>
  </si>
  <si>
    <t>a1b360000078FdyAAE</t>
  </si>
  <si>
    <t>a1b360000078FXXAA2</t>
  </si>
  <si>
    <t>a1b360000078FYpAAM</t>
  </si>
  <si>
    <t>a1b360000078Fa8AAE</t>
  </si>
  <si>
    <t>a1b360000078FbPAAU</t>
  </si>
  <si>
    <t>a1b360000078FceAAE</t>
  </si>
  <si>
    <t>a1b360000078FdzAAE</t>
  </si>
  <si>
    <t>a1b360000078FXYAA2</t>
  </si>
  <si>
    <t>a1b360000078FYqAAM</t>
  </si>
  <si>
    <t>a1b360000078Fa9AAE</t>
  </si>
  <si>
    <t>a1b360000078FbQAAU</t>
  </si>
  <si>
    <t>a1b360000078FciAAE</t>
  </si>
  <si>
    <t>a1b360000078Fe0AAE</t>
  </si>
  <si>
    <t>a1b360000078FXZAA2</t>
  </si>
  <si>
    <t>a1b360000078FYrAAM</t>
  </si>
  <si>
    <t>a1b360000078Fa6AAE</t>
  </si>
  <si>
    <t>a1b360000078FbRAAU</t>
  </si>
  <si>
    <t>a1b360000078FcjAAE</t>
  </si>
  <si>
    <t>a1b360000078Fe1AAE</t>
  </si>
  <si>
    <t>a1b360000078FXbAAM</t>
  </si>
  <si>
    <t>a1b360000078FYsAAM</t>
  </si>
  <si>
    <t>a1b360000078FaAAAU</t>
  </si>
  <si>
    <t>a1b360000078FbSAAU</t>
  </si>
  <si>
    <t>a1b360000078FckAAE</t>
  </si>
  <si>
    <t>a1b360000078Fe2AAE</t>
  </si>
  <si>
    <t>a1b360000078FXcAAM</t>
  </si>
  <si>
    <t>a1b360000078FYtAAM</t>
  </si>
  <si>
    <t>a1b360000078FaBAAU</t>
  </si>
  <si>
    <t>a1b360000078FbTAAU</t>
  </si>
  <si>
    <t>a1b360000078FclAAE</t>
  </si>
  <si>
    <t>a1b360000078Fe3AAE</t>
  </si>
  <si>
    <t>a1b360000078FXdAAM</t>
  </si>
  <si>
    <t>a1b360000078FYuAAM</t>
  </si>
  <si>
    <t>a1b360000078FaCAAU</t>
  </si>
  <si>
    <t>a1b360000078FbUAAU</t>
  </si>
  <si>
    <t>a1b360000078FcmAAE</t>
  </si>
  <si>
    <t>a1b360000078Fe4AAE</t>
  </si>
  <si>
    <t>a1b360000078FXaAAM</t>
  </si>
  <si>
    <t>a1b360000078FYvAAM</t>
  </si>
  <si>
    <t>a1b360000078FaDAAU</t>
  </si>
  <si>
    <t>a1b360000078FbVAAU</t>
  </si>
  <si>
    <t>a1b360000078FcnAAE</t>
  </si>
  <si>
    <t>a1b360000078Fe5AAE</t>
  </si>
  <si>
    <t>a1b360000078FXeAAM</t>
  </si>
  <si>
    <t>a1b360000078FYwAAM</t>
  </si>
  <si>
    <t>a1b360000078FaEAAU</t>
  </si>
  <si>
    <t>a1b360000078FbWAAU</t>
  </si>
  <si>
    <t>a1b360000078FcoAAE</t>
  </si>
  <si>
    <t>a1b360000078Fe6AAE</t>
  </si>
  <si>
    <t>a1b360000078FXfAAM</t>
  </si>
  <si>
    <t>a1b360000078FYxAAM</t>
  </si>
  <si>
    <t>a1b360000078FaFAAU</t>
  </si>
  <si>
    <t>a1b360000078FbXAAU</t>
  </si>
  <si>
    <t>a1b360000078FcpAAE</t>
  </si>
  <si>
    <t>a1b360000078Fe7AAE</t>
  </si>
  <si>
    <t>a1b360000078FXgAAM</t>
  </si>
  <si>
    <t>a1b360000078FYzAAM</t>
  </si>
  <si>
    <t>a1b360000078FaGAAU</t>
  </si>
  <si>
    <t>a1b360000078FbYAAU</t>
  </si>
  <si>
    <t>a1b360000078FcqAAE</t>
  </si>
  <si>
    <t>a1b360000078Fe8AAE</t>
  </si>
  <si>
    <t>a1b360000078FXhAAM</t>
  </si>
  <si>
    <t>a1b360000078FZ0AAM</t>
  </si>
  <si>
    <t>a1b360000078FaHAAU</t>
  </si>
  <si>
    <t>a1b360000078FbZAAU</t>
  </si>
  <si>
    <t>a1b360000078FcrAAE</t>
  </si>
  <si>
    <t>a1b360000078Fe9AAE</t>
  </si>
  <si>
    <t>a1b360000078FXiAAM</t>
  </si>
  <si>
    <t>a1b360000078FZ1AAM</t>
  </si>
  <si>
    <t>a1b360000078FaIAAU</t>
  </si>
  <si>
    <t>a1b360000078FbaAAE</t>
  </si>
  <si>
    <t>a1b360000078FcsAAE</t>
  </si>
  <si>
    <t>a1b360000078FeAAAU</t>
  </si>
  <si>
    <t>a1b360000078FXjAAM</t>
  </si>
  <si>
    <t>a1b360000078FYyAAM</t>
  </si>
  <si>
    <t>a1b360000078FaJAAU</t>
  </si>
  <si>
    <t>a1b360000078FbbAAE</t>
  </si>
  <si>
    <t>a1b360000078FctAAE</t>
  </si>
  <si>
    <t>a1b360000078FeBAAU</t>
  </si>
  <si>
    <t>a1b360000078FXkAAM</t>
  </si>
  <si>
    <t>a1b360000078FZ2AAM</t>
  </si>
  <si>
    <t>a1b360000078FaLAAU</t>
  </si>
  <si>
    <t>a1b360000078FbdAAE</t>
  </si>
  <si>
    <t>a1b360000078FcuAAE</t>
  </si>
  <si>
    <t>a1b360000078FeCAAU</t>
  </si>
  <si>
    <t>a1b360000078FXlAAM</t>
  </si>
  <si>
    <t>a1b360000078FZ3AAM</t>
  </si>
  <si>
    <t>a1b360000078FaMAAU</t>
  </si>
  <si>
    <t>a1b360000078FbeAAE</t>
  </si>
  <si>
    <t>a1b360000078FcvAAE</t>
  </si>
  <si>
    <t>a1b360000078FeDAAU</t>
  </si>
  <si>
    <t>a1b360000078FXmAAM</t>
  </si>
  <si>
    <t>a1b360000078FZ4AAM</t>
  </si>
  <si>
    <t>a1b360000078FaNAAU</t>
  </si>
  <si>
    <t>a1b360000078FbfAAE</t>
  </si>
  <si>
    <t>a1b360000078FcwAAE</t>
  </si>
  <si>
    <t>a1b360000078FeEAAU</t>
  </si>
  <si>
    <t>a1b360000078FXnAAM</t>
  </si>
  <si>
    <t>a1b360000078FZ5AAM</t>
  </si>
  <si>
    <t>a1b360000078FaKAAU</t>
  </si>
  <si>
    <t>a1b360000078FbcAAE</t>
  </si>
  <si>
    <t>a1b360000078FcxAAE</t>
  </si>
  <si>
    <t>a1b360000078FeFAAU</t>
  </si>
  <si>
    <t>a1b360000078FXoAAM</t>
  </si>
  <si>
    <t>a1b360000078FZ6AAM</t>
  </si>
  <si>
    <t>a1b360000078FaOAAU</t>
  </si>
  <si>
    <t>a1b360000078FbgAAE</t>
  </si>
  <si>
    <t>a1b360000078FcyAAE</t>
  </si>
  <si>
    <t>a1b360000078FeGAAU</t>
  </si>
  <si>
    <t>a1b360000078FXpAAM</t>
  </si>
  <si>
    <t>a1b360000078FZ7AAM</t>
  </si>
  <si>
    <t>a1b360000078FaPAAU</t>
  </si>
  <si>
    <t>a1b360000078FbhAAE</t>
  </si>
  <si>
    <t>a1b360000078FczAAE</t>
  </si>
  <si>
    <t>a1b360000078FeHAAU</t>
  </si>
  <si>
    <t>a1b360000078FXqAAM</t>
  </si>
  <si>
    <t>a1b360000078FZ8AAM</t>
  </si>
  <si>
    <t>a1b360000078FaQAAU</t>
  </si>
  <si>
    <t>a1b360000078FbiAAE</t>
  </si>
  <si>
    <t>a1b360000078Fd0AAE</t>
  </si>
  <si>
    <t>a1b360000078FeIAAU</t>
  </si>
  <si>
    <t>a1b360000078FXrAAM</t>
  </si>
  <si>
    <t>a1b360000078FZ9AAM</t>
  </si>
  <si>
    <t>a1b360000078FaRAAU</t>
  </si>
  <si>
    <t>a1b360000078FbjAAE</t>
  </si>
  <si>
    <t>a1b360000078Fd1AAE</t>
  </si>
  <si>
    <t>a1b360000078FeJAAU</t>
  </si>
  <si>
    <t>a1b360000078FXsAAM</t>
  </si>
  <si>
    <t>a1b360000078FZAAA2</t>
  </si>
  <si>
    <t>a1b360000078FaSAAU</t>
  </si>
  <si>
    <t>a1b360000078FbkAAE</t>
  </si>
  <si>
    <t>a1b360000078Fd2AAE</t>
  </si>
  <si>
    <t>a1b360000078FeKAAU</t>
  </si>
  <si>
    <t>a1b360000078FXtAAM</t>
  </si>
  <si>
    <t>a1b360000078FZBAA2</t>
  </si>
  <si>
    <t>a1b360000078FaTAAU</t>
  </si>
  <si>
    <t>a1b360000078FblAAE</t>
  </si>
  <si>
    <t>a1b360000078Fd3AAE</t>
  </si>
  <si>
    <t>a1b360000078FeLAAU</t>
  </si>
  <si>
    <t>a1b360000078FXuAAM</t>
  </si>
  <si>
    <t>a1b360000078FZCAA2</t>
  </si>
  <si>
    <t>a1b360000078FaUAAU</t>
  </si>
  <si>
    <t>a1b360000078FbmAAE</t>
  </si>
  <si>
    <t>a1b360000078Fd4AAE</t>
  </si>
  <si>
    <t>a1b360000078FeMAAU</t>
  </si>
  <si>
    <t>a1b360000078FXvAAM</t>
  </si>
  <si>
    <t>a1b360000078FZDAA2</t>
  </si>
  <si>
    <t>a1b360000078FaVAAU</t>
  </si>
  <si>
    <t>a1b360000078FbnAAE</t>
  </si>
  <si>
    <t>a1b360000078Fd5AAE</t>
  </si>
  <si>
    <t>a1b360000078FeNAAU</t>
  </si>
  <si>
    <t>a1b360000078FXwAAM</t>
  </si>
  <si>
    <t>a1b360000078FZEAA2</t>
  </si>
  <si>
    <t>a1b360000078FaWAAU</t>
  </si>
  <si>
    <t>a1b360000078FboAAE</t>
  </si>
  <si>
    <t>a1b360000078Fd6AAE</t>
  </si>
  <si>
    <t>a1b360000078FePAAU</t>
  </si>
  <si>
    <t>a1b360000078FXxAAM</t>
  </si>
  <si>
    <t>a1b360000078FZFAA2</t>
  </si>
  <si>
    <t>a1b360000078FaXAAU</t>
  </si>
  <si>
    <t>a1b360000078FbpAAE</t>
  </si>
  <si>
    <t>a1b360000078Fd7AAE</t>
  </si>
  <si>
    <t>a1b360000078FeQAAU</t>
  </si>
  <si>
    <t>a1b360000078FXyAAM</t>
  </si>
  <si>
    <t>a1b360000078FZGAA2</t>
  </si>
  <si>
    <t>a1b360000078FaYAAU</t>
  </si>
  <si>
    <t>a1b360000078FbqAAE</t>
  </si>
  <si>
    <t>a1b360000078Fd8AAE</t>
  </si>
  <si>
    <t>a1b360000078FeOAAU</t>
  </si>
  <si>
    <t>153.769983065887</t>
  </si>
  <si>
    <t>La population de moins de 5 ans représente 17,9% de la population totale. 31 Décembre 2016, le nombre de décès chez les moins de 5 ans était de 2784 .</t>
  </si>
  <si>
    <t>Children under 5 account for 17.9 percent of the total population. At 31 December 2016, there were 2,784 deaths among children under 5.</t>
  </si>
  <si>
    <t>a1G36000004a0zPEAQ</t>
  </si>
  <si>
    <t>36.9580541878545</t>
  </si>
  <si>
    <t>La population de plus de 5 ans représente  82,1% de la population totale. Au 31 Décembre 2016, le nombre de décès chez les plus de 5 ans était de 3069 .</t>
  </si>
  <si>
    <t>People over 5 years of age account for 82.1 percent of the total population. At 31 December 2016, there were 3,069 deaths among people over 5 years of age.</t>
  </si>
  <si>
    <t>a1G36000004a0zQEAQ</t>
  </si>
  <si>
    <t>a1G36000004a0zREAQ</t>
  </si>
  <si>
    <t>a1G36000004a0zSEAQ</t>
  </si>
  <si>
    <t>a1G36000004a0zTEAQ</t>
  </si>
  <si>
    <t>a1G36000004a0zUEAQ</t>
  </si>
  <si>
    <t>a1G36000004a0zVEAQ</t>
  </si>
  <si>
    <t>a1G36000004a0zWEAQ</t>
  </si>
  <si>
    <t>a1G36000004a0zXEAQ</t>
  </si>
  <si>
    <t>a1G36000004a0zYEAQ</t>
  </si>
  <si>
    <t>2373596</t>
  </si>
  <si>
    <t>Il s'agit des  cas de paludisme enregistrés dans les structures de soins en fin Juin 2017 pour les moins de 5ans, recueillis à partir du DHIS2 . Le nombre total de cas rapporté  en fin juin est de 2373596  .</t>
  </si>
  <si>
    <t>This is the number of malaria cases among children under 5 recorded at health care facilities as at end-June 2017, based on DHIS 2 data, i.e. 2,373,596.</t>
  </si>
  <si>
    <t>a1G36000004a0zZEAQ</t>
  </si>
  <si>
    <t>2386374</t>
  </si>
  <si>
    <t>Il s'agit des  cas de paludisme enregistrés dans les structures de soins en fin Juin 2017 pour les plus de 5ans, recueillis à partir du DHIS2. Le nombre total de cas rapporté en fin Juin est de  2386374.</t>
  </si>
  <si>
    <t>This is the number of malaria cases among people over 5 years of age recorded at health care facilities as at end-June 2017, based on DHIS 2 data, i.e. 2,386,374.</t>
  </si>
  <si>
    <t>a1G36000004a0zaEAA</t>
  </si>
  <si>
    <t>Les données disponibles ne permettent pas de rapporter par espèces</t>
  </si>
  <si>
    <t>The available data cannot be disaggregated by species</t>
  </si>
  <si>
    <t>a1G36000004a0zbEAA</t>
  </si>
  <si>
    <t>a1G36000004a0zcEAA</t>
  </si>
  <si>
    <t>a1G36000004a0zdEAA</t>
  </si>
  <si>
    <t>4754738</t>
  </si>
  <si>
    <t>Il s'agit de nombre de cas confirmés notifiés dans les registres rapportés dans le DHIS2 en fin Juin 2017.</t>
  </si>
  <si>
    <t>This is the number of confirmed cases notified in registers as reported in the DHIS 2 at end-June 2017.</t>
  </si>
  <si>
    <t>a1G36000004a0zeEAA</t>
  </si>
  <si>
    <t>5232</t>
  </si>
  <si>
    <t>Il s'agit de nombre de cas non  confirmés et traités, notifiés dans les registres rapportés dans le DHIS2 en fin Juin 2017.</t>
  </si>
  <si>
    <t>This is the number of unconfirmed and treated cases notified in registers as reported in the DHIS 2 at end-June 2017.</t>
  </si>
  <si>
    <t>a1G36000004a0zfEAA</t>
  </si>
  <si>
    <t>a1G36000004a0zgEAA</t>
  </si>
  <si>
    <t>a1G36000004a0zhEAA</t>
  </si>
  <si>
    <t>a1G36000004a0ziEAA</t>
  </si>
  <si>
    <t>a1G36000004a0zjEAA</t>
  </si>
  <si>
    <t>a1G36000004a0zkEAA</t>
  </si>
  <si>
    <t>a1G36000004a0zlEAA</t>
  </si>
  <si>
    <t>a1G36000004a0zmEAA</t>
  </si>
  <si>
    <t>a1G36000004a0znEAA</t>
  </si>
  <si>
    <t>a1G36000004a0zoEAA</t>
  </si>
  <si>
    <t>a1G36000004a0zpEAA</t>
  </si>
  <si>
    <t>a1G36000004a0zqEAA</t>
  </si>
  <si>
    <t>a1G36000004a0zrEAA</t>
  </si>
  <si>
    <t>a1G36000004a0zsEAA</t>
  </si>
  <si>
    <t>a1G36000004a0ztEAA</t>
  </si>
  <si>
    <t>a1G36000004a0zuEAA</t>
  </si>
  <si>
    <t>a1G36000004a0zvEAA</t>
  </si>
  <si>
    <t>a1G36000004a0zwEAA</t>
  </si>
  <si>
    <t>a1G36000004a0zxEAA</t>
  </si>
  <si>
    <t>a1G36000004a0zyEAA</t>
  </si>
  <si>
    <t>a1G36000004a0zzEAA</t>
  </si>
  <si>
    <t>a1G36000004a100EAA</t>
  </si>
  <si>
    <t>a1G36000004a101EAA</t>
  </si>
  <si>
    <t>a1G36000004a102EAA</t>
  </si>
  <si>
    <t>a1G36000004a103EAA</t>
  </si>
  <si>
    <t>a1G36000004a104EAA</t>
  </si>
  <si>
    <t>a1G36000004a105EAA</t>
  </si>
  <si>
    <t>a1G36000004a106EAA</t>
  </si>
  <si>
    <t>a1G36000004a107EAA</t>
  </si>
  <si>
    <t>a1G36000004a108EAA</t>
  </si>
  <si>
    <t>a1G36000004a109EAA</t>
  </si>
  <si>
    <t>a1G36000004a10AEAQ</t>
  </si>
  <si>
    <t>a1G36000004a10BEAQ</t>
  </si>
  <si>
    <t>a1G36000004a10CEAQ</t>
  </si>
  <si>
    <t>a1G36000004a10DEAQ</t>
  </si>
  <si>
    <t>a1G36000004a10EEAQ</t>
  </si>
  <si>
    <t>a1G36000004a10FEAQ</t>
  </si>
  <si>
    <t>a1G36000004a10GEAQ</t>
  </si>
  <si>
    <t>a1G36000004a10HEAQ</t>
  </si>
  <si>
    <t>a1G36000004a10IEAQ</t>
  </si>
  <si>
    <t>a1G36000004a10JEAQ</t>
  </si>
  <si>
    <t>a1G36000004a10KEAQ</t>
  </si>
  <si>
    <t>a1G36000004a10LEAQ</t>
  </si>
  <si>
    <t>a1G36000004a10MEAQ</t>
  </si>
  <si>
    <t>a1G36000004a10NEAQ</t>
  </si>
  <si>
    <t>a1G36000004a10OEAQ</t>
  </si>
  <si>
    <t>a1G36000004a10PEAQ</t>
  </si>
  <si>
    <t>a1G36000004a10QEAQ</t>
  </si>
  <si>
    <t>a1G36000004a10REAQ</t>
  </si>
  <si>
    <t>a1G36000004a10SEAQ</t>
  </si>
  <si>
    <t>a1G36000004a10TEAQ</t>
  </si>
  <si>
    <t>a1G36000004a10UEAQ</t>
  </si>
  <si>
    <t>a1G36000004a10VEAQ</t>
  </si>
  <si>
    <t>a1G36000004a10WEAQ</t>
  </si>
  <si>
    <t>a1G36000004a10XEAQ</t>
  </si>
  <si>
    <t>a1G36000004a10YEAQ</t>
  </si>
  <si>
    <t>a1G36000004a10ZEAQ</t>
  </si>
  <si>
    <t>a1G36000004a10aEAA</t>
  </si>
  <si>
    <t>a1G36000004a10bEAA</t>
  </si>
  <si>
    <t>a1G36000004a10cEAA</t>
  </si>
  <si>
    <t>a1G36000004a10dEAA</t>
  </si>
  <si>
    <t>a1G36000004a10eEAA</t>
  </si>
  <si>
    <t>a1G36000004a10fEAA</t>
  </si>
  <si>
    <t>a1G36000004a10gEAA</t>
  </si>
  <si>
    <t>a1G36000004a10hEAA</t>
  </si>
  <si>
    <t>a1G36000004a10iEAA</t>
  </si>
  <si>
    <t>a1G36000004a10jEAA</t>
  </si>
  <si>
    <t>a1G36000004a10kEAA</t>
  </si>
  <si>
    <t>a1G36000004a10lEAA</t>
  </si>
  <si>
    <t>a1G36000004a10mEAA</t>
  </si>
  <si>
    <t>a1G36000004a10nEAA</t>
  </si>
  <si>
    <t>a1G36000004a10oEAA</t>
  </si>
  <si>
    <t>a1G36000004a10pEAA</t>
  </si>
  <si>
    <t>a1G36000004a10qEAA</t>
  </si>
  <si>
    <t>a1G36000004a10rEAA</t>
  </si>
  <si>
    <t>a1G36000004a10sEAA</t>
  </si>
  <si>
    <t>a1G36000004a10tEAA</t>
  </si>
  <si>
    <t>a1G36000004a10uEAA</t>
  </si>
  <si>
    <t>a1G36000004a10vEAA</t>
  </si>
  <si>
    <t>a1G36000004a10wEAA</t>
  </si>
  <si>
    <t>a1G36000004a10xEAA</t>
  </si>
  <si>
    <t>a1G36000004a10yEAA</t>
  </si>
  <si>
    <t>a1G36000004a10zEAA</t>
  </si>
  <si>
    <t>a1G36000004a110EAA</t>
  </si>
  <si>
    <t>a1G36000004a111EAA</t>
  </si>
  <si>
    <t>a1G36000004a112EAA</t>
  </si>
  <si>
    <t>a1G36000004a113EAA</t>
  </si>
  <si>
    <t>a1G36000004a114EAA</t>
  </si>
  <si>
    <t>a1G36000004a115EAA</t>
  </si>
  <si>
    <t>a1G36000004a116EAA</t>
  </si>
  <si>
    <t>a1G36000004a117EAA</t>
  </si>
  <si>
    <t>a1G36000004a118EAA</t>
  </si>
  <si>
    <t>a1G36000004a119EAA</t>
  </si>
  <si>
    <t>a1G36000004a11AEAQ</t>
  </si>
  <si>
    <t>a1G36000004a11BEAQ</t>
  </si>
  <si>
    <t>a1G36000004a11CEAQ</t>
  </si>
  <si>
    <t>a1G36000004a11DEAQ</t>
  </si>
  <si>
    <t>a1G36000004a11EEAQ</t>
  </si>
  <si>
    <t>a1G36000004a11FEAQ</t>
  </si>
  <si>
    <t>a1G36000004a11GEAQ</t>
  </si>
  <si>
    <t>a1G36000004a11HEAQ</t>
  </si>
  <si>
    <t>a1G36000004a11IEAQ</t>
  </si>
  <si>
    <t>a1G36000004a11JEAQ</t>
  </si>
  <si>
    <t>a1G36000004a11KEAQ</t>
  </si>
  <si>
    <t>a1G36000004a11LEAQ</t>
  </si>
  <si>
    <t>a1G36000004a11MEAQ</t>
  </si>
  <si>
    <t>a1G36000004a11NEAQ</t>
  </si>
  <si>
    <t>a1G36000004a11OEAQ</t>
  </si>
  <si>
    <t>a1G36000004a11PEAQ</t>
  </si>
  <si>
    <t>a1G36000004a11QEAQ</t>
  </si>
  <si>
    <t>a1G36000004a11REAQ</t>
  </si>
  <si>
    <t>a1G36000004a11SEAQ</t>
  </si>
  <si>
    <t>a1G36000004a11TEAQ</t>
  </si>
  <si>
    <t>a1G36000004a11UEAQ</t>
  </si>
  <si>
    <t>a1G36000004a11VEAQ</t>
  </si>
  <si>
    <t>a1G36000004a11WEAQ</t>
  </si>
  <si>
    <t>a1G36000004a11XEAQ</t>
  </si>
  <si>
    <t>a1G36000004a11YEAQ</t>
  </si>
  <si>
    <t>a1G36000004a11ZEAQ</t>
  </si>
  <si>
    <t>a1G36000004a11aEAA</t>
  </si>
  <si>
    <t>a1G36000004a11bEAA</t>
  </si>
  <si>
    <t>a1G36000004a11cEAA</t>
  </si>
  <si>
    <t>a1G36000004a11dEAA</t>
  </si>
  <si>
    <t>a1G36000004a11eEAA</t>
  </si>
  <si>
    <t>a1G36000004a11fEAA</t>
  </si>
  <si>
    <t>a1G36000004a11gEAA</t>
  </si>
  <si>
    <t>a1G36000004a11hEAA</t>
  </si>
  <si>
    <t>a1G36000004a11iEAA</t>
  </si>
  <si>
    <t>a1G36000004a11jEAA</t>
  </si>
  <si>
    <t>a1G36000004a11kEAA</t>
  </si>
  <si>
    <t>a1G36000004a11lEAA</t>
  </si>
  <si>
    <t>a1G36000004a11mEAA</t>
  </si>
  <si>
    <t>a1G36000004a11nEAA</t>
  </si>
  <si>
    <t>a1G36000004a11oEAA</t>
  </si>
  <si>
    <t>La désagrégation de cet indicateur, selon la MIS/EDS, est: population générale, femmes enceintes, enfants de moins de 5 ans.</t>
  </si>
  <si>
    <t>Disaggregation of this indicator, according to the MIS/DHIS 2017, is: general population, pregnant women, children &lt;5 yrs</t>
  </si>
  <si>
    <t>a1V36000007H4ixEAC</t>
  </si>
  <si>
    <t>a1V36000007H4iyEAC</t>
  </si>
  <si>
    <t>a1V36000007H4izEAC</t>
  </si>
  <si>
    <t>a1V36000007H4j0EAC</t>
  </si>
  <si>
    <t>a1V36000007H4j1EAC</t>
  </si>
  <si>
    <t>a1V36000007H4j2EAC</t>
  </si>
  <si>
    <t>a1V36000007H4j3EAC</t>
  </si>
  <si>
    <t>a1V36000007H4j4EAC</t>
  </si>
  <si>
    <t>a1V36000007H4j5EAC</t>
  </si>
  <si>
    <t>a1V36000007H4j6EAC</t>
  </si>
  <si>
    <t>a1V36000007H4j7EAC</t>
  </si>
  <si>
    <t>a1V36000007H4j8EAC</t>
  </si>
  <si>
    <t>a1V36000007H4j9EAC</t>
  </si>
  <si>
    <t>a1V36000007H4jAEAS</t>
  </si>
  <si>
    <t>a1V36000007H4jBEAS</t>
  </si>
  <si>
    <t>a1V36000007H4jCEAS</t>
  </si>
  <si>
    <t>a1V36000007H4jDEAS</t>
  </si>
  <si>
    <t>a1V36000007H4jEEAS</t>
  </si>
  <si>
    <t>a1V36000007H4jFEAS</t>
  </si>
  <si>
    <t>a1V36000007H4jGEAS</t>
  </si>
  <si>
    <t>a1V36000007H4jHEAS</t>
  </si>
  <si>
    <t>a1V36000007H4jIEAS</t>
  </si>
  <si>
    <t>a1V36000007H4jJEAS</t>
  </si>
  <si>
    <t>a1V36000007H4jKEAS</t>
  </si>
  <si>
    <t>a1V36000007H4jLEAS</t>
  </si>
  <si>
    <t>a1V36000007H4jMEAS</t>
  </si>
  <si>
    <t>a1V36000007H4jNEAS</t>
  </si>
  <si>
    <t>a1V36000007H4jOEAS</t>
  </si>
  <si>
    <t>a1V36000007H4jPEAS</t>
  </si>
  <si>
    <t>a1V36000007H4jQEAS</t>
  </si>
  <si>
    <t>a1V36000007H4jREAS</t>
  </si>
  <si>
    <t>a1V36000007H4jSEAS</t>
  </si>
  <si>
    <t>a1V36000007H4jTEAS</t>
  </si>
  <si>
    <t>a1V36000007H4jUEAS</t>
  </si>
  <si>
    <t>a1V36000007H4jVEAS</t>
  </si>
  <si>
    <t>a1V36000007H4jWEAS</t>
  </si>
  <si>
    <t>a1V36000007H4jXEAS</t>
  </si>
  <si>
    <t>a1V36000007H4jYEAS</t>
  </si>
  <si>
    <t>a1V36000007H4jZEAS</t>
  </si>
  <si>
    <t>a1V36000007H4jaEAC</t>
  </si>
  <si>
    <t>a1V36000007H4jbEAC</t>
  </si>
  <si>
    <t>a1V36000007H4jcEAC</t>
  </si>
  <si>
    <t>a1V36000007H4jdEAC</t>
  </si>
  <si>
    <t>a1V36000007H4jeEAC</t>
  </si>
  <si>
    <t>a1V36000007H4jfEAC</t>
  </si>
  <si>
    <t>a1V36000007H4jgEAC</t>
  </si>
  <si>
    <t>a1V36000007H4jhEAC</t>
  </si>
  <si>
    <t>a1V36000007H4jiEAC</t>
  </si>
  <si>
    <t>a1V36000007H4jjEAC</t>
  </si>
  <si>
    <t>a1V36000007H4jkEAC</t>
  </si>
  <si>
    <t>a1V36000007H4jlEAC</t>
  </si>
  <si>
    <t>a1V36000007H4jmEAC</t>
  </si>
  <si>
    <t>a1V36000007H4jnEAC</t>
  </si>
  <si>
    <t>a1V36000007H4joEAC</t>
  </si>
  <si>
    <t>a1V36000007H4jpEAC</t>
  </si>
  <si>
    <t>a1V36000007H4jqEAC</t>
  </si>
  <si>
    <t>a1V36000007H4jrEAC</t>
  </si>
  <si>
    <t>a1V36000007H4jsEAC</t>
  </si>
  <si>
    <t>a1V36000007H4jtEAC</t>
  </si>
  <si>
    <t>a1V36000007H4juEAC</t>
  </si>
  <si>
    <t>a1V36000007H4jvEAC</t>
  </si>
  <si>
    <t>a1V36000007H4jwEAC</t>
  </si>
  <si>
    <t>a1V36000007H4jxEAC</t>
  </si>
  <si>
    <t>a1V36000007H4jyEAC</t>
  </si>
  <si>
    <t>a1V36000007H4jzEAC</t>
  </si>
  <si>
    <t>a1V36000007H4k0EAC</t>
  </si>
  <si>
    <t>a1V36000007H4k1EAC</t>
  </si>
  <si>
    <t>a1V36000007H4k2EAC</t>
  </si>
  <si>
    <t>a1V36000007H4k3EAC</t>
  </si>
  <si>
    <t>a1V36000007H4k4EAC</t>
  </si>
  <si>
    <t>a1V36000007H4k5EAC</t>
  </si>
  <si>
    <t>a1V36000007H4k6EAC</t>
  </si>
  <si>
    <t>a1V36000007H4k7EAC</t>
  </si>
  <si>
    <t>a1V36000007H4k8EAC</t>
  </si>
  <si>
    <t>a1V36000007H4k9EAC</t>
  </si>
  <si>
    <t>a1V36000007H4kAEAS</t>
  </si>
  <si>
    <t>a1V36000007H4kBEAS</t>
  </si>
  <si>
    <t>a1V36000007H4kCEAS</t>
  </si>
  <si>
    <t>a1V36000007H4kDEAS</t>
  </si>
  <si>
    <t>a1V36000007H4kEEAS</t>
  </si>
  <si>
    <t>a1V36000007H4kFEAS</t>
  </si>
  <si>
    <t>a1V36000007H4kGEAS</t>
  </si>
  <si>
    <t>a1V36000007H4kHEAS</t>
  </si>
  <si>
    <t>a1V36000007H4kIEAS</t>
  </si>
  <si>
    <t>a1V36000007H4kJEAS</t>
  </si>
  <si>
    <t>a1V36000007H4kKEAS</t>
  </si>
  <si>
    <t>a1V36000007H4kLEAS</t>
  </si>
  <si>
    <t>a1V36000007H4kMEAS</t>
  </si>
  <si>
    <t>a1V36000007H4kNEAS</t>
  </si>
  <si>
    <t>a1V36000007H4kOEAS</t>
  </si>
  <si>
    <t>a1V36000007H4kPEAS</t>
  </si>
  <si>
    <t>a1V36000007H4kQEAS</t>
  </si>
  <si>
    <t>a1V36000007H4kREAS</t>
  </si>
  <si>
    <t>a1V36000007H4kSEAS</t>
  </si>
  <si>
    <t>a1V36000007H4kTEAS</t>
  </si>
  <si>
    <t>a1V36000007H4kUEAS</t>
  </si>
  <si>
    <t>a1V36000007H4kVEAS</t>
  </si>
  <si>
    <t>a1V36000007H4kWEAS</t>
  </si>
  <si>
    <t>a1V36000007H4kXEAS</t>
  </si>
  <si>
    <t>a1V36000007H4kYEAS</t>
  </si>
  <si>
    <t>a1V36000007H4kZEAS</t>
  </si>
  <si>
    <t>a1V36000007H4kaEAC</t>
  </si>
  <si>
    <t>a1V36000007H4kbEAC</t>
  </si>
  <si>
    <t>a1V36000007H4kcEAC</t>
  </si>
  <si>
    <t>a1V36000007H4kdEAC</t>
  </si>
  <si>
    <t>a1V36000007H4keEAC</t>
  </si>
  <si>
    <t>a1V36000007H4kfEAC</t>
  </si>
  <si>
    <t>a1V36000007H4kgEAC</t>
  </si>
  <si>
    <t>a1V36000007H4khEAC</t>
  </si>
  <si>
    <t>a1V36000007H4kiEAC</t>
  </si>
  <si>
    <t>a1V36000007H4kjEAC</t>
  </si>
  <si>
    <t>a1V36000007H4kkEAC</t>
  </si>
  <si>
    <t>a1V36000007H4klEAC</t>
  </si>
  <si>
    <t>a1V36000007H4kmEAC</t>
  </si>
  <si>
    <t>a1V36000007H4knEAC</t>
  </si>
  <si>
    <t>a1V36000007H4koEAC</t>
  </si>
  <si>
    <t>a1V36000007H4kpEAC</t>
  </si>
  <si>
    <t>a1V36000007H4kqEAC</t>
  </si>
  <si>
    <t>a1V36000007H4krEAC</t>
  </si>
  <si>
    <t>a1V36000007H4ksEAC</t>
  </si>
  <si>
    <t>a1V36000007H4ktEAC</t>
  </si>
  <si>
    <t>a1V36000007H4kuEAC</t>
  </si>
  <si>
    <t>a1V36000007H4kvEAC</t>
  </si>
  <si>
    <t>a1V36000007H4kwEAC</t>
  </si>
  <si>
    <t>a1V36000007H4kxEAC</t>
  </si>
  <si>
    <t>a1V36000007H4kyEAC</t>
  </si>
  <si>
    <t>a1V36000007H4kzEAC</t>
  </si>
  <si>
    <t>a1V36000007H4l0EAC</t>
  </si>
  <si>
    <t>a1V36000007H4l1EAC</t>
  </si>
  <si>
    <t>a1V36000007H4l2EAC</t>
  </si>
  <si>
    <t>a1V36000007H4l3EAC</t>
  </si>
  <si>
    <t>a1V36000007H4l4EAC</t>
  </si>
  <si>
    <t>a1V36000007H4l5EAC</t>
  </si>
  <si>
    <t>a1V36000007H4l6EAC</t>
  </si>
  <si>
    <t>a1V36000007H4l7EAC</t>
  </si>
  <si>
    <t>a1V36000007H4l8EAC</t>
  </si>
  <si>
    <t>a1V36000007H4l9EAC</t>
  </si>
  <si>
    <t>a1V36000007H4lAEAS</t>
  </si>
  <si>
    <t>a1V36000007H4lBEAS</t>
  </si>
  <si>
    <t>a1V36000007H4lCEAS</t>
  </si>
  <si>
    <t>a1V36000007H4lDEAS</t>
  </si>
  <si>
    <t>a1V36000007H4lEEAS</t>
  </si>
  <si>
    <t>a1V36000007H4lFEAS</t>
  </si>
  <si>
    <t>a1V36000007H4lGEAS</t>
  </si>
  <si>
    <t>a1V36000007H4lHEAS</t>
  </si>
  <si>
    <t>a1V36000007H4lIEAS</t>
  </si>
  <si>
    <t>a1V36000007H4lJEAS</t>
  </si>
  <si>
    <t>a1V36000007H4lKEAS</t>
  </si>
  <si>
    <t>a1V36000007H4lLEAS</t>
  </si>
  <si>
    <t>a1V36000007H4lMEAS</t>
  </si>
  <si>
    <t>a163600000E3Mr7AAF</t>
  </si>
  <si>
    <t>a163600000E3Mr8AAF</t>
  </si>
  <si>
    <t>a163600000E3Mr9AAF</t>
  </si>
  <si>
    <t>a163600000E3MrAAAV</t>
  </si>
  <si>
    <t>a163600000E3MrBAAV</t>
  </si>
  <si>
    <t>a163600000E3MrCAAV</t>
  </si>
  <si>
    <t>a163600000E3MrDAAV</t>
  </si>
  <si>
    <t>a163600000E3MrEAAV</t>
  </si>
  <si>
    <t>a163600000E3MrFAAV</t>
  </si>
  <si>
    <t>a163600000E3MrGAAV</t>
  </si>
  <si>
    <t>Données non fournies dans le DHIS 2</t>
  </si>
  <si>
    <t>Data not provided in the DHIS 2</t>
  </si>
  <si>
    <t>a163600000E3MrHAAV</t>
  </si>
  <si>
    <t>a163600000E3MrIAAV</t>
  </si>
  <si>
    <t>Le total des données désagrégées (11,488,376) diffère du total de la valeur de base du cadre de performance (11,487,514).  Les totaux devraient être les mêmes.  Cela sera vérifié lors du rapportage pour les prochaines années.</t>
  </si>
  <si>
    <t>The total of the disaggregated data (11,488,376) differs slightly from teh total of the reference value in the performance framework (11,487,514).  The totals should be the same.  This will be better verified in future reporting of data.</t>
  </si>
  <si>
    <t>a163600000E3MrJAAV</t>
  </si>
  <si>
    <t>a163600000E3MrKAAV</t>
  </si>
  <si>
    <t>a163600000E3MrLAAV</t>
  </si>
  <si>
    <t>a163600000E3MrMAAV</t>
  </si>
  <si>
    <t>a163600000E3MrNAAV</t>
  </si>
  <si>
    <t>a163600000E3MrOAAV</t>
  </si>
  <si>
    <t>a163600000E3MrPAAV</t>
  </si>
  <si>
    <t>a163600000E3MrQAAV</t>
  </si>
  <si>
    <t>a163600000E3MrRAAV</t>
  </si>
  <si>
    <t>a163600000E3MrSAAV</t>
  </si>
  <si>
    <t>La microscopie n'est pas utilisée dans la communauté</t>
  </si>
  <si>
    <t>Microscopy is not used in the community</t>
  </si>
  <si>
    <t>a163600000E3MrTAAV</t>
  </si>
  <si>
    <t>La microscopie n'est pas utilisée dans la communauté.  Les résultats se réfèrent donc tous à des tests TDRs dans la communauté.</t>
  </si>
  <si>
    <t>Microscopy is not used in the community.  The results therefore all refer to RDTs in the community.</t>
  </si>
  <si>
    <t>a163600000E3MrUAAV</t>
  </si>
  <si>
    <t>a163600000E3MrVAAV</t>
  </si>
  <si>
    <t>a163600000E3MrWAAV</t>
  </si>
  <si>
    <t>a163600000E3MrXAAV</t>
  </si>
  <si>
    <t>a163600000E3MrYAAV</t>
  </si>
  <si>
    <t>a163600000E3MrZAAV</t>
  </si>
  <si>
    <t>a163600000E3MraAAF</t>
  </si>
  <si>
    <t>a163600000E3MrbAAF</t>
  </si>
  <si>
    <t>a163600000E3MrcAAF</t>
  </si>
  <si>
    <t>Données non fournies dans le DHIS 2, Dénominateur non disponible.  Les données désagrégées (789,574) diffèrent des données de référence du cadre de performance (757,055).  Les totaux devraient être les mêmes.  Ceci sera vérifié durant les prochaines périodes de rapportage.</t>
  </si>
  <si>
    <t>Data not provided in the DHIS 2, the denominator is not available.  The disaggregated data (789,574) are different to the baseline value of the performance framework (757,055).  The totals should be the same.  This will be better verified during future reporting periods.</t>
  </si>
  <si>
    <t>a163600000E3MrdAAF</t>
  </si>
  <si>
    <t>a163600000E3MreAAF</t>
  </si>
  <si>
    <t>a163600000E3MrfAAF</t>
  </si>
  <si>
    <t>a163600000E3MrgAAF</t>
  </si>
  <si>
    <t>a163600000E3MrhAAF</t>
  </si>
  <si>
    <t>a163600000E3MriAAF</t>
  </si>
  <si>
    <t>a163600000E3MrjAAF</t>
  </si>
  <si>
    <t>a163600000E3MrkAAF</t>
  </si>
  <si>
    <t>Data not available in the DHIS2</t>
  </si>
  <si>
    <t>a163600000E3MrlAAF</t>
  </si>
  <si>
    <t>a163600000E3MrmAAF</t>
  </si>
  <si>
    <t>a163600000E3MrnAAF</t>
  </si>
  <si>
    <t>a163600000E3MroAAF</t>
  </si>
  <si>
    <t>a163600000E3MrpAAF</t>
  </si>
  <si>
    <t>a163600000E3MrqAAF</t>
  </si>
  <si>
    <t>a163600000E3MrrAAF</t>
  </si>
  <si>
    <t>a163600000E3MrsAAF</t>
  </si>
  <si>
    <t>a163600000E3MrtAAF</t>
  </si>
  <si>
    <t>a163600000E3MruAAF</t>
  </si>
  <si>
    <t>a163600000E3MrvAAF</t>
  </si>
  <si>
    <t>a163600000E3MrwAAF</t>
  </si>
  <si>
    <t>a163600000E3MrxAAF</t>
  </si>
  <si>
    <t>a163600000E3MryAAF</t>
  </si>
  <si>
    <t>a163600000E3MrzAAF</t>
  </si>
  <si>
    <t>a163600000E3Ms0AAF</t>
  </si>
  <si>
    <t>a163600000E3Ms1AAF</t>
  </si>
  <si>
    <t>a163600000E3Ms2AAF</t>
  </si>
  <si>
    <t>a163600000E3Ms3AAF</t>
  </si>
  <si>
    <t>a163600000E3Ms4AAF</t>
  </si>
  <si>
    <t>a163600000E3Ms5AAF</t>
  </si>
  <si>
    <t>a163600000E3Ms6AAF</t>
  </si>
  <si>
    <t>a163600000E3Ms7AAF</t>
  </si>
  <si>
    <t>a163600000E3Ms8AAF</t>
  </si>
  <si>
    <t>a163600000E3Ms9AAF</t>
  </si>
  <si>
    <t>a163600000E3MsAAAV</t>
  </si>
  <si>
    <t>a163600000E3MsBAAV</t>
  </si>
  <si>
    <t>a163600000E3MsCAAV</t>
  </si>
  <si>
    <t>a163600000E3MsDAAV</t>
  </si>
  <si>
    <t>a163600000E3MsEAAV</t>
  </si>
  <si>
    <t>a163600000E3MsFAAV</t>
  </si>
  <si>
    <t>a163600000E3MsGAAV</t>
  </si>
  <si>
    <t>a163600000E3MsHAAV</t>
  </si>
  <si>
    <t>a163600000E3MsIAAV</t>
  </si>
  <si>
    <t>a163600000E3MsJAAV</t>
  </si>
  <si>
    <t>a163600000E3MsKAAV</t>
  </si>
  <si>
    <t>a163600000E3MsLAAV</t>
  </si>
  <si>
    <t>a163600000E3MsMAAV</t>
  </si>
  <si>
    <t>a163600000E3MsNAAV</t>
  </si>
  <si>
    <t>a163600000E3MsOAAV</t>
  </si>
  <si>
    <t>a163600000E3MsPAAV</t>
  </si>
  <si>
    <t>a163600000E3MsQAAV</t>
  </si>
  <si>
    <t>a163600000E3MsRAAV</t>
  </si>
  <si>
    <t>a163600000E3MsSAAV</t>
  </si>
  <si>
    <t>a163600000E3MsTAAV</t>
  </si>
  <si>
    <t>a163600000E3MsUAAV</t>
  </si>
  <si>
    <t>a163600000E3MsVAAV</t>
  </si>
  <si>
    <t>a163600000E3MsWAAV</t>
  </si>
  <si>
    <t>a163600000E3MsXAAV</t>
  </si>
  <si>
    <t>a163600000E3MsYAAV</t>
  </si>
  <si>
    <t>a163600000E3MsZAAV</t>
  </si>
  <si>
    <t>a163600000E3MsaAAF</t>
  </si>
  <si>
    <t>a163600000E3MsbAAF</t>
  </si>
  <si>
    <t>a163600000E3MscAAF</t>
  </si>
  <si>
    <t>a163600000E3MsdAAF</t>
  </si>
  <si>
    <t>a163600000E3MseAAF</t>
  </si>
  <si>
    <t>a163600000E3MsfAAF</t>
  </si>
  <si>
    <t>a163600000E3MsgAAF</t>
  </si>
  <si>
    <t>a163600000E3MshAAF</t>
  </si>
  <si>
    <t>a163600000E3MsiAAF</t>
  </si>
  <si>
    <t>a163600000E3MsjAAF</t>
  </si>
  <si>
    <t>a163600000E3MskAAF</t>
  </si>
  <si>
    <t>a163600000E3MslAAF</t>
  </si>
  <si>
    <t>a163600000E3MsmAAF</t>
  </si>
  <si>
    <t>a163600000E3MsnAAF</t>
  </si>
  <si>
    <t>a163600000E3MsoAAF</t>
  </si>
  <si>
    <t>a163600000E3MspAAF</t>
  </si>
  <si>
    <t>a163600000E3MsqAAF</t>
  </si>
  <si>
    <t>a163600000E3MsrAAF</t>
  </si>
  <si>
    <t>a163600000E3MssAAF</t>
  </si>
  <si>
    <t>a163600000E3MstAAF</t>
  </si>
  <si>
    <t>a163600000E3MsuAAF</t>
  </si>
  <si>
    <t>a163600000E3MsvAAF</t>
  </si>
  <si>
    <t>a163600000E3MswAAF</t>
  </si>
  <si>
    <t>a163600000E3MsxAAF</t>
  </si>
  <si>
    <t>a163600000E3MsyAAF</t>
  </si>
  <si>
    <t>a163600000E3MszAAF</t>
  </si>
  <si>
    <t>a163600000E3Mt0AAF</t>
  </si>
  <si>
    <t>a163600000E3Mt1AAF</t>
  </si>
  <si>
    <t>a163600000E3Mt2AAF</t>
  </si>
  <si>
    <t>a163600000E3Mt3AAF</t>
  </si>
  <si>
    <t>a163600000E3Mt4AAF</t>
  </si>
  <si>
    <t>a163600000E3Mt5AAF</t>
  </si>
  <si>
    <t>a163600000E3Mt6AAF</t>
  </si>
  <si>
    <t>a163600000E3Mt7AAF</t>
  </si>
  <si>
    <t>a163600000E3Mt8AAF</t>
  </si>
  <si>
    <t>a163600000E3Mt9AAF</t>
  </si>
  <si>
    <t>a163600000E3MtAAAV</t>
  </si>
  <si>
    <t>a163600000E3MtBAAV</t>
  </si>
  <si>
    <t>a163600000E3MtCAAV</t>
  </si>
  <si>
    <t>a163600000E3MtDAAV</t>
  </si>
  <si>
    <t>a163600000E3MtEAAV</t>
  </si>
  <si>
    <t>a163600000E3MtFAAV</t>
  </si>
  <si>
    <t>a163600000E3MtGAAV</t>
  </si>
  <si>
    <t>a163600000E3MtHAAV</t>
  </si>
  <si>
    <t>a163600000E3MtIAAV</t>
  </si>
  <si>
    <t>a163600000E3MtJAAV</t>
  </si>
  <si>
    <t>a163600000E3MtKAAV</t>
  </si>
  <si>
    <t>a163600000E3MtLAAV</t>
  </si>
  <si>
    <t>a163600000E3MtMAAV</t>
  </si>
  <si>
    <t>a163600000E3MtNAAV</t>
  </si>
  <si>
    <t>a163600000E3MtOAAV</t>
  </si>
  <si>
    <t>a163600000E3MtPAAV</t>
  </si>
  <si>
    <t>a163600000E3MtQAAV</t>
  </si>
  <si>
    <t>a163600000E3MtRAAV</t>
  </si>
  <si>
    <t>a163600000E3MtSAAV</t>
  </si>
  <si>
    <t>a163600000E3MtTAAV</t>
  </si>
  <si>
    <t>a163600000E3MtUAAV</t>
  </si>
  <si>
    <t>a163600000E3MtVAAV</t>
  </si>
  <si>
    <t>a163600000E3MtWAAV</t>
  </si>
  <si>
    <t>a163600000E3MtXAAV</t>
  </si>
  <si>
    <t>a163600000E3MtYAAV</t>
  </si>
  <si>
    <t>a163600000E3MtZAAV</t>
  </si>
  <si>
    <t>a163600000E3MtaAAF</t>
  </si>
  <si>
    <t>a163600000E3MtbAAF</t>
  </si>
  <si>
    <t>a163600000E3MtcAAF</t>
  </si>
  <si>
    <t>a163600000E3MtdAAF</t>
  </si>
  <si>
    <t>a163600000E3MteAAF</t>
  </si>
  <si>
    <t>a163600000E3MtfAAF</t>
  </si>
  <si>
    <t>a163600000E3MtgAAF</t>
  </si>
  <si>
    <t>a163600000E3MthAAF</t>
  </si>
  <si>
    <t>a163600000E3MtiAAF</t>
  </si>
  <si>
    <t>a163600000E3MtjAAF</t>
  </si>
  <si>
    <t>a163600000E3MtkAAF</t>
  </si>
  <si>
    <t>a163600000E3MtlAAF</t>
  </si>
  <si>
    <t>a163600000E3MtmAAF</t>
  </si>
  <si>
    <t>a163600000E3MtnAAF</t>
  </si>
  <si>
    <t>a163600000E3MtoAAF</t>
  </si>
  <si>
    <t>a163600000E3MtpAAF</t>
  </si>
  <si>
    <t>a163600000E3MtqAAF</t>
  </si>
  <si>
    <t>a163600000E3MtrAAF</t>
  </si>
  <si>
    <t>a163600000E3MtsAAF</t>
  </si>
  <si>
    <t>a163600000E3MttAAF</t>
  </si>
  <si>
    <t>a163600000E3MtuAAF</t>
  </si>
  <si>
    <t>a163600000E3MtvAAF</t>
  </si>
  <si>
    <t>a163600000E3MtwAAF</t>
  </si>
  <si>
    <t>a163600000E3MtxAAF</t>
  </si>
  <si>
    <t>a163600000E3MtyAAF</t>
  </si>
  <si>
    <t>a163600000E3MtzAAF</t>
  </si>
  <si>
    <t>a163600000E3Mu0AAF</t>
  </si>
  <si>
    <t>a163600000E3Mu1AAF</t>
  </si>
  <si>
    <t>a163600000E3Mu2AAF</t>
  </si>
  <si>
    <t>a163600000E3Mu3AAF</t>
  </si>
  <si>
    <t>a163600000E3Mu4AAF</t>
  </si>
  <si>
    <t>a163600000E3Mu5AAF</t>
  </si>
  <si>
    <t>a163600000E3Mu6AAF</t>
  </si>
  <si>
    <t>a163600000E3Mu7AAF</t>
  </si>
  <si>
    <t>a163600000E3Mu8AAF</t>
  </si>
  <si>
    <t>a163600000E3Mu9AAF</t>
  </si>
  <si>
    <t>a163600000E3MuBAAV</t>
  </si>
  <si>
    <t>a163600000E3MuAAAV</t>
  </si>
  <si>
    <t>a163600000E3MuCAAV</t>
  </si>
  <si>
    <t>a163600000E3MuDAAV</t>
  </si>
  <si>
    <t>a163600000E3MuEAAV</t>
  </si>
  <si>
    <t>a163600000E3MuFAAV</t>
  </si>
  <si>
    <t>a163600000E3MuGAAV</t>
  </si>
  <si>
    <t>a163600000E3MuHAAV</t>
  </si>
  <si>
    <t>a163600000E3MuIAAV</t>
  </si>
  <si>
    <t>a163600000E3MuJAAV</t>
  </si>
  <si>
    <t>a163600000E3MuKAAV</t>
  </si>
  <si>
    <t>a163600000E3MuLAAV</t>
  </si>
  <si>
    <t>a163600000E3MuMAAV</t>
  </si>
  <si>
    <t>a163600000E3MuNAAV</t>
  </si>
  <si>
    <t>a163600000E3MuOAAV</t>
  </si>
  <si>
    <t>a163600000E3MuPAAV</t>
  </si>
  <si>
    <t>a163600000E3MuQAAV</t>
  </si>
  <si>
    <t>a163600000E3MuRAAV</t>
  </si>
  <si>
    <t>a163600000E3MuSAAV</t>
  </si>
  <si>
    <t>a163600000E3MuTAAV</t>
  </si>
  <si>
    <t>a163600000E3MuUAAV</t>
  </si>
  <si>
    <t>a163600000E3MuVAAV</t>
  </si>
  <si>
    <t>a163600000E3MuWAAV</t>
  </si>
  <si>
    <t>a163600000E3MuXAAV</t>
  </si>
  <si>
    <t>a163600000E3MuYAAV</t>
  </si>
  <si>
    <t>a163600000E3MuZAAV</t>
  </si>
  <si>
    <t>a163600000E3MuaAAF</t>
  </si>
  <si>
    <t>a163600000E3MubAAF</t>
  </si>
  <si>
    <t>a163600000E3MucAAF</t>
  </si>
  <si>
    <t>a163600000E3MudAAF</t>
  </si>
  <si>
    <t>a163600000E3MueAAF</t>
  </si>
  <si>
    <t>a163600000E3MufAAF</t>
  </si>
  <si>
    <t>a163600000E3MugAAF</t>
  </si>
  <si>
    <t>a163600000E3MuhAAF</t>
  </si>
  <si>
    <t>a163600000E3MuiAAF</t>
  </si>
  <si>
    <t>a163600000E3MujAAF</t>
  </si>
  <si>
    <t>a163600000E3MukAAF</t>
  </si>
  <si>
    <t>a163600000E3MulAAF</t>
  </si>
  <si>
    <t>a163600000E3MumAAF</t>
  </si>
  <si>
    <t>a163600000E3MunAAF</t>
  </si>
  <si>
    <t>a163600000E3MuoAAF</t>
  </si>
  <si>
    <t>a163600000E3MupAAF</t>
  </si>
  <si>
    <t>a163600000E3MuqAAF</t>
  </si>
  <si>
    <t>a163600000E3MurAAF</t>
  </si>
  <si>
    <t>a163600000E3MusAAF</t>
  </si>
  <si>
    <t>a163600000E3MutAAF</t>
  </si>
  <si>
    <t>a163600000E3MuuAAF</t>
  </si>
  <si>
    <t>a163600000E3MuvAAF</t>
  </si>
  <si>
    <t>a163600000E3MuwAAF</t>
  </si>
  <si>
    <t>a163600000E3MuxAAF</t>
  </si>
  <si>
    <t>a163600000E3MuyAAF</t>
  </si>
  <si>
    <t>a163600000E3MuzAAF</t>
  </si>
  <si>
    <t>a163600000E3Mv0AAF</t>
  </si>
  <si>
    <t>a163600000E3Mv1AAF</t>
  </si>
  <si>
    <t>a163600000E3Mv2AAF</t>
  </si>
  <si>
    <t>a163600000E3Mv3AAF</t>
  </si>
  <si>
    <t>a163600000E3Mv4AAF</t>
  </si>
  <si>
    <t>a163600000E3Mv5AAF</t>
  </si>
  <si>
    <t>a163600000E3Mv6AAF</t>
  </si>
  <si>
    <t>a163600000E3Mv7AAF</t>
  </si>
  <si>
    <t>a163600000E3Mv8AAF</t>
  </si>
  <si>
    <t>a163600000E3Mv9AAF</t>
  </si>
  <si>
    <t>a163600000E3MvAAAV</t>
  </si>
  <si>
    <t>a163600000E3MvBAAV</t>
  </si>
  <si>
    <t>a163600000E3MvCAAV</t>
  </si>
  <si>
    <t>a163600000E3MvDAAV</t>
  </si>
  <si>
    <t>a163600000E3MvEAAV</t>
  </si>
  <si>
    <t>a163600000E3MvFAAV</t>
  </si>
  <si>
    <t>a163600000E3MvGAAV</t>
  </si>
  <si>
    <t>a163600000E3MvHAAV</t>
  </si>
  <si>
    <t>a163600000E3MvIAAV</t>
  </si>
  <si>
    <t>a163600000E3MvJAAV</t>
  </si>
  <si>
    <t>a163600000E3MvKAAV</t>
  </si>
  <si>
    <t>a163600000E3MvLAAV</t>
  </si>
  <si>
    <t>a163600000E3MvMAAV</t>
  </si>
  <si>
    <t>a163600000E3MvNAAV</t>
  </si>
  <si>
    <t>a163600000E3MvOAAV</t>
  </si>
  <si>
    <t>a163600000E3MvPAAV</t>
  </si>
  <si>
    <t>a163600000E3MvQAAV</t>
  </si>
  <si>
    <t>a163600000E3MvRAAV</t>
  </si>
  <si>
    <t>a163600000E3MvSAAV</t>
  </si>
  <si>
    <t>a163600000E3MvTAAV</t>
  </si>
  <si>
    <t>a163600000E3MvUAAV</t>
  </si>
  <si>
    <t>a163600000E3MvVAAV</t>
  </si>
  <si>
    <t>a163600000E3MvWAAV</t>
  </si>
  <si>
    <t>a163600000E3MvXAAV</t>
  </si>
  <si>
    <t>a163600000E3MvYAAV</t>
  </si>
  <si>
    <t>a163600000E3MvZAAV</t>
  </si>
  <si>
    <t>a163600000E3MvaAAF</t>
  </si>
  <si>
    <t>a163600000E3MvbAAF</t>
  </si>
  <si>
    <t>a163600000E3MvcAAF</t>
  </si>
  <si>
    <t>a163600000E3MvdAAF</t>
  </si>
  <si>
    <t>a163600000E3MveAAF</t>
  </si>
  <si>
    <t>a163600000E3MvfAAF</t>
  </si>
  <si>
    <t>a163600000E3MvgAAF</t>
  </si>
  <si>
    <t>a163600000E3MvhAAF</t>
  </si>
  <si>
    <t>a163600000E3MviAAF</t>
  </si>
  <si>
    <t>a163600000E3MvjAAF</t>
  </si>
  <si>
    <t>a163600000E3MvkAAF</t>
  </si>
  <si>
    <t>a163600000E3MvlAAF</t>
  </si>
  <si>
    <t>a163600000E3MvmAAF</t>
  </si>
  <si>
    <t>a163600000E3MvnAAF</t>
  </si>
  <si>
    <t>a163600000E3MvoAAF</t>
  </si>
  <si>
    <t>a163600000E3MvpAAF</t>
  </si>
  <si>
    <t>a163600000E3MvqAAF</t>
  </si>
  <si>
    <t>a163600000E3MvrAAF</t>
  </si>
  <si>
    <t>a163600000E3MvsAAF</t>
  </si>
  <si>
    <t>a163600000E3MvtAAF</t>
  </si>
  <si>
    <t>a163600000E3MvuAAF</t>
  </si>
  <si>
    <t>a163600000E3MvvAAF</t>
  </si>
  <si>
    <t>a163600000E3MvwAAF</t>
  </si>
  <si>
    <t>Paludisme</t>
  </si>
  <si>
    <t>Malaria</t>
  </si>
  <si>
    <t>IOR-00034</t>
  </si>
  <si>
    <t>HIV I-9a(M): Pourcentage d'hommes ayant des rapports sexuels avec des hommes vivant avec le VIH</t>
  </si>
  <si>
    <t>Age</t>
  </si>
  <si>
    <t>&lt;25 ans</t>
  </si>
  <si>
    <t>a1L36000000zoLcEAI</t>
  </si>
  <si>
    <t>+ de 25 ans</t>
  </si>
  <si>
    <t>a1L36000000zoLdEAI</t>
  </si>
  <si>
    <t>IOR-00035</t>
  </si>
  <si>
    <t>HIV I-9b(M): Pourcentage de personnes transgenres vivant avec le VIH</t>
  </si>
  <si>
    <t>a1L36000000zoLeEAI</t>
  </si>
  <si>
    <t>a1L36000000zoLfEAI</t>
  </si>
  <si>
    <t>IOR-00036</t>
  </si>
  <si>
    <t>HIV I-10(M): Pourcentage de professionnels du sexe vivant avec le VIH</t>
  </si>
  <si>
    <t>a1L36000002Nzj2EAC</t>
  </si>
  <si>
    <t>a1L36000002Nzj3EAC</t>
  </si>
  <si>
    <t>IOR-00037</t>
  </si>
  <si>
    <t>HIV I-11(M): Pourcentage de consommateurs de drogues injectables vivant avec le VIH</t>
  </si>
  <si>
    <t>a1L36000002OKmOEAW</t>
  </si>
  <si>
    <t>a1L36000002OKmPEAW</t>
  </si>
  <si>
    <t>IOR-00040</t>
  </si>
  <si>
    <t>Malaria I-4: Taux de positivité aux tests de paludisme</t>
  </si>
  <si>
    <t>Espèce</t>
  </si>
  <si>
    <t>P. falciparum</t>
  </si>
  <si>
    <t>a1L36000000zoLwEAI</t>
  </si>
  <si>
    <t>Type de tests</t>
  </si>
  <si>
    <t>Microscopie</t>
  </si>
  <si>
    <t>a1L36000002Nzj4EAC</t>
  </si>
  <si>
    <t>Test de dépistage rapide</t>
  </si>
  <si>
    <t>a1L36000002Nzj5EAC</t>
  </si>
  <si>
    <t>IOR-00041</t>
  </si>
  <si>
    <t>Malaria I-5: Prévalence parasitaire palustre : proportion d'enfants âgés de 6 à 59 mois présentant une infection palustre</t>
  </si>
  <si>
    <t>Sexe</t>
  </si>
  <si>
    <t>Homme</t>
  </si>
  <si>
    <t>a1L36000000zoLyEAI</t>
  </si>
  <si>
    <t>Femme</t>
  </si>
  <si>
    <t>a1L36000000zoLzEAI</t>
  </si>
  <si>
    <t>IOR-00042</t>
  </si>
  <si>
    <t>HIV I-4: Nombre de décès liés au SIDA pour 100,000 habitants</t>
  </si>
  <si>
    <t>a1L36000000zoLXEAY</t>
  </si>
  <si>
    <t>a1L36000000zoLYEAY</t>
  </si>
  <si>
    <t>&lt;15 ans</t>
  </si>
  <si>
    <t>a1L36000000zoLaEAI</t>
  </si>
  <si>
    <t>+ de 15 ans</t>
  </si>
  <si>
    <t>a1L36000000zoLbEAI</t>
  </si>
  <si>
    <t>Sexe | Age</t>
  </si>
  <si>
    <t>Homme de 15 à 19</t>
  </si>
  <si>
    <t>a1L36000002Nzj0EAC</t>
  </si>
  <si>
    <t>Homme de 20 à 24</t>
  </si>
  <si>
    <t>a1L36000002Nzj1EAC</t>
  </si>
  <si>
    <t>Femme de 15 à 19</t>
  </si>
  <si>
    <t>a1L36000002NzjFEAS</t>
  </si>
  <si>
    <t>Femme de 20 à 24</t>
  </si>
  <si>
    <t>a1L36000002NzjGEAS</t>
  </si>
  <si>
    <t>Malaria I-1(M): Cas de paludisme enregistrés, présumés et confirmés</t>
  </si>
  <si>
    <t>&lt;5 ans</t>
  </si>
  <si>
    <t>a1L36000000zoLiEAI</t>
  </si>
  <si>
    <t>+ de 5 ans</t>
  </si>
  <si>
    <t>a1L36000000zoLjEAI</t>
  </si>
  <si>
    <t>P. vivax</t>
  </si>
  <si>
    <t>a1L36000002NzjAEAS</t>
  </si>
  <si>
    <t>a1L36000002NzjBEAS</t>
  </si>
  <si>
    <t>Autre espèce</t>
  </si>
  <si>
    <t>a1L36000002NzjCEAS</t>
  </si>
  <si>
    <t>Définition des cas</t>
  </si>
  <si>
    <t>Confirmé</t>
  </si>
  <si>
    <t>a1L36000002NzjDEAS</t>
  </si>
  <si>
    <t>Présumé</t>
  </si>
  <si>
    <t>a1L36000002NzjEEAS</t>
  </si>
  <si>
    <t>Malaria I-3.1(M): Nombre de décès de patients hospitalisés dus au paludisme : taux pour 100 000 habitants par an</t>
  </si>
  <si>
    <t>a1L36000000zoLtEAI</t>
  </si>
  <si>
    <t>a1L36000000zoLuEAI</t>
  </si>
  <si>
    <t>IOR-00055</t>
  </si>
  <si>
    <t>Malaria I-6: Taux de mortalité des enfants de moins de 5 ans, toutes causes confondues, pour 1000 naissances vivantes</t>
  </si>
  <si>
    <t>a1L36000000zoM0EAI</t>
  </si>
  <si>
    <t>a1L36000000zoM1EAI</t>
  </si>
  <si>
    <t>IOR-00061</t>
  </si>
  <si>
    <t>HIV I-14: Nombre de nouvelles infections par le VIH pour 1000 habitants non-infectés</t>
  </si>
  <si>
    <t>a1L36000002NziuEAC</t>
  </si>
  <si>
    <t>a1L36000002NzivEAC</t>
  </si>
  <si>
    <t>a1L36000002NziwEAC</t>
  </si>
  <si>
    <t>a1L36000002NzixEAC</t>
  </si>
  <si>
    <t>a1L36000002NziyEAC</t>
  </si>
  <si>
    <t>a1L36000002NzizEAC</t>
  </si>
  <si>
    <t>a1L36000002NzjJEAS</t>
  </si>
  <si>
    <t>a1L36000002NzjKEAS</t>
  </si>
  <si>
    <t>IOR-00063</t>
  </si>
  <si>
    <t>Malaria I-10(M): Incidence parasitaire annuelle: Cas de paludisme confirmés (par microscopie ou TDR): taux pour 1000 habitants par an (Contextes d'élimination)</t>
  </si>
  <si>
    <t>Source de l'infection</t>
  </si>
  <si>
    <t>Importée</t>
  </si>
  <si>
    <t>a1L36000002Nzj6EAC</t>
  </si>
  <si>
    <t>Induite</t>
  </si>
  <si>
    <t>a1L36000002Nzj7EAC</t>
  </si>
  <si>
    <t>Local-autochtone</t>
  </si>
  <si>
    <t>a1L36000002Nzj8EAC</t>
  </si>
  <si>
    <t>Local-introduite</t>
  </si>
  <si>
    <t>a1L36000002Nzj9EAC</t>
  </si>
  <si>
    <t>IOR-00076</t>
  </si>
  <si>
    <t>HIV I-13: Nombre et % de personnes vivant avec le VIH</t>
  </si>
  <si>
    <t>a1L36000002NzioEAC</t>
  </si>
  <si>
    <t>a1L36000002NzipEAC</t>
  </si>
  <si>
    <t>a1L36000002NziqEAC</t>
  </si>
  <si>
    <t>a1L36000002NzirEAC</t>
  </si>
  <si>
    <t>a1L36000002NzisEAC</t>
  </si>
  <si>
    <t>a1L36000002NzitEAC</t>
  </si>
  <si>
    <t>a1L36000002NzjHEAS</t>
  </si>
  <si>
    <t>a1L36000002NzjIEAS</t>
  </si>
  <si>
    <t>IOR-00002</t>
  </si>
  <si>
    <t>HIV O-1(M): Pourcentage d'adultes et d'enfants vivant avec le VIH et sous traitement 12 mois après le début du traitement antirétroviral</t>
  </si>
  <si>
    <t>a1L36000000zoL1EAI</t>
  </si>
  <si>
    <t>a1L36000000zoL2EAI</t>
  </si>
  <si>
    <t>a1L36000000zoL4EAI</t>
  </si>
  <si>
    <t>a1L36000000zoL5EAI</t>
  </si>
  <si>
    <t>Durée du traitement</t>
  </si>
  <si>
    <t>24 mois après le début</t>
  </si>
  <si>
    <t>a1L36000000zoL6EAI</t>
  </si>
  <si>
    <t>36 mois après le début</t>
  </si>
  <si>
    <t>a1L36000000zoL7EAI</t>
  </si>
  <si>
    <t>60 mois après le début</t>
  </si>
  <si>
    <t>a1L36000002NzjLEAS</t>
  </si>
  <si>
    <t>IOR-00005</t>
  </si>
  <si>
    <t>HIV O-4a(M): Pourcentage d'hommes ayant déclaré avoir utilisé un préservatif lors de leur dernier rapport anal avec un partenaire de sexe masculin</t>
  </si>
  <si>
    <t>a1L36000002NzjMEAS</t>
  </si>
  <si>
    <t>a1L36000002NzjNEAS</t>
  </si>
  <si>
    <t>IOR-00007</t>
  </si>
  <si>
    <t>HIV O-5(M): Pourcentage de professionnels du sexe ayant déclaré avoir utilisé un préservatif avec leur dernier client</t>
  </si>
  <si>
    <t>a1L36000000zoLEEAY</t>
  </si>
  <si>
    <t>a1L36000000zoLFEAY</t>
  </si>
  <si>
    <t>a1L36000002NzjQEAS</t>
  </si>
  <si>
    <t>a1L36000002NzjREAS</t>
  </si>
  <si>
    <t>IOR-00008</t>
  </si>
  <si>
    <t>HIV O-6(M): Pourcentage de consommateurs de drogues injectables ayant déclaré avoir utilisé du matériel d'injection stérile lors de leur dernière prise de drogue</t>
  </si>
  <si>
    <t>a1L36000000zoLHEAY</t>
  </si>
  <si>
    <t>a1L36000000zoLIEAY</t>
  </si>
  <si>
    <t>a1L36000000zoM9EAI</t>
  </si>
  <si>
    <t>a1L36000000zoMAEAY</t>
  </si>
  <si>
    <t>IOR-00013</t>
  </si>
  <si>
    <t>TB O-4(M): Taux de succès thérapeutique de TB-RR et/ou TB-MR : pourcentage de cas de tuberculose résistante à la rifampicine et/ou tuberculose multirésistante traités avec succès</t>
  </si>
  <si>
    <t>TB-XDR</t>
  </si>
  <si>
    <t>a1L36000002NzjYEAS</t>
  </si>
  <si>
    <t>Malaria O-1a: Proportion de la population ayant dormi sous une moustiquaire imprégnée d'insecticide la nuit précédente</t>
  </si>
  <si>
    <t>a1L36000000zoLNEAY</t>
  </si>
  <si>
    <t>a1L36000000zoLOEAY</t>
  </si>
  <si>
    <t>IOR-00018</t>
  </si>
  <si>
    <t>Malaria O-3: Proportion de personnes utilisant une moustiquaire imprégnée d'insecticide parmi les personnes disposant d'une moustiquaire imprégnée d'insecticide</t>
  </si>
  <si>
    <t>a1L36000000zoLPEAY</t>
  </si>
  <si>
    <t>a1L36000000zoLQEAY</t>
  </si>
  <si>
    <t>IOR-00066</t>
  </si>
  <si>
    <t>HIV O-4.1b(M): Pourcentage de personnes transgenres qui rapportent l'utilisation de préservatif  lors de leur dernier rapport sexuel</t>
  </si>
  <si>
    <t>a1L36000002NzjOEAS</t>
  </si>
  <si>
    <t>a1L36000002NzjPEAS</t>
  </si>
  <si>
    <t>IOR-00067</t>
  </si>
  <si>
    <t>HIV O-9: Pourcentage de consommateurs de drogues injectables qui rapportent l'utilisation de préservatif lors de leur dernier rapport sexuel</t>
  </si>
  <si>
    <t>a1L36000002NzjSEAS</t>
  </si>
  <si>
    <t>a1L36000002NzjTEAS</t>
  </si>
  <si>
    <t>a1L36000002NzjUEAS</t>
  </si>
  <si>
    <t>a1L36000002NzjVEAS</t>
  </si>
  <si>
    <t>IOR-00068</t>
  </si>
  <si>
    <t>HIV O-11: Pourcentage de personnes (estimées)  vivant avec le VIH  qui ont été dépistées positives au VIH</t>
  </si>
  <si>
    <t>a1L36000002NzjWEAS</t>
  </si>
  <si>
    <t>a1L36000002NzjXEAS</t>
  </si>
  <si>
    <t>IOR-00075</t>
  </si>
  <si>
    <t>Malaria O-9(M): Taux d'examens sanguins annuel : pour 100 habitants par an (Contextes d'élimination)</t>
  </si>
  <si>
    <t>Détection des cas</t>
  </si>
  <si>
    <t>Active</t>
  </si>
  <si>
    <t>a1L36000002NzjZEAS</t>
  </si>
  <si>
    <t>Passive</t>
  </si>
  <si>
    <t>a1L36000002NzjaEAC</t>
  </si>
  <si>
    <t>MCI-00037</t>
  </si>
  <si>
    <t>MDR TB-2(M): Nombre de cas de tuberculose, résistante à la rifampicine et/ou tuberculose multirésistante confirmés</t>
  </si>
  <si>
    <t>a1L36000000zoNEEAY</t>
  </si>
  <si>
    <t>a1L36000000zoNFEAY</t>
  </si>
  <si>
    <t>a1L36000000zoNGEAY</t>
  </si>
  <si>
    <t>a1L36000000zoNHEAY</t>
  </si>
  <si>
    <t>MCI-00038</t>
  </si>
  <si>
    <t>MDR TB-3(M): Nombre de cas de tuberculose résistante à la rifampicine et/ou tuberculose multirésistante qui ont commencé un traitement de deuxième intention</t>
  </si>
  <si>
    <t>a1L36000000zoNIEAY</t>
  </si>
  <si>
    <t>a1L36000000zoNJEAY</t>
  </si>
  <si>
    <t>a1L36000000zoNKEAY</t>
  </si>
  <si>
    <t>a1L36000000zoNLEAY</t>
  </si>
  <si>
    <t>Schéma thérapeutique</t>
  </si>
  <si>
    <t>Nouveau traitement TB</t>
  </si>
  <si>
    <t>a1L36000002Nzk0EAC</t>
  </si>
  <si>
    <t>Régime court</t>
  </si>
  <si>
    <t>a1L36000002Nzk1EAC</t>
  </si>
  <si>
    <t>MCI-00043</t>
  </si>
  <si>
    <t>VC-3(M): Nombre de moustiquaires imprégnées d'insecticide de longue durée distribuées de manière continue aux groupes à risque cibles</t>
  </si>
  <si>
    <t>Groupe à risque cible</t>
  </si>
  <si>
    <t>Femmes enceintes</t>
  </si>
  <si>
    <t>a1L36000000zoNMEAY</t>
  </si>
  <si>
    <t>Enfants &lt;5 ans</t>
  </si>
  <si>
    <t>a1L36000000zoNNEAY</t>
  </si>
  <si>
    <t>Migrants / réfugiés / personnes déplacées</t>
  </si>
  <si>
    <t>a1L36000000zoNOEAY</t>
  </si>
  <si>
    <t>Autre groupe à risque cible - à préciser</t>
  </si>
  <si>
    <t>a1L36000000zoNQEAY</t>
  </si>
  <si>
    <t>Enfants scolarisés</t>
  </si>
  <si>
    <t>a1L36000002Nzk2EAC</t>
  </si>
  <si>
    <t>CM-1a(M): Proportion de cas suspect de paludisme soumis à un test parasitologique dans des établissements de santé du secteur public</t>
  </si>
  <si>
    <t>a1L36000000zoNWEAY</t>
  </si>
  <si>
    <t>a1L36000000zoNXEAY</t>
  </si>
  <si>
    <t>a1L36000000zoNYEAY</t>
  </si>
  <si>
    <t>a1L36000000zoNZEAY</t>
  </si>
  <si>
    <t>CM-1b(M): Proportion de cas suspects de paludisme soumis à un test parasitologique dans la communauté</t>
  </si>
  <si>
    <t>a1L36000000zoNaEAI</t>
  </si>
  <si>
    <t>a1L36000000zoNbEAI</t>
  </si>
  <si>
    <t>a1L36000000zoNcEAI</t>
  </si>
  <si>
    <t>a1L36000000zoNdEAI</t>
  </si>
  <si>
    <t>CM-1c(M): Proportion de cas suspects de paludisme soumis à un test parasitologique dans des locaux du secteur privé</t>
  </si>
  <si>
    <t>a1L36000000zoNeEAI</t>
  </si>
  <si>
    <t>a1L36000000zoNfEAI</t>
  </si>
  <si>
    <t>a1L36000000zoNgEAI</t>
  </si>
  <si>
    <t>a1L36000000zoNhEAI</t>
  </si>
  <si>
    <t>CM-2a(M): Proportion de cas de paludisme confirmés ayant reçu un traitement antipaludique de première intention, conformément à la politique nationale, dans des établissements de santé du secteur public</t>
  </si>
  <si>
    <t>a1L36000000zoNiEAI</t>
  </si>
  <si>
    <t>a1L36000000zoNjEAI</t>
  </si>
  <si>
    <t>CM-2b(M): Proportion de cas de paludisme confirmés ayant reçu un traitement antipaludique de première intention dans la communauté</t>
  </si>
  <si>
    <t>a1L36000000zoNlEAI</t>
  </si>
  <si>
    <t>a1L36000000zoNkEAI</t>
  </si>
  <si>
    <t>MCI-00052</t>
  </si>
  <si>
    <t>CM-2c(M): Proportion de cas de paludisme confirmés ayant reçu un traitement antipaludique de première intention dans des locaux du secteur privé</t>
  </si>
  <si>
    <t>a1L36000000zoNmEAI</t>
  </si>
  <si>
    <t>a1L36000000zoNnEAI</t>
  </si>
  <si>
    <t>MCI-00053</t>
  </si>
  <si>
    <t>CM-3a: Proportion de cas de paludisme estimés (présumés et confirmés) ayant reçu un traitement antipaludique de première intention dans les etablissement de sante du secteur public</t>
  </si>
  <si>
    <t>a1L36000000zoNoEAI</t>
  </si>
  <si>
    <t>a1L36000000zoNpEAI</t>
  </si>
  <si>
    <t>MCI-00054</t>
  </si>
  <si>
    <t>CM-3b: Proportion de cas de paludisme estimés (présumés et confirmés) ayant reçu un traitement antipaludique de première intention au niveau communautaire</t>
  </si>
  <si>
    <t>a1L36000000zoNqEAI</t>
  </si>
  <si>
    <t>a1L36000000zoNrEAI</t>
  </si>
  <si>
    <t>CM-3c: Proportion de cas de paludisme estimés (présumés et confirmés) ayant reçu un traitement antipaludique de première intention dans des établissements de santé privés</t>
  </si>
  <si>
    <t>a1L36000000zoNsEAI</t>
  </si>
  <si>
    <t>a1L36000000zoNtEAI</t>
  </si>
  <si>
    <t>MCI-00238</t>
  </si>
  <si>
    <t>TCS-1(M): Pourcentage de personnes vivant avec le VIH bénéficiant actuellement d'un traitement antirétroviral</t>
  </si>
  <si>
    <t>a1L36000000zoMpEAI</t>
  </si>
  <si>
    <t>a1L36000000zoMqEAI</t>
  </si>
  <si>
    <t>Transgenre</t>
  </si>
  <si>
    <t>a1L36000000zoMrEAI</t>
  </si>
  <si>
    <t>a1L36000000zoMsEAI</t>
  </si>
  <si>
    <t>a1L36000000zoMtEAI</t>
  </si>
  <si>
    <t>Homme 15-24 ans</t>
  </si>
  <si>
    <t>a1L36000000zoO2EAI</t>
  </si>
  <si>
    <t>a1L36000002NzjpEAC</t>
  </si>
  <si>
    <t>a1L36000002NzjqEAC</t>
  </si>
  <si>
    <t>HSH</t>
  </si>
  <si>
    <t>a1L36000002NzjrEAC</t>
  </si>
  <si>
    <t>Professionnels du sexe</t>
  </si>
  <si>
    <t>a1L36000002NzjsEAC</t>
  </si>
  <si>
    <t>Usagers de drogues injectables</t>
  </si>
  <si>
    <t>a1L36000002NzjtEAC</t>
  </si>
  <si>
    <t>Femme 15-24 ans</t>
  </si>
  <si>
    <t>a1L36000002Nzk7EAC</t>
  </si>
  <si>
    <t>a1L36000002Nzk8EAC</t>
  </si>
  <si>
    <t>a1L36000002Nzk9EAC</t>
  </si>
  <si>
    <t>MCI-00239</t>
  </si>
  <si>
    <t>TCS-2: Pourcentage de personnes vivant avec le VIH qui ont commencé la thérapie antirétrovirale avec un taux de CD4 de &lt;200 cellules / mm ³</t>
  </si>
  <si>
    <t>a1L36000000zoMuEAI</t>
  </si>
  <si>
    <t>a1L36000000zoMvEAI</t>
  </si>
  <si>
    <t>MCI-00243</t>
  </si>
  <si>
    <t>TCP-1(M): Nombre de cas déclarés de tuberculose, toutes formes confondues, bactériologiquement confirmés et cliniquement diagnostiqués, nouveaux cas et récidives</t>
  </si>
  <si>
    <t>a1L36000000zoMxEAI</t>
  </si>
  <si>
    <t>a1L36000000zoMyEAI</t>
  </si>
  <si>
    <t>Résultat du test VIH</t>
  </si>
  <si>
    <t>Positif</t>
  </si>
  <si>
    <t>a1L36000000zoMzEAI</t>
  </si>
  <si>
    <t>Négatif</t>
  </si>
  <si>
    <t>a1L36000000zoN0EAI</t>
  </si>
  <si>
    <t>Non communiqué</t>
  </si>
  <si>
    <t>a1L36000000zoN1EAI</t>
  </si>
  <si>
    <t>a1L36000000zoN2EAI</t>
  </si>
  <si>
    <t>a1L36000000zoO8EAI</t>
  </si>
  <si>
    <t>Bactériologiquement confirmé</t>
  </si>
  <si>
    <t>a1L36000002NzjwEAC</t>
  </si>
  <si>
    <t>MCI-00245</t>
  </si>
  <si>
    <t>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t>
  </si>
  <si>
    <t>a1L36000000zoN3EAI</t>
  </si>
  <si>
    <t>a1L36000000zoN4EAI</t>
  </si>
  <si>
    <t>a1L36000000zoN5EAI</t>
  </si>
  <si>
    <t>a1L36000000zoN6EAI</t>
  </si>
  <si>
    <t>a1L36000000zoN7EAI</t>
  </si>
  <si>
    <t>a1L36000000zoN8EAI</t>
  </si>
  <si>
    <t>a1L36000000zoN9EAI</t>
  </si>
  <si>
    <t>MCI-00617</t>
  </si>
  <si>
    <t>YP-3: Nombre d'adolescentes et jeunes femmes qui ont fait un test VIH et qui connaissent les résultats durant la période de rapportage</t>
  </si>
  <si>
    <t>De 15 à 19</t>
  </si>
  <si>
    <t>a1L36000002NzjgEAC</t>
  </si>
  <si>
    <t>De 20 à 24</t>
  </si>
  <si>
    <t>a1L36000002NzjhEAC</t>
  </si>
  <si>
    <t>15-24 ans</t>
  </si>
  <si>
    <t>a1L36000002NzjiEAC</t>
  </si>
  <si>
    <t>a1L36000002NzjjEAC</t>
  </si>
  <si>
    <t>a1L36000002NzjkEAC</t>
  </si>
  <si>
    <t>MCI-00619</t>
  </si>
  <si>
    <t>HTS-1: Nombre de personnes dépistées pour le VIH et ayant reçu leurs résultats durant la période de rapportage</t>
  </si>
  <si>
    <t>a1L36000002NzjlEAC</t>
  </si>
  <si>
    <t>a1L36000002NzjmEAC</t>
  </si>
  <si>
    <t>a1L36000002NzjnEAC</t>
  </si>
  <si>
    <t>a1L36000002NzjoEAC</t>
  </si>
  <si>
    <t>MCI-00625</t>
  </si>
  <si>
    <t>TCP-6b: Nombre de cas de TB (toutes formes) notifiées parmi les populations clés affectées / groupes à haut risque (autres que les prisionniers)</t>
  </si>
  <si>
    <t>a1L36000002NzjyEAC</t>
  </si>
  <si>
    <t>a1L36000002NzjzEAC</t>
  </si>
  <si>
    <t>MCI-00630</t>
  </si>
  <si>
    <t>SPI-2: Pourcentage d'enfants de 3-59 mois ayant reçu le nombre total de doses de CPS (chimio-prophylaxie saisonnière) (3 ou 4) pour la saison de transmission dans les zones cibles</t>
  </si>
  <si>
    <t>a1L36000002Nzk3EAC</t>
  </si>
  <si>
    <t>a1L36000002Nzk4EAC</t>
  </si>
  <si>
    <t>MCI-00637</t>
  </si>
  <si>
    <t>TCS-3.1: Pourcentage de personnes vivant avec le VIH qui ont commencé la thérapie antirétrovirale, qui ont une charge virale indétectable à 12 mois (&lt; 1000 copies/ml)</t>
  </si>
  <si>
    <t>a1L36000002NzjuEAC</t>
  </si>
  <si>
    <t>a1L36000002NzjvEAC</t>
  </si>
  <si>
    <t>a1L36000002Nzk5EAC</t>
  </si>
  <si>
    <t>a1L36000002Nzk6EAC</t>
  </si>
  <si>
    <t>Type de tests,Espèce</t>
  </si>
  <si>
    <t>a1J36000002m4EcEAI</t>
  </si>
  <si>
    <t>a1J36000002m4EdEAI</t>
  </si>
  <si>
    <t>Définition des cas,Espèce,Age</t>
  </si>
  <si>
    <t>IOR-00053</t>
  </si>
  <si>
    <t>Malaria I-2.1: Cas de paludisme confirmés (par microscopie ou test de dépistage rapide) : taux pour 1000 habitants par an</t>
  </si>
  <si>
    <t>a1J36000002m4EpEAI</t>
  </si>
  <si>
    <t>a1J36000002m4ErEAI</t>
  </si>
  <si>
    <t>IOR-00058</t>
  </si>
  <si>
    <t>HSS I-1: Taux de mortalité infantile pour 1 000 naissances vivantes</t>
  </si>
  <si>
    <t>a1J36000002m4EuEAI</t>
  </si>
  <si>
    <t>IOR-00059</t>
  </si>
  <si>
    <t>HSS I-2: Taux de mortalité néonatal (pour 100 000 habitants)</t>
  </si>
  <si>
    <t>a1J36000002m4EvEAI</t>
  </si>
  <si>
    <t>IOR-00060</t>
  </si>
  <si>
    <t>HSS I-3: Taux de mortalité maternelle (pour 100 000 habitants)</t>
  </si>
  <si>
    <t>a1J36000002m4EwEAI</t>
  </si>
  <si>
    <t>IOR-00062</t>
  </si>
  <si>
    <t>Malaria I-9(M): Nombre de foyers actifs de paludisme</t>
  </si>
  <si>
    <t>a1J36000003YBHrEAO</t>
  </si>
  <si>
    <t>a1J36000003YBHsEAO</t>
  </si>
  <si>
    <t>IOR-00001</t>
  </si>
  <si>
    <t>HSS O-3: Part des dépenses des ménages consacrée à la santé par rapport aux dépenses totales de santé</t>
  </si>
  <si>
    <t>a1J36000002m4DzEAI</t>
  </si>
  <si>
    <t>IOR-00015</t>
  </si>
  <si>
    <t>Malaria O-1b: Proportion d'enfants de moins de cinq ans qui ont dormi la nuit précédente sous une moustiquaire imprégnée d’insecticide*</t>
  </si>
  <si>
    <t>a1J36000002m4EDEAY</t>
  </si>
  <si>
    <t>IOR-00016</t>
  </si>
  <si>
    <t>Malaria O-1c: Proportion de femmes enceintes qui ont dormi sous une moustiquaire imprégnée d’insecticide* la nuit précédente</t>
  </si>
  <si>
    <t>a1J36000002m4EEEAY</t>
  </si>
  <si>
    <t>IOR-00017</t>
  </si>
  <si>
    <t>Malaria O-2: Proportion de personnes disposant d'une moustiquaire imprégnée d'insecticide dans leur foyer</t>
  </si>
  <si>
    <t>a1J36000002m4EFEAY</t>
  </si>
  <si>
    <t>a1J36000002m4EGEAY</t>
  </si>
  <si>
    <t>IOR-00019</t>
  </si>
  <si>
    <t>Malaria O-4: Proportion de ménages équipés d'au moins une moustiquaire imprégnée d'insecticide pour deux personnes et/ou ayant fait l'objet de pulvérisation intradomiciliaire d'insecticide à effet rémanent au cours des 12 derniers mois</t>
  </si>
  <si>
    <t>a1J36000002m4EHEAY</t>
  </si>
  <si>
    <t>IOR-00021</t>
  </si>
  <si>
    <t>Malaria O-6: Proportion de ménages disposant d'au moins une moustiquaire imprégnée d'insecticide pour deux personnes</t>
  </si>
  <si>
    <t>a1J36000002m4EJEAY</t>
  </si>
  <si>
    <t>IOR-00022</t>
  </si>
  <si>
    <t>HSS O-1: Pourcentage de femmes bénéficiant de soins prénatals</t>
  </si>
  <si>
    <t>a1J36000002m4EKEAY</t>
  </si>
  <si>
    <t>IOR-00023</t>
  </si>
  <si>
    <t>HSS O-2: Pourcentage de naissances bénéficiant de l’assistance d’un professionnel de la santé</t>
  </si>
  <si>
    <t>a1J36000002m4ELEAY</t>
  </si>
  <si>
    <t>IOR-00073</t>
  </si>
  <si>
    <t>Malaria O-7(M): Pourcentage de moustiquaires existantes utilisées la nuit précédente</t>
  </si>
  <si>
    <t>a1J36000003YBI2EAO</t>
  </si>
  <si>
    <t>IOR-00074</t>
  </si>
  <si>
    <t>Malaria O-8: Proportion de ménages pulvérisés par la PID pendant les 12 derniers mois</t>
  </si>
  <si>
    <t>a1J36000003YBI3EAO</t>
  </si>
  <si>
    <t>a1J36000003YBI4EAO</t>
  </si>
  <si>
    <t>Lutte antivectorielle</t>
  </si>
  <si>
    <t>a3z360000009C26AAE</t>
  </si>
  <si>
    <t>Prise en charge</t>
  </si>
  <si>
    <t>a3z360000009C27AAE</t>
  </si>
  <si>
    <t>Interventions de prévention spécifiques</t>
  </si>
  <si>
    <t>a3z360000009C28AAE</t>
  </si>
  <si>
    <t>Systèmes de santé résilients et pérennes : prestation de services intégrés et amélioration de la qualité</t>
  </si>
  <si>
    <t>MCI-00014</t>
  </si>
  <si>
    <t>a3z360000009C29AAE</t>
  </si>
  <si>
    <t>a1O36000001EGFOEA4</t>
  </si>
  <si>
    <t>Systèmes de santé résilients et pérennes : ressources humaines pour la santé, y compris agents de santé communautaires</t>
  </si>
  <si>
    <t>MCI-00015</t>
  </si>
  <si>
    <t>a3z360000009C2AAAU</t>
  </si>
  <si>
    <t>a1O36000001EGFPEA4</t>
  </si>
  <si>
    <t>Systèmes de santé résilients et pérennes : systèmes de gestion des achats et de la chaîne d'approvisionnement</t>
  </si>
  <si>
    <t>MCI-00016</t>
  </si>
  <si>
    <t>a3z360000009C2BAAU</t>
  </si>
  <si>
    <t>a1O36000001EGFQEA4</t>
  </si>
  <si>
    <t>Systèmes de santé résilients et pérennes : système de gestion financière</t>
  </si>
  <si>
    <t>a3z360000009C2EAAU</t>
  </si>
  <si>
    <t>Systèmes de santé résilients et pérennes : ripostes et systèmes communautaires</t>
  </si>
  <si>
    <t>MCI-00021</t>
  </si>
  <si>
    <t>a3z360000009C2FAAU</t>
  </si>
  <si>
    <t>a1O36000001EGFVEA4</t>
  </si>
  <si>
    <t>Systèmes de santé résilients et pérennes : système de gestion de l'information sanitaire et suivi et évaluation</t>
  </si>
  <si>
    <t>a3z360000009C2GAAU</t>
  </si>
  <si>
    <t>Gestion de programme</t>
  </si>
  <si>
    <t>a3z360000009C2HAAU</t>
  </si>
  <si>
    <t>Financement basé sur les résultats</t>
  </si>
  <si>
    <t>MCI-00024</t>
  </si>
  <si>
    <t>a3z360000009C2IAAU</t>
  </si>
  <si>
    <t>a1O36000001EGFYEA4</t>
  </si>
  <si>
    <t>Systèmes de santé résilients et pérennes  : stratégies nationales de santé</t>
  </si>
  <si>
    <t>MCI-00536</t>
  </si>
  <si>
    <t>a3z360000009C4DAAU</t>
  </si>
  <si>
    <t>a1O36000001qZ7xEAE</t>
  </si>
  <si>
    <t>VC-1(M): Nombre de moustiquaires imprégnées d’insecticide longue durée distribuées aux populations à risque à travers de campagnes à grande échelle</t>
  </si>
  <si>
    <t>a1O36000001EGFrEAO</t>
  </si>
  <si>
    <t>MCI-00045</t>
  </si>
  <si>
    <t>VC-5: Proportion de ménages dans les zones cibles ayant reçu une pulvérisation intradomiciliaire d'insecticide à effet rémanent au cours de la période couverte par le rapport</t>
  </si>
  <si>
    <t>a1O36000001EGFtEAO</t>
  </si>
  <si>
    <t>MCI-00635</t>
  </si>
  <si>
    <t>VC-6.1: Proportion de la population protogée par la PID pendant les 12 derniers mois dans les zones cibles pour la PID</t>
  </si>
  <si>
    <t>a1O36000001qZ9YEAU</t>
  </si>
  <si>
    <t>Age,Type de tests</t>
  </si>
  <si>
    <t>Type de tests,Age</t>
  </si>
  <si>
    <t>a1O36000001EGG0EAO</t>
  </si>
  <si>
    <t>a1O36000001EGG1EAO</t>
  </si>
  <si>
    <t>a1O36000001EGG2EAO</t>
  </si>
  <si>
    <t>MCI-00056</t>
  </si>
  <si>
    <t>CM-4: Pourcentage d'établissements de santé dont les principaux produits de base n'ont pas connu de rupture de stock (y compris les agents de santé communautaires)</t>
  </si>
  <si>
    <t>a1O36000001EGG4EAO</t>
  </si>
  <si>
    <t>MCI-00057</t>
  </si>
  <si>
    <t>CM-5(M): Pourcentage de cas confirmés ayant fait objet d'investigation complète et classée</t>
  </si>
  <si>
    <t>a1O36000001EGG5EAO</t>
  </si>
  <si>
    <t>MCI-00058</t>
  </si>
  <si>
    <t>CM-6(M): Pourcentage de foyers de paludisme ayant fait l'objet d'investigation complète et classée</t>
  </si>
  <si>
    <t>a1O36000001EGG6EAO</t>
  </si>
  <si>
    <t>SPI-1: Pourcentage de femmes bénéficiant de services de soins prénatals ayant reçu au moins 3 doses de traitement préventif intermittent</t>
  </si>
  <si>
    <t>a1O36000001qZ9TEAU</t>
  </si>
  <si>
    <t>MCI-00060</t>
  </si>
  <si>
    <t>SD-1: Nombre des établissements de santé pour 10 000 habitants</t>
  </si>
  <si>
    <t>a1O36000001EGG8EAO</t>
  </si>
  <si>
    <t>MCI-00634</t>
  </si>
  <si>
    <t>SD-3: Nombre de visites aux services de consultations par personne par an</t>
  </si>
  <si>
    <t>a1O36000001qZ9XEAU</t>
  </si>
  <si>
    <t>MCI-00062</t>
  </si>
  <si>
    <t>HW-1: Nombre d'agents de santé pour 10 000 habitants (veuillez également communiquer les informations relatives aux agents de santé communautaires, le cas échéant)</t>
  </si>
  <si>
    <t>a1O36000001EGGAEA4</t>
  </si>
  <si>
    <t>MCI-00063</t>
  </si>
  <si>
    <t>HW-2: Répartition des agents de santé</t>
  </si>
  <si>
    <t>a1O36000001EGGBEA4</t>
  </si>
  <si>
    <t>MCI-00064</t>
  </si>
  <si>
    <t>HW-3: Nombre d'agents de santé nouvellement recrutés dans des établissements de soins de santé primaires au cours des 12 derniers mois, exprimé en pourcentage de recrutements prévus</t>
  </si>
  <si>
    <t>a1O36000001EGGCEA4</t>
  </si>
  <si>
    <t>MCI-00065</t>
  </si>
  <si>
    <t>HW-4: Taux annuel de maintien des prestataires de services dans les établissements de soins de santé primaires</t>
  </si>
  <si>
    <t>a1O36000001EGGDEA4</t>
  </si>
  <si>
    <t>MCI-00633</t>
  </si>
  <si>
    <t>HW-5: Nombre d'etudiants diplômés par des institutions de formation du personnel de santé pour 1000 habitants pendant la dernière année académique</t>
  </si>
  <si>
    <t>a1O36000001qZ9WEAU</t>
  </si>
  <si>
    <t>MCI-00631</t>
  </si>
  <si>
    <t>PSM-2: Pourcentage des formations sanitaires disposant d’un stock de médicaments essentiels et d’autres produits médicaux essentiels</t>
  </si>
  <si>
    <t>a1O36000001qZ9UEAU</t>
  </si>
  <si>
    <t>MCI-00632</t>
  </si>
  <si>
    <t>PSM-3: Pourcentage de formations sanitaires offrant des services de diagnostic avec des produits traceurs le jour de l’évaluation</t>
  </si>
  <si>
    <t>a1O36000001qZ9VEAU</t>
  </si>
  <si>
    <t>MCI-00067</t>
  </si>
  <si>
    <t>HF-1: Dépenses publiques allouées à la santé, en pourcentage des dépenses publiques globales</t>
  </si>
  <si>
    <t>a1O36000001EGGFEA4</t>
  </si>
  <si>
    <t>M&amp;E-1: Pourcentage d’entités déclarantes présentant leurs rapports dans les délais selon les directives nationales</t>
  </si>
  <si>
    <t>MCI-00069</t>
  </si>
  <si>
    <t>M&amp;E-2: Proportion de rapports reçus des formations sanitaires  par rapport aux rapports attendus attendus au cours de la période de rapportage</t>
  </si>
  <si>
    <t>a1O36000001EGGHEA4</t>
  </si>
  <si>
    <t>MCI-00070</t>
  </si>
  <si>
    <t>M&amp;E-3: Pourcentage de décès enregistrés (dans les registres d’état civil, dans les systèmes d’enregistrement par échantillons, par les hôpitaux, dans les systèmes communautaires) sur le total des décès estimés pour la même période et région géographique</t>
  </si>
  <si>
    <t>a1O36000001EGGIEA4</t>
  </si>
  <si>
    <t>Moustiquaires imprégnées d'insecticide de longue durée d'action : campagne de masse</t>
  </si>
  <si>
    <t>MCI-00149</t>
  </si>
  <si>
    <t>Moustiquaires imprégnées d'insecticide de longue durée d'action : distribution continue</t>
  </si>
  <si>
    <t>a1O36000001EGHZEA4</t>
  </si>
  <si>
    <t>Pulvérisation intradomiciliaire d’insecticide à effet rémanent</t>
  </si>
  <si>
    <t>Autres mesures de lutte antivectorielle</t>
  </si>
  <si>
    <t>MCI-00152</t>
  </si>
  <si>
    <t>Surveillance entomologique</t>
  </si>
  <si>
    <t>a1O36000001EGHcEAO</t>
  </si>
  <si>
    <t>IEC/CCC (lutte anti-vectorielle)</t>
  </si>
  <si>
    <t>MCI-00594</t>
  </si>
  <si>
    <t>Suppression des obstacles liés aux droits de l'Homme et au genre entravant l'accès aux programmes de lutte antivectorielle</t>
  </si>
  <si>
    <t>a1O36000001qZ8tEAE</t>
  </si>
  <si>
    <t>MCI-00159</t>
  </si>
  <si>
    <t>Paludisme grave</t>
  </si>
  <si>
    <t>a1O36000001EGHjEAO</t>
  </si>
  <si>
    <t>Prise en charge dans le secteur privé</t>
  </si>
  <si>
    <t>MCI-00162</t>
  </si>
  <si>
    <t>Assurance Quality des medicaments et produits de santé</t>
  </si>
  <si>
    <t>a1O36000001EGHmEAO</t>
  </si>
  <si>
    <t>MCI-00163</t>
  </si>
  <si>
    <t>IEC/CCC (prise en charge)</t>
  </si>
  <si>
    <t>a1O36000001EGHnEAO</t>
  </si>
  <si>
    <t>MCI-00164</t>
  </si>
  <si>
    <t>Autres interventions relatives a la prise en charge</t>
  </si>
  <si>
    <t>a1O36000001EGHoEAO</t>
  </si>
  <si>
    <t>Traitement en milieu hospitalier</t>
  </si>
  <si>
    <t>MCI-00155</t>
  </si>
  <si>
    <t>Préparation aux épidémies</t>
  </si>
  <si>
    <t>a1O36000001EGHfEAO</t>
  </si>
  <si>
    <t>Prise en charge intégrée des cas au niveau communautaire</t>
  </si>
  <si>
    <t>MCI-00157</t>
  </si>
  <si>
    <t>Dépistage actif des cas et investigation (phase d'élimination)</t>
  </si>
  <si>
    <t>a1O36000001EGHhEAO</t>
  </si>
  <si>
    <t>MCI-00158</t>
  </si>
  <si>
    <t>Surveillance de l'efficacité thérapeutique</t>
  </si>
  <si>
    <t>a1O36000001EGHiEAO</t>
  </si>
  <si>
    <t>MCI-00595</t>
  </si>
  <si>
    <t>Suppression des obstacles liés aux droits de l'Homme et au genre qui entravent l'accès aux interventions de prise en charge</t>
  </si>
  <si>
    <t>a1O36000001qZ8uEAE</t>
  </si>
  <si>
    <t>MCI-00165</t>
  </si>
  <si>
    <t>Traitement préventif intermittent : femmes enceintes</t>
  </si>
  <si>
    <t>a1O36000001EGHpEAO</t>
  </si>
  <si>
    <t>MCI-00166</t>
  </si>
  <si>
    <t>Traitement préventif intermittent : nourrissons</t>
  </si>
  <si>
    <t>a1O36000001EGHqEAO</t>
  </si>
  <si>
    <t>MCI-00167</t>
  </si>
  <si>
    <t>Chimioprévention du paludisme saisonnier</t>
  </si>
  <si>
    <t>a1O36000001EGHrEAO</t>
  </si>
  <si>
    <t>MCI-00168</t>
  </si>
  <si>
    <t>IEC/CCC (interventions de prevention specifique)</t>
  </si>
  <si>
    <t>a1O36000001EGHsEAO</t>
  </si>
  <si>
    <t>MCI-00169</t>
  </si>
  <si>
    <t>Autres interventions de prevention specifique</t>
  </si>
  <si>
    <t>a1O36000001EGHtEAO</t>
  </si>
  <si>
    <t>MCI-00596</t>
  </si>
  <si>
    <t>Suppression des obstacles liés aux droits de l'Homme et au genre qui entravent l'accès aux interventions de prévention spécifiques</t>
  </si>
  <si>
    <t>a1O36000001qZ8vEAE</t>
  </si>
  <si>
    <t>MCI-00597</t>
  </si>
  <si>
    <t>Administration de médicaments à grande échelle</t>
  </si>
  <si>
    <t>a1O36000001qZ8wEAE</t>
  </si>
  <si>
    <t>MCI-00170</t>
  </si>
  <si>
    <t>Organisation des services et gestion des établissements</t>
  </si>
  <si>
    <t>a1O36000001EGHuEAO</t>
  </si>
  <si>
    <t>MCI-00171</t>
  </si>
  <si>
    <t>Réseaux de laboratoires pour la prévention, le contrôle, la prise en charge et la surveillance des maladies</t>
  </si>
  <si>
    <t>a1O36000001EGHvEAO</t>
  </si>
  <si>
    <t>MCI-00172</t>
  </si>
  <si>
    <t>Amélioration de l'infrastructure de prestation de services</t>
  </si>
  <si>
    <t>a1O36000001EGHwEAO</t>
  </si>
  <si>
    <t>MCI-00173</t>
  </si>
  <si>
    <t>Autres interventions relatives a la prestation de services</t>
  </si>
  <si>
    <t>a1O36000001EGHxEAO</t>
  </si>
  <si>
    <t>MCI-00601</t>
  </si>
  <si>
    <t>Environnement politique et programmatique favorable</t>
  </si>
  <si>
    <t>a1O36000001qZ90EAE</t>
  </si>
  <si>
    <t>MCI-00602</t>
  </si>
  <si>
    <t>Dispositifs de retour d'information à l'initiative des prestataires</t>
  </si>
  <si>
    <t>a1O36000001qZ91EAE</t>
  </si>
  <si>
    <t>MCI-00177</t>
  </si>
  <si>
    <t>Autres interventions relatives aux effectifs du secteur de sante y compris au niveau communautaire</t>
  </si>
  <si>
    <t>a1O36000001EGI1EAO</t>
  </si>
  <si>
    <t>MCI-00174</t>
  </si>
  <si>
    <t>Renforcement des capacités des prestataires de santé, y compris au niveau communautaire</t>
  </si>
  <si>
    <t>a1O36000001EGHyEAO</t>
  </si>
  <si>
    <t>MCI-00175</t>
  </si>
  <si>
    <t>Rétention et renforcement des effectifs du secteur de la santé, y compris des agents de santé communautaires</t>
  </si>
  <si>
    <t>a1O36000001EGHzEAO</t>
  </si>
  <si>
    <t>MCI-00178</t>
  </si>
  <si>
    <t>Elaboration et mise en œuvre d'un plan national chiffré relatif à la chaîne d'approvisionnement</t>
  </si>
  <si>
    <t>a1O36000001EGI2EAO</t>
  </si>
  <si>
    <t>MCI-00179</t>
  </si>
  <si>
    <t>Infrastructure de la chaîne d'approvisionnement et élaboration d'outils</t>
  </si>
  <si>
    <t>a1O36000001EGI3EAO</t>
  </si>
  <si>
    <t>MCI-00180</t>
  </si>
  <si>
    <t>Autres interventions relatives aux achats et a la chaine d'approvisionnement</t>
  </si>
  <si>
    <t>a1O36000001EGI4EAO</t>
  </si>
  <si>
    <t>MCI-00598</t>
  </si>
  <si>
    <t>Stratégie d'achat</t>
  </si>
  <si>
    <t>a1O36000001qZ8xEAE</t>
  </si>
  <si>
    <t>MCI-00599</t>
  </si>
  <si>
    <t>Processus nationaux de sélection, d'homologation et de suivi de la qualité des produits</t>
  </si>
  <si>
    <t>a1O36000001qZ8yEAE</t>
  </si>
  <si>
    <t>MCI-00187</t>
  </si>
  <si>
    <t>Renforcement de la gestion des finances publiques</t>
  </si>
  <si>
    <t>a1O36000001EGIBEA4</t>
  </si>
  <si>
    <t>MCI-00188</t>
  </si>
  <si>
    <t>Autres interventions relatives a la gestion financiere</t>
  </si>
  <si>
    <t>a1O36000001EGICEA4</t>
  </si>
  <si>
    <t>Amélioration de la gestion des finances courantes (hors dépenses publiques)</t>
  </si>
  <si>
    <t>MCI-00195</t>
  </si>
  <si>
    <t>Suivi au niveau communautaire</t>
  </si>
  <si>
    <t>a1O36000001EGIJEA4</t>
  </si>
  <si>
    <t>MCI-00196</t>
  </si>
  <si>
    <t>Plaidoyer communautaire</t>
  </si>
  <si>
    <t>a1O36000001EGIKEA4</t>
  </si>
  <si>
    <t>MCI-00197</t>
  </si>
  <si>
    <t>Mobilisation sociale, renforcement des liens communautaires, de la collaboration et de la coordination</t>
  </si>
  <si>
    <t>a1O36000001EGILEA4</t>
  </si>
  <si>
    <t>MCI-00198</t>
  </si>
  <si>
    <t>Renforcement des capacités institutionnelles, de planification et de direction</t>
  </si>
  <si>
    <t>a1O36000001EGIMEA4</t>
  </si>
  <si>
    <t>MCI-00199</t>
  </si>
  <si>
    <t>Autres inteventions relatives ax reponses et systemes communautaires</t>
  </si>
  <si>
    <t>a1O36000001EGINEA4</t>
  </si>
  <si>
    <t>MCI-00200</t>
  </si>
  <si>
    <t>Rapportage des données de routine</t>
  </si>
  <si>
    <t>a1O36000001EGIOEA4</t>
  </si>
  <si>
    <t>Analyse, revues et transparence</t>
  </si>
  <si>
    <t>Enquête</t>
  </si>
  <si>
    <t>MCI-00203</t>
  </si>
  <si>
    <t>Sources de données administratives et financières</t>
  </si>
  <si>
    <t>a1O36000001EGIREA4</t>
  </si>
  <si>
    <t>MCI-00204</t>
  </si>
  <si>
    <t>Système d'enregistrement de l'état civil</t>
  </si>
  <si>
    <t>a1O36000001EGISEA4</t>
  </si>
  <si>
    <t>MCI-00205</t>
  </si>
  <si>
    <t>Autres interventions relatives aux systemes d'informations sanitaires et S&amp;E</t>
  </si>
  <si>
    <t>a1O36000001EGITEA4</t>
  </si>
  <si>
    <t>Qualité du programme et des données</t>
  </si>
  <si>
    <t>Politiques, planification, coordination et gestion des programmes nationaux de lutte contre les maladies</t>
  </si>
  <si>
    <t>Gestion des subventions</t>
  </si>
  <si>
    <t>MCI-00209</t>
  </si>
  <si>
    <t>Autre(s) intervention(s) de gestion de programme</t>
  </si>
  <si>
    <t>a1O36000001EGIXEA4</t>
  </si>
  <si>
    <t>MCI-00210</t>
  </si>
  <si>
    <t>a1O36000001EGIYEA4</t>
  </si>
  <si>
    <t>MCI-00611</t>
  </si>
  <si>
    <t>Stratégies sanitaires nationales, alignement avec les plans maladie spécifiques, gouvernance du secteur de la santé et financement</t>
  </si>
  <si>
    <t>a1O36000001qZ9AEAU</t>
  </si>
  <si>
    <t>MCI-00612</t>
  </si>
  <si>
    <t>Autres interventions relatives a la politique et a la gouvernance</t>
  </si>
  <si>
    <t>a1O36000001qZ9BEAU</t>
  </si>
  <si>
    <t>AR-01312</t>
  </si>
  <si>
    <t>National Integrated Programme Against Leprosy and Tuberculosis</t>
  </si>
  <si>
    <t>0013600000xoEHzAAM</t>
  </si>
  <si>
    <t>AR-01291</t>
  </si>
  <si>
    <t>Secrétariat Exécutif Permanent du Conseil National de Lutte contre le SIDA</t>
  </si>
  <si>
    <t>0013600000xoEIWAA2</t>
  </si>
  <si>
    <t>AR-01313</t>
  </si>
  <si>
    <t>Réseau Burundais des Personnes Vivant avec le VIH/SIDA</t>
  </si>
  <si>
    <t>0013600000xoEGJAA2</t>
  </si>
  <si>
    <t>AR-01314</t>
  </si>
  <si>
    <t>CED-Caritas</t>
  </si>
  <si>
    <t>0013600000xoEGAAA2</t>
  </si>
  <si>
    <t>AR-01292</t>
  </si>
  <si>
    <t>AR-01290</t>
  </si>
  <si>
    <t>AR-01288</t>
  </si>
  <si>
    <t>AR-01289</t>
  </si>
  <si>
    <t>Ministry of Public Health and Fight against AIDS of the Republic of Burundi</t>
  </si>
  <si>
    <t>0013600000xoEKoAAM</t>
  </si>
  <si>
    <t>AR-01286</t>
  </si>
  <si>
    <t>Red Cross Burundi</t>
  </si>
  <si>
    <t>0013600000xoEKlAAM</t>
  </si>
  <si>
    <t>AR-01287</t>
  </si>
  <si>
    <t>0013600000xoEKmAAM</t>
  </si>
  <si>
    <t>AR-01293</t>
  </si>
  <si>
    <t>0013600000xoEKnAAM</t>
  </si>
  <si>
    <t>AR-04017</t>
  </si>
  <si>
    <t>AR-04483</t>
  </si>
  <si>
    <t>0013600001JFguUAAT</t>
  </si>
  <si>
    <t>AR-04129</t>
  </si>
  <si>
    <t>0013600000xoEDLAA2</t>
  </si>
  <si>
    <t>AR-04130</t>
  </si>
  <si>
    <t>AR-04484</t>
  </si>
  <si>
    <t>AR-04485</t>
  </si>
  <si>
    <t>AR-04489</t>
  </si>
  <si>
    <t>AR-04490</t>
  </si>
  <si>
    <t>ID-112710</t>
  </si>
  <si>
    <t>II-14227</t>
  </si>
  <si>
    <t>ID-112711</t>
  </si>
  <si>
    <t>ID-112712</t>
  </si>
  <si>
    <t>ID-112713</t>
  </si>
  <si>
    <t>ID-112714</t>
  </si>
  <si>
    <t>ID-112715</t>
  </si>
  <si>
    <t>ID-112716</t>
  </si>
  <si>
    <t>ID-112717</t>
  </si>
  <si>
    <t>ID-112718</t>
  </si>
  <si>
    <t>ID-112719</t>
  </si>
  <si>
    <t>ID-112720</t>
  </si>
  <si>
    <t>II-14228</t>
  </si>
  <si>
    <t>ID-112721</t>
  </si>
  <si>
    <t>ID-112722</t>
  </si>
  <si>
    <t>ID-112723</t>
  </si>
  <si>
    <t>ID-112724</t>
  </si>
  <si>
    <t>ID-112725</t>
  </si>
  <si>
    <t>ID-112726</t>
  </si>
  <si>
    <t>ID-112727</t>
  </si>
  <si>
    <t>ID-112728</t>
  </si>
  <si>
    <t>ID-112729</t>
  </si>
  <si>
    <t>ID-112730</t>
  </si>
  <si>
    <t>II-14229</t>
  </si>
  <si>
    <t>ID-112731</t>
  </si>
  <si>
    <t>ID-112732</t>
  </si>
  <si>
    <t>ID-112733</t>
  </si>
  <si>
    <t>ID-112734</t>
  </si>
  <si>
    <t>ID-112735</t>
  </si>
  <si>
    <t>ID-112736</t>
  </si>
  <si>
    <t>ID-112737</t>
  </si>
  <si>
    <t>ID-112738</t>
  </si>
  <si>
    <t>ID-112739</t>
  </si>
  <si>
    <t>ID-112740</t>
  </si>
  <si>
    <t>II-14230</t>
  </si>
  <si>
    <t>ID-112741</t>
  </si>
  <si>
    <t>ID-112742</t>
  </si>
  <si>
    <t>ID-112743</t>
  </si>
  <si>
    <t>ID-112744</t>
  </si>
  <si>
    <t>ID-112745</t>
  </si>
  <si>
    <t>ID-112746</t>
  </si>
  <si>
    <t>ID-112747</t>
  </si>
  <si>
    <t>ID-112748</t>
  </si>
  <si>
    <t>ID-112749</t>
  </si>
  <si>
    <t>ID-112750</t>
  </si>
  <si>
    <t>II-14231</t>
  </si>
  <si>
    <t>ID-112751</t>
  </si>
  <si>
    <t>ID-112752</t>
  </si>
  <si>
    <t>ID-112753</t>
  </si>
  <si>
    <t>ID-112754</t>
  </si>
  <si>
    <t>ID-112755</t>
  </si>
  <si>
    <t>ID-112756</t>
  </si>
  <si>
    <t>ID-112757</t>
  </si>
  <si>
    <t>ID-112758</t>
  </si>
  <si>
    <t>ID-112759</t>
  </si>
  <si>
    <t>ID-112760</t>
  </si>
  <si>
    <t>II-14232</t>
  </si>
  <si>
    <t>ID-112761</t>
  </si>
  <si>
    <t>ID-112762</t>
  </si>
  <si>
    <t>ID-112763</t>
  </si>
  <si>
    <t>ID-112764</t>
  </si>
  <si>
    <t>ID-112765</t>
  </si>
  <si>
    <t>ID-112766</t>
  </si>
  <si>
    <t>ID-112767</t>
  </si>
  <si>
    <t>ID-112768</t>
  </si>
  <si>
    <t>ID-112769</t>
  </si>
  <si>
    <t>ID-112770</t>
  </si>
  <si>
    <t>II-14233</t>
  </si>
  <si>
    <t>ID-112771</t>
  </si>
  <si>
    <t>ID-112772</t>
  </si>
  <si>
    <t>ID-112773</t>
  </si>
  <si>
    <t>ID-112774</t>
  </si>
  <si>
    <t>ID-112775</t>
  </si>
  <si>
    <t>ID-112776</t>
  </si>
  <si>
    <t>ID-112777</t>
  </si>
  <si>
    <t>ID-112778</t>
  </si>
  <si>
    <t>ID-112779</t>
  </si>
  <si>
    <t>ID-112780</t>
  </si>
  <si>
    <t>II-14234</t>
  </si>
  <si>
    <t>ID-112781</t>
  </si>
  <si>
    <t>ID-112782</t>
  </si>
  <si>
    <t>ID-112783</t>
  </si>
  <si>
    <t>ID-112784</t>
  </si>
  <si>
    <t>ID-112785</t>
  </si>
  <si>
    <t>ID-112786</t>
  </si>
  <si>
    <t>ID-112787</t>
  </si>
  <si>
    <t>ID-112788</t>
  </si>
  <si>
    <t>ID-112789</t>
  </si>
  <si>
    <t>ID-112790</t>
  </si>
  <si>
    <t>II-14235</t>
  </si>
  <si>
    <t>ID-112791</t>
  </si>
  <si>
    <t>ID-112792</t>
  </si>
  <si>
    <t>ID-112793</t>
  </si>
  <si>
    <t>ID-112794</t>
  </si>
  <si>
    <t>ID-112795</t>
  </si>
  <si>
    <t>ID-112796</t>
  </si>
  <si>
    <t>ID-112797</t>
  </si>
  <si>
    <t>ID-112798</t>
  </si>
  <si>
    <t>ID-112799</t>
  </si>
  <si>
    <t>ID-112800</t>
  </si>
  <si>
    <t>II-14236</t>
  </si>
  <si>
    <t>ID-112801</t>
  </si>
  <si>
    <t>ID-112802</t>
  </si>
  <si>
    <t>ID-112803</t>
  </si>
  <si>
    <t>ID-112804</t>
  </si>
  <si>
    <t>ID-112805</t>
  </si>
  <si>
    <t>ID-112806</t>
  </si>
  <si>
    <t>ID-112807</t>
  </si>
  <si>
    <t>ID-112808</t>
  </si>
  <si>
    <t>ID-112809</t>
  </si>
  <si>
    <t>ID-112810</t>
  </si>
  <si>
    <t>II-14237</t>
  </si>
  <si>
    <t>ID-112811</t>
  </si>
  <si>
    <t>ID-112812</t>
  </si>
  <si>
    <t>ID-112813</t>
  </si>
  <si>
    <t>ID-112814</t>
  </si>
  <si>
    <t>ID-112815</t>
  </si>
  <si>
    <t>ID-112816</t>
  </si>
  <si>
    <t>ID-112817</t>
  </si>
  <si>
    <t>ID-112818</t>
  </si>
  <si>
    <t>ID-112819</t>
  </si>
  <si>
    <t>ID-112820</t>
  </si>
  <si>
    <t>II-14238</t>
  </si>
  <si>
    <t>ID-112821</t>
  </si>
  <si>
    <t>ID-112822</t>
  </si>
  <si>
    <t>ID-112823</t>
  </si>
  <si>
    <t>ID-112824</t>
  </si>
  <si>
    <t>ID-112825</t>
  </si>
  <si>
    <t>ID-112826</t>
  </si>
  <si>
    <t>ID-112827</t>
  </si>
  <si>
    <t>ID-112828</t>
  </si>
  <si>
    <t>ID-112829</t>
  </si>
  <si>
    <t>ID-112830</t>
  </si>
  <si>
    <t>II-14239</t>
  </si>
  <si>
    <t>ID-112831</t>
  </si>
  <si>
    <t>ID-112832</t>
  </si>
  <si>
    <t>ID-112833</t>
  </si>
  <si>
    <t>ID-112834</t>
  </si>
  <si>
    <t>ID-112835</t>
  </si>
  <si>
    <t>ID-112836</t>
  </si>
  <si>
    <t>ID-112837</t>
  </si>
  <si>
    <t>ID-112838</t>
  </si>
  <si>
    <t>ID-112839</t>
  </si>
  <si>
    <t>ID-112840</t>
  </si>
  <si>
    <t>II-14240</t>
  </si>
  <si>
    <t>ID-112841</t>
  </si>
  <si>
    <t>ID-112842</t>
  </si>
  <si>
    <t>ID-112843</t>
  </si>
  <si>
    <t>ID-112844</t>
  </si>
  <si>
    <t>ID-112845</t>
  </si>
  <si>
    <t>ID-112846</t>
  </si>
  <si>
    <t>ID-112847</t>
  </si>
  <si>
    <t>ID-112848</t>
  </si>
  <si>
    <t>ID-112849</t>
  </si>
  <si>
    <t>ID-112850</t>
  </si>
  <si>
    <t>II-14241</t>
  </si>
  <si>
    <t>ID-112851</t>
  </si>
  <si>
    <t>ID-112852</t>
  </si>
  <si>
    <t>ID-112853</t>
  </si>
  <si>
    <t>ID-112854</t>
  </si>
  <si>
    <t>ID-112855</t>
  </si>
  <si>
    <t>ID-112856</t>
  </si>
  <si>
    <t>ID-112857</t>
  </si>
  <si>
    <t>ID-112858</t>
  </si>
  <si>
    <t>ID-112859</t>
  </si>
  <si>
    <t>ODN-111792</t>
  </si>
  <si>
    <t>OI-13432</t>
  </si>
  <si>
    <t>ODN-111793</t>
  </si>
  <si>
    <t>ODN-111794</t>
  </si>
  <si>
    <t>ODN-111795</t>
  </si>
  <si>
    <t>ODN-111796</t>
  </si>
  <si>
    <t>ODN-111797</t>
  </si>
  <si>
    <t>ODN-111798</t>
  </si>
  <si>
    <t>ODN-111799</t>
  </si>
  <si>
    <t>ODN-111800</t>
  </si>
  <si>
    <t>ODN-111801</t>
  </si>
  <si>
    <t>ODN-111802</t>
  </si>
  <si>
    <t>OI-13433</t>
  </si>
  <si>
    <t>ODN-111803</t>
  </si>
  <si>
    <t>ODN-111804</t>
  </si>
  <si>
    <t>ODN-111805</t>
  </si>
  <si>
    <t>ODN-111806</t>
  </si>
  <si>
    <t>ODN-111807</t>
  </si>
  <si>
    <t>ODN-111808</t>
  </si>
  <si>
    <t>ODN-111809</t>
  </si>
  <si>
    <t>ODN-111810</t>
  </si>
  <si>
    <t>ODN-111811</t>
  </si>
  <si>
    <t>ODN-111812</t>
  </si>
  <si>
    <t>OI-13434</t>
  </si>
  <si>
    <t>ODN-111813</t>
  </si>
  <si>
    <t>ODN-111814</t>
  </si>
  <si>
    <t>ODN-111815</t>
  </si>
  <si>
    <t>ODN-111816</t>
  </si>
  <si>
    <t>ODN-111817</t>
  </si>
  <si>
    <t>ODN-111818</t>
  </si>
  <si>
    <t>ODN-111819</t>
  </si>
  <si>
    <t>ODN-111820</t>
  </si>
  <si>
    <t>ODN-111821</t>
  </si>
  <si>
    <t>ODN-111822</t>
  </si>
  <si>
    <t>OI-13435</t>
  </si>
  <si>
    <t>ODN-111823</t>
  </si>
  <si>
    <t>ODN-111824</t>
  </si>
  <si>
    <t>ODN-111825</t>
  </si>
  <si>
    <t>ODN-111826</t>
  </si>
  <si>
    <t>ODN-111827</t>
  </si>
  <si>
    <t>ODN-111828</t>
  </si>
  <si>
    <t>ODN-111829</t>
  </si>
  <si>
    <t>ODN-111830</t>
  </si>
  <si>
    <t>ODN-111831</t>
  </si>
  <si>
    <t>ODN-111832</t>
  </si>
  <si>
    <t>OI-13436</t>
  </si>
  <si>
    <t>ODN-111833</t>
  </si>
  <si>
    <t>ODN-111834</t>
  </si>
  <si>
    <t>ODN-111835</t>
  </si>
  <si>
    <t>ODN-111836</t>
  </si>
  <si>
    <t>ODN-111837</t>
  </si>
  <si>
    <t>ODN-111838</t>
  </si>
  <si>
    <t>ODN-111839</t>
  </si>
  <si>
    <t>ODN-111840</t>
  </si>
  <si>
    <t>ODN-111841</t>
  </si>
  <si>
    <t>ODN-111842</t>
  </si>
  <si>
    <t>OI-13437</t>
  </si>
  <si>
    <t>ODN-111843</t>
  </si>
  <si>
    <t>ODN-111844</t>
  </si>
  <si>
    <t>ODN-111845</t>
  </si>
  <si>
    <t>ODN-111846</t>
  </si>
  <si>
    <t>ODN-111847</t>
  </si>
  <si>
    <t>ODN-111848</t>
  </si>
  <si>
    <t>ODN-111849</t>
  </si>
  <si>
    <t>ODN-111850</t>
  </si>
  <si>
    <t>ODN-111851</t>
  </si>
  <si>
    <t>ODN-111852</t>
  </si>
  <si>
    <t>OI-13438</t>
  </si>
  <si>
    <t>ODN-111853</t>
  </si>
  <si>
    <t>ODN-111854</t>
  </si>
  <si>
    <t>ODN-111855</t>
  </si>
  <si>
    <t>ODN-111856</t>
  </si>
  <si>
    <t>ODN-111857</t>
  </si>
  <si>
    <t>ODN-111858</t>
  </si>
  <si>
    <t>ODN-111859</t>
  </si>
  <si>
    <t>ODN-111860</t>
  </si>
  <si>
    <t>ODN-111861</t>
  </si>
  <si>
    <t>ODN-111862</t>
  </si>
  <si>
    <t>OI-13439</t>
  </si>
  <si>
    <t>ODN-111863</t>
  </si>
  <si>
    <t>ODN-111864</t>
  </si>
  <si>
    <t>ODN-111865</t>
  </si>
  <si>
    <t>ODN-111866</t>
  </si>
  <si>
    <t>ODN-111867</t>
  </si>
  <si>
    <t>ODN-111868</t>
  </si>
  <si>
    <t>ODN-111869</t>
  </si>
  <si>
    <t>ODN-111870</t>
  </si>
  <si>
    <t>ODN-111871</t>
  </si>
  <si>
    <t>ODN-111872</t>
  </si>
  <si>
    <t>OI-13440</t>
  </si>
  <si>
    <t>ODN-111873</t>
  </si>
  <si>
    <t>ODN-111874</t>
  </si>
  <si>
    <t>ODN-111875</t>
  </si>
  <si>
    <t>ODN-111876</t>
  </si>
  <si>
    <t>ODN-111877</t>
  </si>
  <si>
    <t>ODN-111878</t>
  </si>
  <si>
    <t>ODN-111879</t>
  </si>
  <si>
    <t>ODN-111880</t>
  </si>
  <si>
    <t>ODN-111881</t>
  </si>
  <si>
    <t>ODN-111882</t>
  </si>
  <si>
    <t>OI-13441</t>
  </si>
  <si>
    <t>ODN-111883</t>
  </si>
  <si>
    <t>ODN-111884</t>
  </si>
  <si>
    <t>ODN-111885</t>
  </si>
  <si>
    <t>ODN-111886</t>
  </si>
  <si>
    <t>ODN-111887</t>
  </si>
  <si>
    <t>ODN-111888</t>
  </si>
  <si>
    <t>ODN-111889</t>
  </si>
  <si>
    <t>ODN-111890</t>
  </si>
  <si>
    <t>ODN-111891</t>
  </si>
  <si>
    <t>ODN-111892</t>
  </si>
  <si>
    <t>OI-13442</t>
  </si>
  <si>
    <t>ODN-111893</t>
  </si>
  <si>
    <t>ODN-111894</t>
  </si>
  <si>
    <t>ODN-111895</t>
  </si>
  <si>
    <t>ODN-111896</t>
  </si>
  <si>
    <t>ODN-111897</t>
  </si>
  <si>
    <t>ODN-111898</t>
  </si>
  <si>
    <t>ODN-111899</t>
  </si>
  <si>
    <t>ODN-111900</t>
  </si>
  <si>
    <t>ODN-111901</t>
  </si>
  <si>
    <t>ODN-111902</t>
  </si>
  <si>
    <t>OI-13443</t>
  </si>
  <si>
    <t>ODN-111903</t>
  </si>
  <si>
    <t>ODN-111904</t>
  </si>
  <si>
    <t>ODN-111905</t>
  </si>
  <si>
    <t>ODN-111906</t>
  </si>
  <si>
    <t>ODN-111907</t>
  </si>
  <si>
    <t>ODN-111908</t>
  </si>
  <si>
    <t>ODN-111909</t>
  </si>
  <si>
    <t>ODN-111910</t>
  </si>
  <si>
    <t>ODN-111911</t>
  </si>
  <si>
    <t>ODN-111912</t>
  </si>
  <si>
    <t>OI-13444</t>
  </si>
  <si>
    <t>ODN-111913</t>
  </si>
  <si>
    <t>ODN-111914</t>
  </si>
  <si>
    <t>ODN-111915</t>
  </si>
  <si>
    <t>ODN-111916</t>
  </si>
  <si>
    <t>ODN-111917</t>
  </si>
  <si>
    <t>ODN-111918</t>
  </si>
  <si>
    <t>ODN-111919</t>
  </si>
  <si>
    <t>ODN-111920</t>
  </si>
  <si>
    <t>ODN-111921</t>
  </si>
  <si>
    <t>ODN-111922</t>
  </si>
  <si>
    <t>OI-13445</t>
  </si>
  <si>
    <t>ODN-111923</t>
  </si>
  <si>
    <t>ODN-111924</t>
  </si>
  <si>
    <t>ODN-111925</t>
  </si>
  <si>
    <t>ODN-111926</t>
  </si>
  <si>
    <t>ODN-111927</t>
  </si>
  <si>
    <t>ODN-111928</t>
  </si>
  <si>
    <t>ODN-111929</t>
  </si>
  <si>
    <t>ODN-111930</t>
  </si>
  <si>
    <t>ODN-111931</t>
  </si>
  <si>
    <t>ODN-111932</t>
  </si>
  <si>
    <t>OI-13446</t>
  </si>
  <si>
    <t>ODN-111933</t>
  </si>
  <si>
    <t>ODN-111934</t>
  </si>
  <si>
    <t>ODN-111935</t>
  </si>
  <si>
    <t>ODN-111936</t>
  </si>
  <si>
    <t>ODN-111937</t>
  </si>
  <si>
    <t>ODN-111938</t>
  </si>
  <si>
    <t>ODN-111939</t>
  </si>
  <si>
    <t>ODN-111940</t>
  </si>
  <si>
    <t>ODN-111941</t>
  </si>
  <si>
    <t>CD-214615</t>
  </si>
  <si>
    <t>CI-27455</t>
  </si>
  <si>
    <t>CD-214616</t>
  </si>
  <si>
    <t>CD-214617</t>
  </si>
  <si>
    <t>CD-214618</t>
  </si>
  <si>
    <t>CD-214619</t>
  </si>
  <si>
    <t>CD-214620</t>
  </si>
  <si>
    <t>CD-214621</t>
  </si>
  <si>
    <t>CD-214622</t>
  </si>
  <si>
    <t>CD-214623</t>
  </si>
  <si>
    <t>CD-214624</t>
  </si>
  <si>
    <t>CD-214625</t>
  </si>
  <si>
    <t>CI-27456</t>
  </si>
  <si>
    <t>CD-214626</t>
  </si>
  <si>
    <t>CD-214627</t>
  </si>
  <si>
    <t>CD-214628</t>
  </si>
  <si>
    <t>CD-214629</t>
  </si>
  <si>
    <t>CD-214630</t>
  </si>
  <si>
    <t>CD-214631</t>
  </si>
  <si>
    <t>CD-214632</t>
  </si>
  <si>
    <t>CD-214633</t>
  </si>
  <si>
    <t>CD-214634</t>
  </si>
  <si>
    <t>CD-214635</t>
  </si>
  <si>
    <t>CI-27457</t>
  </si>
  <si>
    <t>CD-214636</t>
  </si>
  <si>
    <t>CD-214637</t>
  </si>
  <si>
    <t>CD-214638</t>
  </si>
  <si>
    <t>CD-214639</t>
  </si>
  <si>
    <t>CD-214640</t>
  </si>
  <si>
    <t>CD-214641</t>
  </si>
  <si>
    <t>CD-214642</t>
  </si>
  <si>
    <t>CD-214643</t>
  </si>
  <si>
    <t>CD-214644</t>
  </si>
  <si>
    <t>CD-214645</t>
  </si>
  <si>
    <t>CI-27458</t>
  </si>
  <si>
    <t>CD-214646</t>
  </si>
  <si>
    <t>CD-214647</t>
  </si>
  <si>
    <t>CD-214648</t>
  </si>
  <si>
    <t>CD-214649</t>
  </si>
  <si>
    <t>CD-214650</t>
  </si>
  <si>
    <t>CD-214651</t>
  </si>
  <si>
    <t>CD-214652</t>
  </si>
  <si>
    <t>CD-214653</t>
  </si>
  <si>
    <t>CD-214654</t>
  </si>
  <si>
    <t>CD-214655</t>
  </si>
  <si>
    <t>CI-27459</t>
  </si>
  <si>
    <t>CD-214656</t>
  </si>
  <si>
    <t>CD-214657</t>
  </si>
  <si>
    <t>CD-214658</t>
  </si>
  <si>
    <t>CD-214659</t>
  </si>
  <si>
    <t>CD-214660</t>
  </si>
  <si>
    <t>CD-214661</t>
  </si>
  <si>
    <t>CD-214662</t>
  </si>
  <si>
    <t>CD-214663</t>
  </si>
  <si>
    <t>CD-214664</t>
  </si>
  <si>
    <t>CD-214665</t>
  </si>
  <si>
    <t>CI-27460</t>
  </si>
  <si>
    <t>CD-214666</t>
  </si>
  <si>
    <t>CD-214667</t>
  </si>
  <si>
    <t>CD-214668</t>
  </si>
  <si>
    <t>CD-214669</t>
  </si>
  <si>
    <t>CD-214670</t>
  </si>
  <si>
    <t>CD-214671</t>
  </si>
  <si>
    <t>CD-214672</t>
  </si>
  <si>
    <t>CD-214673</t>
  </si>
  <si>
    <t>CD-214674</t>
  </si>
  <si>
    <t>CD-214675</t>
  </si>
  <si>
    <t>CI-27461</t>
  </si>
  <si>
    <t>CD-214676</t>
  </si>
  <si>
    <t>CD-214677</t>
  </si>
  <si>
    <t>CD-214678</t>
  </si>
  <si>
    <t>CD-214679</t>
  </si>
  <si>
    <t>CD-214680</t>
  </si>
  <si>
    <t>CD-214681</t>
  </si>
  <si>
    <t>CD-214682</t>
  </si>
  <si>
    <t>CD-214683</t>
  </si>
  <si>
    <t>CD-214684</t>
  </si>
  <si>
    <t>CD-214685</t>
  </si>
  <si>
    <t>CI-27462</t>
  </si>
  <si>
    <t>CD-214686</t>
  </si>
  <si>
    <t>CD-214687</t>
  </si>
  <si>
    <t>CD-214688</t>
  </si>
  <si>
    <t>CD-214689</t>
  </si>
  <si>
    <t>CD-214690</t>
  </si>
  <si>
    <t>CD-214691</t>
  </si>
  <si>
    <t>CD-214692</t>
  </si>
  <si>
    <t>CD-214693</t>
  </si>
  <si>
    <t>CD-214694</t>
  </si>
  <si>
    <t>CD-214695</t>
  </si>
  <si>
    <t>CI-27463</t>
  </si>
  <si>
    <t>CD-214696</t>
  </si>
  <si>
    <t>CD-214697</t>
  </si>
  <si>
    <t>CD-214698</t>
  </si>
  <si>
    <t>CD-214699</t>
  </si>
  <si>
    <t>CD-214700</t>
  </si>
  <si>
    <t>CD-214701</t>
  </si>
  <si>
    <t>CD-214702</t>
  </si>
  <si>
    <t>CD-214703</t>
  </si>
  <si>
    <t>CD-214704</t>
  </si>
  <si>
    <t>CD-214705</t>
  </si>
  <si>
    <t>CI-27464</t>
  </si>
  <si>
    <t>CD-214706</t>
  </si>
  <si>
    <t>CD-214707</t>
  </si>
  <si>
    <t>CD-214708</t>
  </si>
  <si>
    <t>CD-214709</t>
  </si>
  <si>
    <t>CD-214710</t>
  </si>
  <si>
    <t>CD-214711</t>
  </si>
  <si>
    <t>CD-214712</t>
  </si>
  <si>
    <t>CD-214713</t>
  </si>
  <si>
    <t>CD-214714</t>
  </si>
  <si>
    <t>CD-214715</t>
  </si>
  <si>
    <t>CI-27465</t>
  </si>
  <si>
    <t>CD-214716</t>
  </si>
  <si>
    <t>CD-214717</t>
  </si>
  <si>
    <t>CD-214718</t>
  </si>
  <si>
    <t>CD-214719</t>
  </si>
  <si>
    <t>CD-214720</t>
  </si>
  <si>
    <t>CD-214721</t>
  </si>
  <si>
    <t>CD-214722</t>
  </si>
  <si>
    <t>CD-214723</t>
  </si>
  <si>
    <t>CD-214724</t>
  </si>
  <si>
    <t>CD-214725</t>
  </si>
  <si>
    <t>CI-27466</t>
  </si>
  <si>
    <t>CD-214726</t>
  </si>
  <si>
    <t>CD-214727</t>
  </si>
  <si>
    <t>CD-214728</t>
  </si>
  <si>
    <t>CD-214729</t>
  </si>
  <si>
    <t>CD-214730</t>
  </si>
  <si>
    <t>CD-214731</t>
  </si>
  <si>
    <t>CD-214732</t>
  </si>
  <si>
    <t>CD-214733</t>
  </si>
  <si>
    <t>CD-214734</t>
  </si>
  <si>
    <t>CD-214735</t>
  </si>
  <si>
    <t>CI-27467</t>
  </si>
  <si>
    <t>CD-214736</t>
  </si>
  <si>
    <t>CD-214737</t>
  </si>
  <si>
    <t>CD-214738</t>
  </si>
  <si>
    <t>CD-214739</t>
  </si>
  <si>
    <t>CD-214740</t>
  </si>
  <si>
    <t>CD-214741</t>
  </si>
  <si>
    <t>CD-214742</t>
  </si>
  <si>
    <t>CD-214743</t>
  </si>
  <si>
    <t>CD-214744</t>
  </si>
  <si>
    <t>CD-214745</t>
  </si>
  <si>
    <t>CI-27468</t>
  </si>
  <si>
    <t>CD-214746</t>
  </si>
  <si>
    <t>CD-214747</t>
  </si>
  <si>
    <t>CD-214748</t>
  </si>
  <si>
    <t>CD-214749</t>
  </si>
  <si>
    <t>CD-214750</t>
  </si>
  <si>
    <t>CD-214751</t>
  </si>
  <si>
    <t>CD-214752</t>
  </si>
  <si>
    <t>CD-214753</t>
  </si>
  <si>
    <t>CD-214754</t>
  </si>
  <si>
    <t>CD-214755</t>
  </si>
  <si>
    <t>CI-27469</t>
  </si>
  <si>
    <t>CD-214756</t>
  </si>
  <si>
    <t>CD-214757</t>
  </si>
  <si>
    <t>CD-214758</t>
  </si>
  <si>
    <t>CD-214759</t>
  </si>
  <si>
    <t>CD-214760</t>
  </si>
  <si>
    <t>CD-214761</t>
  </si>
  <si>
    <t>CD-214762</t>
  </si>
  <si>
    <t>CD-214763</t>
  </si>
  <si>
    <t>CD-214764</t>
  </si>
  <si>
    <t>CD-214765</t>
  </si>
  <si>
    <t>CI-27470</t>
  </si>
  <si>
    <t>CD-214766</t>
  </si>
  <si>
    <t>CD-214767</t>
  </si>
  <si>
    <t>CD-214768</t>
  </si>
  <si>
    <t>CD-214769</t>
  </si>
  <si>
    <t>CD-214770</t>
  </si>
  <si>
    <t>CD-214771</t>
  </si>
  <si>
    <t>CD-214772</t>
  </si>
  <si>
    <t>CD-214773</t>
  </si>
  <si>
    <t>CD-214774</t>
  </si>
  <si>
    <t>CD-214775</t>
  </si>
  <si>
    <t>CI-27471</t>
  </si>
  <si>
    <t>CD-214776</t>
  </si>
  <si>
    <t>CD-214777</t>
  </si>
  <si>
    <t>CD-214778</t>
  </si>
  <si>
    <t>CD-214779</t>
  </si>
  <si>
    <t>CD-214780</t>
  </si>
  <si>
    <t>CD-214781</t>
  </si>
  <si>
    <t>CD-214782</t>
  </si>
  <si>
    <t>CD-214783</t>
  </si>
  <si>
    <t>CD-214784</t>
  </si>
  <si>
    <t>CD-214785</t>
  </si>
  <si>
    <t>CI-27472</t>
  </si>
  <si>
    <t>CD-214786</t>
  </si>
  <si>
    <t>CD-214787</t>
  </si>
  <si>
    <t>CD-214788</t>
  </si>
  <si>
    <t>CD-214789</t>
  </si>
  <si>
    <t>CD-214790</t>
  </si>
  <si>
    <t>CD-214791</t>
  </si>
  <si>
    <t>CD-214792</t>
  </si>
  <si>
    <t>CD-214793</t>
  </si>
  <si>
    <t>CD-214794</t>
  </si>
  <si>
    <t>CD-214795</t>
  </si>
  <si>
    <t>CI-27473</t>
  </si>
  <si>
    <t>CD-214796</t>
  </si>
  <si>
    <t>CD-214797</t>
  </si>
  <si>
    <t>CD-214798</t>
  </si>
  <si>
    <t>CD-214799</t>
  </si>
  <si>
    <t>CD-214800</t>
  </si>
  <si>
    <t>CD-214801</t>
  </si>
  <si>
    <t>CD-214802</t>
  </si>
  <si>
    <t>CD-214803</t>
  </si>
  <si>
    <t>CD-214805</t>
  </si>
  <si>
    <t>CD-214804</t>
  </si>
  <si>
    <t>CI-27474</t>
  </si>
  <si>
    <t>CD-214806</t>
  </si>
  <si>
    <t>CD-214807</t>
  </si>
  <si>
    <t>CD-214808</t>
  </si>
  <si>
    <t>CD-214809</t>
  </si>
  <si>
    <t>CD-214810</t>
  </si>
  <si>
    <t>CD-214811</t>
  </si>
  <si>
    <t>CD-214812</t>
  </si>
  <si>
    <t>CD-214813</t>
  </si>
  <si>
    <t>CD-214814</t>
  </si>
  <si>
    <t>CD-214815</t>
  </si>
  <si>
    <t>CI-27475</t>
  </si>
  <si>
    <t>CD-214816</t>
  </si>
  <si>
    <t>CD-214817</t>
  </si>
  <si>
    <t>CD-214818</t>
  </si>
  <si>
    <t>CD-214819</t>
  </si>
  <si>
    <t>CD-214820</t>
  </si>
  <si>
    <t>CD-214821</t>
  </si>
  <si>
    <t>CD-214822</t>
  </si>
  <si>
    <t>CD-214823</t>
  </si>
  <si>
    <t>CD-214824</t>
  </si>
  <si>
    <t>CD-214825</t>
  </si>
  <si>
    <t>CI-27476</t>
  </si>
  <si>
    <t>CD-214826</t>
  </si>
  <si>
    <t>CD-214827</t>
  </si>
  <si>
    <t>CD-214828</t>
  </si>
  <si>
    <t>CD-214829</t>
  </si>
  <si>
    <t>CD-214830</t>
  </si>
  <si>
    <t>CD-214831</t>
  </si>
  <si>
    <t>CD-214832</t>
  </si>
  <si>
    <t>CD-214833</t>
  </si>
  <si>
    <t>CD-214834</t>
  </si>
  <si>
    <t>CD-214835</t>
  </si>
  <si>
    <t>CI-27477</t>
  </si>
  <si>
    <t>CD-214836</t>
  </si>
  <si>
    <t>CD-214837</t>
  </si>
  <si>
    <t>CD-214838</t>
  </si>
  <si>
    <t>CD-214839</t>
  </si>
  <si>
    <t>CD-214840</t>
  </si>
  <si>
    <t>CD-214841</t>
  </si>
  <si>
    <t>CD-214842</t>
  </si>
  <si>
    <t>CD-214843</t>
  </si>
  <si>
    <t>CD-214844</t>
  </si>
  <si>
    <t>CD-214845</t>
  </si>
  <si>
    <t>CI-27478</t>
  </si>
  <si>
    <t>CD-214846</t>
  </si>
  <si>
    <t>CD-214847</t>
  </si>
  <si>
    <t>CD-214848</t>
  </si>
  <si>
    <t>CD-214849</t>
  </si>
  <si>
    <t>CD-214850</t>
  </si>
  <si>
    <t>CD-214851</t>
  </si>
  <si>
    <t>CD-214852</t>
  </si>
  <si>
    <t>CD-214853</t>
  </si>
  <si>
    <t>CD-214854</t>
  </si>
  <si>
    <t>CD-214855</t>
  </si>
  <si>
    <t>CI-27479</t>
  </si>
  <si>
    <t>CD-214856</t>
  </si>
  <si>
    <t>CD-214857</t>
  </si>
  <si>
    <t>CD-214858</t>
  </si>
  <si>
    <t>CD-214859</t>
  </si>
  <si>
    <t>CD-214860</t>
  </si>
  <si>
    <t>CD-214861</t>
  </si>
  <si>
    <t>CD-214862</t>
  </si>
  <si>
    <t>CD-214863</t>
  </si>
  <si>
    <t>CD-214864</t>
  </si>
  <si>
    <t>CD-214865</t>
  </si>
  <si>
    <t>CI-27480</t>
  </si>
  <si>
    <t>CD-214866</t>
  </si>
  <si>
    <t>CD-214867</t>
  </si>
  <si>
    <t>CD-214868</t>
  </si>
  <si>
    <t>CD-214869</t>
  </si>
  <si>
    <t>CD-214870</t>
  </si>
  <si>
    <t>CD-214871</t>
  </si>
  <si>
    <t>CD-214872</t>
  </si>
  <si>
    <t>CD-214873</t>
  </si>
  <si>
    <t>CD-214874</t>
  </si>
  <si>
    <t>CD-214875</t>
  </si>
  <si>
    <t>CI-27481</t>
  </si>
  <si>
    <t>CD-214876</t>
  </si>
  <si>
    <t>CD-214877</t>
  </si>
  <si>
    <t>CD-214878</t>
  </si>
  <si>
    <t>CD-214879</t>
  </si>
  <si>
    <t>CD-214880</t>
  </si>
  <si>
    <t>CD-214881</t>
  </si>
  <si>
    <t>CD-214882</t>
  </si>
  <si>
    <t>CD-214883</t>
  </si>
  <si>
    <t>CD-214884</t>
  </si>
  <si>
    <t>CD-214885</t>
  </si>
  <si>
    <t>CI-27482</t>
  </si>
  <si>
    <t>CD-214886</t>
  </si>
  <si>
    <t>CD-214887</t>
  </si>
  <si>
    <t>CD-214888</t>
  </si>
  <si>
    <t>CD-214889</t>
  </si>
  <si>
    <t>CD-214890</t>
  </si>
  <si>
    <t>CD-214891</t>
  </si>
  <si>
    <t>CD-214892</t>
  </si>
  <si>
    <t>CD-214893</t>
  </si>
  <si>
    <t>CD-214894</t>
  </si>
  <si>
    <t>CD-214895</t>
  </si>
  <si>
    <t>CI-27483</t>
  </si>
  <si>
    <t>CD-214896</t>
  </si>
  <si>
    <t>CD-214897</t>
  </si>
  <si>
    <t>CD-214898</t>
  </si>
  <si>
    <t>CD-214899</t>
  </si>
  <si>
    <t>CD-214900</t>
  </si>
  <si>
    <t>CD-214901</t>
  </si>
  <si>
    <t>CD-214902</t>
  </si>
  <si>
    <t>CD-214903</t>
  </si>
  <si>
    <t>CD-214904</t>
  </si>
  <si>
    <t>CD-214905</t>
  </si>
  <si>
    <t>CI-27484</t>
  </si>
  <si>
    <t>CD-214906</t>
  </si>
  <si>
    <t>CD-214907</t>
  </si>
  <si>
    <t>CD-214908</t>
  </si>
  <si>
    <t>CD-214909</t>
  </si>
  <si>
    <t>CD-214910</t>
  </si>
  <si>
    <t>CD-214911</t>
  </si>
  <si>
    <t>CD-214912</t>
  </si>
  <si>
    <t>CD-214913</t>
  </si>
  <si>
    <t>CD-214914</t>
  </si>
  <si>
    <t>Birmanie</t>
  </si>
  <si>
    <t>Multicountry East Asia and Pacific KPRA SCF</t>
  </si>
  <si>
    <t>a1A360000013M0JEAU</t>
  </si>
  <si>
    <t>Indonésie</t>
  </si>
  <si>
    <t>a1A360000013M0GEAU</t>
  </si>
  <si>
    <t>Bangladesh</t>
  </si>
  <si>
    <t>a1A360000013M0REAU</t>
  </si>
  <si>
    <t>Népal</t>
  </si>
  <si>
    <t>a1A360000013M0WEAU</t>
  </si>
  <si>
    <t>Thaïlande</t>
  </si>
  <si>
    <t>a1A360000013M0MEAU</t>
  </si>
  <si>
    <t>Cambodge</t>
  </si>
  <si>
    <t>a1A360000013M0FEAU</t>
  </si>
  <si>
    <t>Viêt Nam</t>
  </si>
  <si>
    <t>a1A360000013M0PEAU</t>
  </si>
  <si>
    <t>Kazakhstan</t>
  </si>
  <si>
    <t>Multicountry HIV EECA APH</t>
  </si>
  <si>
    <t>a1A360000013M03EAE</t>
  </si>
  <si>
    <t>Kirghizistan</t>
  </si>
  <si>
    <t>a1A360000013M04EAE</t>
  </si>
  <si>
    <t>Ouzbékistan</t>
  </si>
  <si>
    <t>a1A360000013M07EAE</t>
  </si>
  <si>
    <t>Moldavie</t>
  </si>
  <si>
    <t>a1A360000013M0wEAE</t>
  </si>
  <si>
    <t>Iran</t>
  </si>
  <si>
    <t>Multicountry TB Asia UNDP</t>
  </si>
  <si>
    <t>a1A360000013M0UEAU</t>
  </si>
  <si>
    <t>Biélorussie</t>
  </si>
  <si>
    <t>a1A360000013M0rEAE</t>
  </si>
  <si>
    <t>Pakistan</t>
  </si>
  <si>
    <t>a1A360000013M0XEAU</t>
  </si>
  <si>
    <t>Afghanistan</t>
  </si>
  <si>
    <t>a1A360000013M0QEAU</t>
  </si>
  <si>
    <t>Géorgie</t>
  </si>
  <si>
    <t>a1A360000013M0dEAE</t>
  </si>
  <si>
    <t>Tadjikistan</t>
  </si>
  <si>
    <t>a1A360000013M05EAE</t>
  </si>
  <si>
    <t>Russie</t>
  </si>
  <si>
    <t>a1A360000013M0yEAE</t>
  </si>
  <si>
    <t>Ukraine</t>
  </si>
  <si>
    <t>a1A360000013M10EAE</t>
  </si>
  <si>
    <t>Turkménistan</t>
  </si>
  <si>
    <t>a1A360000013M06EAE</t>
  </si>
  <si>
    <t>Laos</t>
  </si>
  <si>
    <t>Multicountry TB Asia UNOPS</t>
  </si>
  <si>
    <t>a1A360000013M0HEAU</t>
  </si>
  <si>
    <t>Sao Tomé-et-Principe</t>
  </si>
  <si>
    <t>Multicountry TB WC Africa NTP/SRL</t>
  </si>
  <si>
    <t>a1A360000013M2yEAE</t>
  </si>
  <si>
    <t>Djibouti</t>
  </si>
  <si>
    <t>a1A360000013M21EAE</t>
  </si>
  <si>
    <t>Tunisie</t>
  </si>
  <si>
    <t>Multicountry HIV MENA IHAA</t>
  </si>
  <si>
    <t>a1A360000013M34EAE</t>
  </si>
  <si>
    <t>Congo</t>
  </si>
  <si>
    <t>a1A360000013M2tEAE</t>
  </si>
  <si>
    <t>Mali</t>
  </si>
  <si>
    <t>a1A360000013M3MEAU</t>
  </si>
  <si>
    <t>Azerbaïdjan</t>
  </si>
  <si>
    <t>a1A360000013M0aEAE</t>
  </si>
  <si>
    <t>Éthiopie</t>
  </si>
  <si>
    <t>a1A360000013M2MEAU</t>
  </si>
  <si>
    <t>Ghana</t>
  </si>
  <si>
    <t>a1A360000013M3HEAU</t>
  </si>
  <si>
    <t>République centrafricaine</t>
  </si>
  <si>
    <t>a1A360000013M2rEAE</t>
  </si>
  <si>
    <t>Mauritanie</t>
  </si>
  <si>
    <t>a1A360000013M3NEAU</t>
  </si>
  <si>
    <t>Burkina Faso</t>
  </si>
  <si>
    <t>a1A360000013M3DEAU</t>
  </si>
  <si>
    <t>Maroc</t>
  </si>
  <si>
    <t>a1A360000013M32EAE</t>
  </si>
  <si>
    <t>Soudan</t>
  </si>
  <si>
    <t>a1A360000013M33EAE</t>
  </si>
  <si>
    <t>Ouganda</t>
  </si>
  <si>
    <t>a1A360000013M2kEAE</t>
  </si>
  <si>
    <t>Cap-Vert</t>
  </si>
  <si>
    <t>a1A360000013M3EEAU</t>
  </si>
  <si>
    <t>Bénin</t>
  </si>
  <si>
    <t>a1A360000013M3CEAU</t>
  </si>
  <si>
    <t>Somalie</t>
  </si>
  <si>
    <t>a1A360000013M2jEAE</t>
  </si>
  <si>
    <t>Nigeria</t>
  </si>
  <si>
    <t>a1A360000013M3PEAU</t>
  </si>
  <si>
    <t>Guinée équatoriale</t>
  </si>
  <si>
    <t>a1A360000013M2vEAE</t>
  </si>
  <si>
    <t>Soudan du Sud</t>
  </si>
  <si>
    <t>a1A360000013M1zEAE</t>
  </si>
  <si>
    <t>Niger</t>
  </si>
  <si>
    <t>a1A360000013M3OEAU</t>
  </si>
  <si>
    <t>Guinée-Bissau</t>
  </si>
  <si>
    <t>a1A360000013M3KEAU</t>
  </si>
  <si>
    <t>Gabon</t>
  </si>
  <si>
    <t>a1A360000013M2xEAE</t>
  </si>
  <si>
    <t>Kenya</t>
  </si>
  <si>
    <t>a1A360000013M2XEAU</t>
  </si>
  <si>
    <t>Sénégal</t>
  </si>
  <si>
    <t>a1A360000013M3QEAU</t>
  </si>
  <si>
    <t>Togo</t>
  </si>
  <si>
    <t>a1A360000013M3SEAU</t>
  </si>
  <si>
    <t>Côte d'Ivoire</t>
  </si>
  <si>
    <t>a1A360000013M3FEAU</t>
  </si>
  <si>
    <t>Congo (République démocratique)</t>
  </si>
  <si>
    <t>a1A360000013M2uEAE</t>
  </si>
  <si>
    <t>Arménie</t>
  </si>
  <si>
    <t>a1A360000013M0ZEAU</t>
  </si>
  <si>
    <t>Cameroun</t>
  </si>
  <si>
    <t>a1A360000013M2qEAE</t>
  </si>
  <si>
    <t>Liban</t>
  </si>
  <si>
    <t>a1A360000013M0iEAE</t>
  </si>
  <si>
    <t>Jordanie</t>
  </si>
  <si>
    <t>a1A360000013M0gEAE</t>
  </si>
  <si>
    <t>Gambie</t>
  </si>
  <si>
    <t>a1A360000013M3GEAU</t>
  </si>
  <si>
    <t>Guinée</t>
  </si>
  <si>
    <t>a1A360000013M3JEAU</t>
  </si>
  <si>
    <t>Égypte</t>
  </si>
  <si>
    <t>a1A360000013M30EAE</t>
  </si>
  <si>
    <t>Sierra Leone</t>
  </si>
  <si>
    <t>a1A360000013M3REAU</t>
  </si>
  <si>
    <t>Tchad</t>
  </si>
  <si>
    <t>a1A360000013M2sEAE</t>
  </si>
  <si>
    <t>Bhoutan</t>
  </si>
  <si>
    <t>Multicountry HIV SEA AFAO</t>
  </si>
  <si>
    <t>a1A360000013M0SEAU</t>
  </si>
  <si>
    <t>Timor oriental</t>
  </si>
  <si>
    <t>a1A360000013M0NEAU</t>
  </si>
  <si>
    <t>Mongolie</t>
  </si>
  <si>
    <t>a1A360000013M0CEAU</t>
  </si>
  <si>
    <t>Papouasie-Nouvelle-Guinée</t>
  </si>
  <si>
    <t>a1A360000013M1dEAE</t>
  </si>
  <si>
    <t>Philippines</t>
  </si>
  <si>
    <t>a1A360000013M0KEAU</t>
  </si>
  <si>
    <t>Malaisie</t>
  </si>
  <si>
    <t>a1A360000013M0IEAU</t>
  </si>
  <si>
    <t>Sri Lanka</t>
  </si>
  <si>
    <t>a1A360000013M0YEAU</t>
  </si>
  <si>
    <t>Multicountry Western Africa ANCS</t>
  </si>
  <si>
    <t>Multicountry East Asia and Pacific APN</t>
  </si>
  <si>
    <t>Multicountry South-Eastern Asia AFAO</t>
  </si>
  <si>
    <t>Maldives</t>
  </si>
  <si>
    <t>Multicountry Americas CVC-COIN</t>
  </si>
  <si>
    <t>a1A360000013M0VEAU</t>
  </si>
  <si>
    <t>Cuba</t>
  </si>
  <si>
    <t>a1A360000013LzkEAE</t>
  </si>
  <si>
    <t>Jamaïque</t>
  </si>
  <si>
    <t>a1A360000013LzqEAE</t>
  </si>
  <si>
    <t>Guyana</t>
  </si>
  <si>
    <t>a1A360000013LzWEAU</t>
  </si>
  <si>
    <t>République dominicaine</t>
  </si>
  <si>
    <t>a1A360000013LzmEAE</t>
  </si>
  <si>
    <t>Trinité-et-Tobago</t>
  </si>
  <si>
    <t>a1A360000013LzzEAE</t>
  </si>
  <si>
    <t>Multicountry EECA PAS</t>
  </si>
  <si>
    <t>Belize</t>
  </si>
  <si>
    <t>Multicountry Central Americas REDCA</t>
  </si>
  <si>
    <t>a1A360000013M3UEAU</t>
  </si>
  <si>
    <t>Salvador</t>
  </si>
  <si>
    <t>a1A360000013M3WEAU</t>
  </si>
  <si>
    <t>Nicaragua</t>
  </si>
  <si>
    <t>a1A360000013M3aEAE</t>
  </si>
  <si>
    <t>Guatemala</t>
  </si>
  <si>
    <t>a1A360000013M3XEAU</t>
  </si>
  <si>
    <t>Panama</t>
  </si>
  <si>
    <t>a1A360000013M3bEAE</t>
  </si>
  <si>
    <t>Costa Rica</t>
  </si>
  <si>
    <t>a1A360000013M3VEAU</t>
  </si>
  <si>
    <t>Honduras</t>
  </si>
  <si>
    <t>a1A360000013M3YEAU</t>
  </si>
  <si>
    <t>Multicountry Americas ORAS-CONHU</t>
  </si>
  <si>
    <t>Colombie</t>
  </si>
  <si>
    <t>a1A360000013M3lEAE</t>
  </si>
  <si>
    <t>Paraguay</t>
  </si>
  <si>
    <t>a1A360000013LzXEAU</t>
  </si>
  <si>
    <t>Argentine</t>
  </si>
  <si>
    <t>a1A360000013M3hEAE</t>
  </si>
  <si>
    <t>Venezuela</t>
  </si>
  <si>
    <t>a1A360000013LzbEAE</t>
  </si>
  <si>
    <t>Multicountry Americas REDTRASEX</t>
  </si>
  <si>
    <t>Bolivie (Etat Plurinational)</t>
  </si>
  <si>
    <t>a1A360000013M3iEAE</t>
  </si>
  <si>
    <t>Chili</t>
  </si>
  <si>
    <t>a1A360000013M3kEAE</t>
  </si>
  <si>
    <t>Pérou</t>
  </si>
  <si>
    <t>a1A360000013LzYEAU</t>
  </si>
  <si>
    <t>Multicountry East Asia and Pacific RAI</t>
  </si>
  <si>
    <t>Tanzanie (République Unie)</t>
  </si>
  <si>
    <t>Multicountry Southern Africa WHC</t>
  </si>
  <si>
    <t>a1A360000013M2mEAE</t>
  </si>
  <si>
    <t>Namibie</t>
  </si>
  <si>
    <t>a1A360000013M39EAE</t>
  </si>
  <si>
    <t>Mozambique</t>
  </si>
  <si>
    <t>a1A360000013M2fEAE</t>
  </si>
  <si>
    <t>Afrique du Sud</t>
  </si>
  <si>
    <t>a1A360000013M3AEAU</t>
  </si>
  <si>
    <t>Malawi</t>
  </si>
  <si>
    <t>a1A360000013M2cEAE</t>
  </si>
  <si>
    <t>Botswana</t>
  </si>
  <si>
    <t>a1A360000013M36EAE</t>
  </si>
  <si>
    <t>Swaziland</t>
  </si>
  <si>
    <t>a1A360000013M3BEAU</t>
  </si>
  <si>
    <t>Zambie</t>
  </si>
  <si>
    <t>a1A360000013M2nEAE</t>
  </si>
  <si>
    <t>Lesotho</t>
  </si>
  <si>
    <t>a1A360000013M38EAE</t>
  </si>
  <si>
    <t>Zimbabwe</t>
  </si>
  <si>
    <t>a1A360000013M2oEAE</t>
  </si>
  <si>
    <t>Multicountry Southern Africa SADC</t>
  </si>
  <si>
    <t>Angola</t>
  </si>
  <si>
    <t>a1A360000013M2pEAE</t>
  </si>
  <si>
    <t>Maurice</t>
  </si>
  <si>
    <t>a1A360000013M2dEAE</t>
  </si>
  <si>
    <t>Seychelles</t>
  </si>
  <si>
    <t>a1A360000013M2iEAE</t>
  </si>
  <si>
    <t>Suriname</t>
  </si>
  <si>
    <t>a1A360000013LzZEAU</t>
  </si>
  <si>
    <t>Haïti</t>
  </si>
  <si>
    <t>a1A360000013LzpEAE</t>
  </si>
  <si>
    <t>Multicountry East Asia and Pacific HIVOS</t>
  </si>
  <si>
    <t>Inde</t>
  </si>
  <si>
    <t>Multicountry South Asia</t>
  </si>
  <si>
    <t>a1A360000013M0TEAU</t>
  </si>
  <si>
    <t>Îles Cook</t>
  </si>
  <si>
    <t>Multicountry Western Pacific</t>
  </si>
  <si>
    <t>a1A360000013M1mEAE</t>
  </si>
  <si>
    <t>Kiribati</t>
  </si>
  <si>
    <t>a1A360000013M1gEAE</t>
  </si>
  <si>
    <t>Tonga</t>
  </si>
  <si>
    <t>a1A360000013M1sEAE</t>
  </si>
  <si>
    <t>Nauru</t>
  </si>
  <si>
    <t>a1A360000013M1jEAE</t>
  </si>
  <si>
    <t>Niue</t>
  </si>
  <si>
    <t>a1A360000013M1oEAE</t>
  </si>
  <si>
    <t>Îles Marshall</t>
  </si>
  <si>
    <t>a1A360000013M1hEAE</t>
  </si>
  <si>
    <t>Tuvalu</t>
  </si>
  <si>
    <t>a1A360000013M1tEAE</t>
  </si>
  <si>
    <t>Palaos</t>
  </si>
  <si>
    <t>a1A360000013M1kEAE</t>
  </si>
  <si>
    <t>Vanuatu</t>
  </si>
  <si>
    <t>a1A360000013M1fEAE</t>
  </si>
  <si>
    <t>Samoa</t>
  </si>
  <si>
    <t>a1A360000013M1pEAE</t>
  </si>
  <si>
    <t>Micronésie</t>
  </si>
  <si>
    <t>a1A360000013M1iEAE</t>
  </si>
  <si>
    <t>Équateur</t>
  </si>
  <si>
    <t>a1A360000013M3mEAE</t>
  </si>
  <si>
    <t>Uruguay</t>
  </si>
  <si>
    <t>a1A360000013LzaEAE</t>
  </si>
  <si>
    <t>Mexique</t>
  </si>
  <si>
    <t>a1A360000013M3ZEAU</t>
  </si>
  <si>
    <t>Multicountry West Africa ALCO</t>
  </si>
  <si>
    <t>Multicountry EECA ECUO</t>
  </si>
  <si>
    <t>Lituanie</t>
  </si>
  <si>
    <t>a1A360000013M18EAE</t>
  </si>
  <si>
    <t>Estonie</t>
  </si>
  <si>
    <t>a1A360000013M12EAE</t>
  </si>
  <si>
    <t>Pologne</t>
  </si>
  <si>
    <t>a1A360000013M0vEAE</t>
  </si>
  <si>
    <t>Lettonie</t>
  </si>
  <si>
    <t>a1A360000013M17EAE</t>
  </si>
  <si>
    <t>Rwanda</t>
  </si>
  <si>
    <t>Multicountry Africa ECSA-HC</t>
  </si>
  <si>
    <t>a1A360000013M2hEAE</t>
  </si>
  <si>
    <t>Érythrée</t>
  </si>
  <si>
    <t>a1A360000013M2BEAU</t>
  </si>
  <si>
    <t>Multicountry Southern Africa E8</t>
  </si>
  <si>
    <t>Multicountry Americas EMMIE</t>
  </si>
  <si>
    <t>Multicountry EECA ECOM</t>
  </si>
  <si>
    <t>Macédoine (Ex-République Yougoslave)</t>
  </si>
  <si>
    <t>a1A360000013M1PEAU</t>
  </si>
  <si>
    <t>Multicountry EECA EHRN</t>
  </si>
  <si>
    <t>Multicountry Western Africa HI</t>
  </si>
  <si>
    <t>Multicountry Southern Africa HIVOS</t>
  </si>
  <si>
    <t>Multicountry Asia IHAA</t>
  </si>
  <si>
    <t>Multicountry Eastern Africa IGAD</t>
  </si>
  <si>
    <t>Multicountry Eastern Africa ANECCA</t>
  </si>
  <si>
    <t>Multicountry Americas ICW</t>
  </si>
  <si>
    <t>Multicountry EECA IHAU</t>
  </si>
  <si>
    <t>Bulgarie</t>
  </si>
  <si>
    <t>a1A360000013M0sEAE</t>
  </si>
  <si>
    <t>Multicountry West Africa ITPC</t>
  </si>
  <si>
    <t>Liberia</t>
  </si>
  <si>
    <t>a1A360000013M3LEAU</t>
  </si>
  <si>
    <t>Multicountry Eastern Africa KANCO</t>
  </si>
  <si>
    <t>Zanzibar</t>
  </si>
  <si>
    <t>a1A360000013M1wEAE</t>
  </si>
  <si>
    <t>Multicountry Americas REDLACTRANS</t>
  </si>
  <si>
    <t>Multicountry MENA HRA</t>
  </si>
  <si>
    <t>Libye</t>
  </si>
  <si>
    <t>a1A360000013M31EAE</t>
  </si>
  <si>
    <t>Multicountry Middle East MER</t>
  </si>
  <si>
    <t>Palestine</t>
  </si>
  <si>
    <t>a1A360000013M0jEAE</t>
  </si>
  <si>
    <t>Syrie</t>
  </si>
  <si>
    <t>a1A360000013M0nEAE</t>
  </si>
  <si>
    <t>Irak</t>
  </si>
  <si>
    <t>a1A360000013M0eEAE</t>
  </si>
  <si>
    <t>Yémen</t>
  </si>
  <si>
    <t>a1A360000013M0qEAE</t>
  </si>
  <si>
    <t>Multicountry Southern Africa MOSASWA</t>
  </si>
  <si>
    <t>Grenade</t>
  </si>
  <si>
    <t>Multicountry Caribbean MCC</t>
  </si>
  <si>
    <t>a1A360000013LznEAE</t>
  </si>
  <si>
    <t>Saint-Vincent-et-les Grenadines</t>
  </si>
  <si>
    <t>a1A360000013LzyEAE</t>
  </si>
  <si>
    <t>Antigua-et-Barbuda</t>
  </si>
  <si>
    <t>a1A360000013LzdEAE</t>
  </si>
  <si>
    <t>Saint-Christophe-et-Niévès</t>
  </si>
  <si>
    <t>a1A360000013LzwEAE</t>
  </si>
  <si>
    <t>Dominique</t>
  </si>
  <si>
    <t>a1A360000013LzlEAE</t>
  </si>
  <si>
    <t>Sainte-Lucie</t>
  </si>
  <si>
    <t>a1A360000013LzxEAE</t>
  </si>
  <si>
    <t>Multicountry Caribbean CARICOM-PANCAP</t>
  </si>
  <si>
    <t>Barbade</t>
  </si>
  <si>
    <t>a1A360000013LzhEAE</t>
  </si>
  <si>
    <t>Bahamas</t>
  </si>
  <si>
    <t>a1A360000013LzfEAE</t>
  </si>
  <si>
    <t>Montserrat</t>
  </si>
  <si>
    <t>a1A360000013LztEAE</t>
  </si>
  <si>
    <t>Multicountry Southern Africa ARASA</t>
  </si>
  <si>
    <t>IP-5907</t>
  </si>
  <si>
    <t>AR-04538</t>
  </si>
  <si>
    <t>Centre for Health Research and Innovation</t>
  </si>
  <si>
    <t>0013600001NTuggAAD</t>
  </si>
  <si>
    <t>AR-04550</t>
  </si>
  <si>
    <t>World Vision International (CAR Branch office)</t>
  </si>
  <si>
    <t>0013600001NZNvvAAH</t>
  </si>
  <si>
    <t>AR-04555</t>
  </si>
  <si>
    <t>Foundation for Innovative New Diagnostics India</t>
  </si>
  <si>
    <t>0013600001Nab8fAAB</t>
  </si>
  <si>
    <t>AR-04568</t>
  </si>
  <si>
    <t>0013600000xoEJ5AAM</t>
  </si>
  <si>
    <t>AR-04579</t>
  </si>
  <si>
    <t>Ministry of Health of the Republic of Angola</t>
  </si>
  <si>
    <t>0013600000xoEFmAAM</t>
  </si>
  <si>
    <t>AR-04640</t>
  </si>
  <si>
    <t>Ministry of Health of the Kingdom of Morocco</t>
  </si>
  <si>
    <t>0013600000xoEHSAA2</t>
  </si>
  <si>
    <t>AR-05148</t>
  </si>
  <si>
    <t>Alter Vida - Centro de Estudios y Formación para el Ecodesarrollo</t>
  </si>
  <si>
    <t>0013600000xoEEjAAM</t>
  </si>
  <si>
    <t>AR-04643</t>
  </si>
  <si>
    <t>National Emergency Response Council on HIV and AIDS</t>
  </si>
  <si>
    <t>0013600000xoEISAA2</t>
  </si>
  <si>
    <t>AR-04644</t>
  </si>
  <si>
    <t>Coordinating Assembly of Non Governmental Organisation</t>
  </si>
  <si>
    <t>0013600000xoEKPAA2</t>
  </si>
  <si>
    <t>AR-04615</t>
  </si>
  <si>
    <t>Fundação para o Desenvolvimento da Comunidade</t>
  </si>
  <si>
    <t>0013600000xoEGmAAM</t>
  </si>
  <si>
    <t>AR-04616</t>
  </si>
  <si>
    <t>0013600000xoEJ9AAM</t>
  </si>
  <si>
    <t>AR-04637</t>
  </si>
  <si>
    <t>AR-04632</t>
  </si>
  <si>
    <t>Humanist Institute for Co-operation with Developing Countries</t>
  </si>
  <si>
    <t>0013600000xoEGwAAM</t>
  </si>
  <si>
    <t>AR-04634</t>
  </si>
  <si>
    <t>Namibia Network of AIDS Service Organizations</t>
  </si>
  <si>
    <t>0013600000xoEFuAAM</t>
  </si>
  <si>
    <t>AR-04649</t>
  </si>
  <si>
    <t>Ministry of Health and Social Action of the Republic of Senegal</t>
  </si>
  <si>
    <t>0013600000xoEHHAA2</t>
  </si>
  <si>
    <t>AR-04652</t>
  </si>
  <si>
    <t>Alliance Nationale Contre Le Sida en Cote D'Ivoire</t>
  </si>
  <si>
    <t>0013600000xoEFVAA2</t>
  </si>
  <si>
    <t>AR-04655</t>
  </si>
  <si>
    <t>Ministry of Finance and Planning of the United Republic of Tanzania</t>
  </si>
  <si>
    <t>0013600000xoEHrAAM</t>
  </si>
  <si>
    <t>AR-06084</t>
  </si>
  <si>
    <t>0013600000xoEImAAM</t>
  </si>
  <si>
    <t>AR-06085</t>
  </si>
  <si>
    <t>0013600000xoEGvAAM</t>
  </si>
  <si>
    <t>AR-05112</t>
  </si>
  <si>
    <t>Catholic Relief Services, United States Conference of Catholic Bishops</t>
  </si>
  <si>
    <t>0013600001WCJorAAH</t>
  </si>
  <si>
    <t>AR-05114</t>
  </si>
  <si>
    <t>Ministry of Health and Social Services of Namibia</t>
  </si>
  <si>
    <t>0013600000xoEI9AAM</t>
  </si>
  <si>
    <t>AR-05113</t>
  </si>
  <si>
    <t>Ministry of Health of the Republic of Ghana</t>
  </si>
  <si>
    <t>0013600000xoEHmAAM</t>
  </si>
  <si>
    <t>AR-06219</t>
  </si>
  <si>
    <t>Ministry of Public Health Of Niger</t>
  </si>
  <si>
    <t>0013600001ps9TGAAY</t>
  </si>
  <si>
    <t>AR-06220</t>
  </si>
  <si>
    <t>AR-05117</t>
  </si>
  <si>
    <t>AR-06087</t>
  </si>
  <si>
    <t>Instituto de Nutrición de Centro América y Panamá (INCAP)</t>
  </si>
  <si>
    <t>0013600001iYePSAA0</t>
  </si>
  <si>
    <t>AR-05168</t>
  </si>
  <si>
    <t>Centre de Recherches Médicales de Lambaréné</t>
  </si>
  <si>
    <t>0013600001ahvPjAAI</t>
  </si>
  <si>
    <t>AR-04099</t>
  </si>
  <si>
    <t>Programme d'Appui au Développement Sanitaire du Burkina Faso</t>
  </si>
  <si>
    <t>0013600000xoEFFAA2</t>
  </si>
  <si>
    <t>AR-03936</t>
  </si>
  <si>
    <t>Plan International, Inc.</t>
  </si>
  <si>
    <t>0013600000xoEDmAAM</t>
  </si>
  <si>
    <t>AR-01257</t>
  </si>
  <si>
    <t>Ministry of Finance, Planning and Economic Development of the Republic of Uganda</t>
  </si>
  <si>
    <t>0013600000xoEI0AAM</t>
  </si>
  <si>
    <t>AR-01259</t>
  </si>
  <si>
    <t>AR-01261</t>
  </si>
  <si>
    <t>AR-01294</t>
  </si>
  <si>
    <t>Africare</t>
  </si>
  <si>
    <t>0013600000xoEFKAA2</t>
  </si>
  <si>
    <t>AR-01295</t>
  </si>
  <si>
    <t>Programme santé de lutte contre le Sida</t>
  </si>
  <si>
    <t>0013600000xoEGoAAM</t>
  </si>
  <si>
    <t>AR-01296</t>
  </si>
  <si>
    <t>Programme National de Lutte contre le Paludisme de la République du Bénin</t>
  </si>
  <si>
    <t>0013600000xoEKkAAM</t>
  </si>
  <si>
    <t>AR-01297</t>
  </si>
  <si>
    <t>Health System Performance Program</t>
  </si>
  <si>
    <t>0013600000xoEJNAA2</t>
  </si>
  <si>
    <t>AR-01298</t>
  </si>
  <si>
    <t>Programme National contre la Tuberculose de la République du Bénin</t>
  </si>
  <si>
    <t>0013600000xoEF9AAM</t>
  </si>
  <si>
    <t>AR-01299</t>
  </si>
  <si>
    <t>Initiative Privée et Communautaire contre le VIH/SIDA au Burkina Faso</t>
  </si>
  <si>
    <t>0013600000xoEGcAAM</t>
  </si>
  <si>
    <t>AR-01300</t>
  </si>
  <si>
    <t>Secrétariat Permanent du Conseil National de Lutte contre le Sida et les IST du Burkina Faso</t>
  </si>
  <si>
    <t>0013600000xoEGhAAM</t>
  </si>
  <si>
    <t>AR-01301</t>
  </si>
  <si>
    <t>AR-01302</t>
  </si>
  <si>
    <t>AR-01303</t>
  </si>
  <si>
    <t>AR-01304</t>
  </si>
  <si>
    <t>BRAC</t>
  </si>
  <si>
    <t>0013600000xoEFdAAM</t>
  </si>
  <si>
    <t>AR-01305</t>
  </si>
  <si>
    <t>AR-01306</t>
  </si>
  <si>
    <t>Ministry of Health of the Republic of Bulgaria</t>
  </si>
  <si>
    <t>0013600000xoEGxAAM</t>
  </si>
  <si>
    <t>AR-01307</t>
  </si>
  <si>
    <t>AR-01263</t>
  </si>
  <si>
    <t>AR-01265</t>
  </si>
  <si>
    <t>AR-01267</t>
  </si>
  <si>
    <t>AR-01270</t>
  </si>
  <si>
    <t>Ministry of Public Health of the Islamic Republic of Afghanistan</t>
  </si>
  <si>
    <t>0013600000xoEGkAAM</t>
  </si>
  <si>
    <t>AR-01271</t>
  </si>
  <si>
    <t>AR-01272</t>
  </si>
  <si>
    <t>AR-01273</t>
  </si>
  <si>
    <t>AR-01274</t>
  </si>
  <si>
    <t>AR-01275</t>
  </si>
  <si>
    <t>Mission East</t>
  </si>
  <si>
    <t>0013600000xoEKiAAM</t>
  </si>
  <si>
    <t>AR-01276</t>
  </si>
  <si>
    <t>Ministry of Health of the Republic of Armenia</t>
  </si>
  <si>
    <t>0013600000xoEHJAA2</t>
  </si>
  <si>
    <t>AR-01277</t>
  </si>
  <si>
    <t>AR-01278</t>
  </si>
  <si>
    <t>AR-01279</t>
  </si>
  <si>
    <t>Ministry of Health of the Republic of Azerbaijan</t>
  </si>
  <si>
    <t>0013600000xoEHXAA2</t>
  </si>
  <si>
    <t>AR-01280</t>
  </si>
  <si>
    <t>AR-01281</t>
  </si>
  <si>
    <t>AR-01282</t>
  </si>
  <si>
    <t>AR-01308</t>
  </si>
  <si>
    <t>AR-01309</t>
  </si>
  <si>
    <t>Republican Scientific and Practical Center for Medical Technologies, Informatization, Administration and Management of Health</t>
  </si>
  <si>
    <t>0013600000xoEKjAAM</t>
  </si>
  <si>
    <t>AR-01310</t>
  </si>
  <si>
    <t>AR-01311</t>
  </si>
  <si>
    <t>Asociación Protección a la Salud</t>
  </si>
  <si>
    <t>0013600000xoEICAA2</t>
  </si>
  <si>
    <t>AR-01315</t>
  </si>
  <si>
    <t>Ministry of Health of the Royal Government of Bhutan</t>
  </si>
  <si>
    <t>0013600000xoEHnAAM</t>
  </si>
  <si>
    <t>AR-01316</t>
  </si>
  <si>
    <t>AR-01317</t>
  </si>
  <si>
    <t>AR-01318</t>
  </si>
  <si>
    <t>AR-01319</t>
  </si>
  <si>
    <t>AR-01320</t>
  </si>
  <si>
    <t>African Comprehensive HIV/AIDS Partnerships</t>
  </si>
  <si>
    <t>0013600000xoEKgAAM</t>
  </si>
  <si>
    <t>AR-01321</t>
  </si>
  <si>
    <t>Ministry of Health of the Republic of Botswana</t>
  </si>
  <si>
    <t>0013600000xoEFnAAM</t>
  </si>
  <si>
    <t>AR-01322</t>
  </si>
  <si>
    <t>AR-01323</t>
  </si>
  <si>
    <t>The Ministry of Public Heath, Population and the Fight Against HIV/AIDS of the Central African Republic</t>
  </si>
  <si>
    <t>0013600000xoEFPAA2</t>
  </si>
  <si>
    <t>AR-01324</t>
  </si>
  <si>
    <t>National Center for Tuberculosis and Leprosy Control</t>
  </si>
  <si>
    <t>0013600000xoEFoAAM</t>
  </si>
  <si>
    <t>AR-01325</t>
  </si>
  <si>
    <t>AR-01326</t>
  </si>
  <si>
    <t>CARE International</t>
  </si>
  <si>
    <t>0013600000xoEFYAA2</t>
  </si>
  <si>
    <t>AR-01327</t>
  </si>
  <si>
    <t>Programme National de Lutte contre le Paludisme</t>
  </si>
  <si>
    <t>0013600000xoEGlAAM</t>
  </si>
  <si>
    <t>AR-01328</t>
  </si>
  <si>
    <t>Ministry of Health and Public Hygiene of the Republic of Côte d'Ivoire</t>
  </si>
  <si>
    <t>0013600000xoEKZAA2</t>
  </si>
  <si>
    <t>AR-01329</t>
  </si>
  <si>
    <t>Programme National de Lutte contre le SIDA de la République de Côte d'Ivoire</t>
  </si>
  <si>
    <t>0013600000xoEGpAAM</t>
  </si>
  <si>
    <t>AR-01330</t>
  </si>
  <si>
    <t>AR-01331</t>
  </si>
  <si>
    <t>AR-01283</t>
  </si>
  <si>
    <t>Main Medical Department of the Ministry of Justice of the Republic of Azerbaijan</t>
  </si>
  <si>
    <t>0013600000xoEF5AAM</t>
  </si>
  <si>
    <t>AR-01284</t>
  </si>
  <si>
    <t>International Centre for Diarrhoeal Disease Research, Bangladesh</t>
  </si>
  <si>
    <t>0013600000xoEHvAAM</t>
  </si>
  <si>
    <t>AR-01285</t>
  </si>
  <si>
    <t>AR-01332</t>
  </si>
  <si>
    <t>0013600000xoEKpAAM</t>
  </si>
  <si>
    <t>AR-01333</t>
  </si>
  <si>
    <t>Caritas Côte d'Ivoire</t>
  </si>
  <si>
    <t>0013600000xoEEiAAM</t>
  </si>
  <si>
    <t>AR-01334</t>
  </si>
  <si>
    <t>Cameroon National Association for Family Welfare</t>
  </si>
  <si>
    <t>0013600000xoEGbAAM</t>
  </si>
  <si>
    <t>AR-01335</t>
  </si>
  <si>
    <t>AR-01336</t>
  </si>
  <si>
    <t>Ministry of Public Health of the Republic of Cameroon</t>
  </si>
  <si>
    <t>0013600000xoEGyAAM</t>
  </si>
  <si>
    <t>AR-01337</t>
  </si>
  <si>
    <t>0013600000xoEGzAAM</t>
  </si>
  <si>
    <t>AR-01338</t>
  </si>
  <si>
    <t>AR-01339</t>
  </si>
  <si>
    <t>AR-01340</t>
  </si>
  <si>
    <t>AR-01341</t>
  </si>
  <si>
    <t>0013600000xoEH0AAM</t>
  </si>
  <si>
    <t>AR-01342</t>
  </si>
  <si>
    <t>Stichting Cordaid</t>
  </si>
  <si>
    <t>0013600000xoEGRAA2</t>
  </si>
  <si>
    <t>AR-01343</t>
  </si>
  <si>
    <t>Ministry of Health and Population of the Democratic Republic of Congo</t>
  </si>
  <si>
    <t>0013600000xoEKRAA2</t>
  </si>
  <si>
    <t>AR-01344</t>
  </si>
  <si>
    <t>SANRU Asbl</t>
  </si>
  <si>
    <t>0013600000xoEHNAA2</t>
  </si>
  <si>
    <t>AR-01345</t>
  </si>
  <si>
    <t>AR-01346</t>
  </si>
  <si>
    <t>AR-01347</t>
  </si>
  <si>
    <t>AR-01348</t>
  </si>
  <si>
    <t>AR-01349</t>
  </si>
  <si>
    <t>AR-01350</t>
  </si>
  <si>
    <t>Ministry of Health and Population of the Government of the Republic of Congo</t>
  </si>
  <si>
    <t>0013600000xoEFMAA2</t>
  </si>
  <si>
    <t>AR-01351</t>
  </si>
  <si>
    <t>La Croix-Rouge française</t>
  </si>
  <si>
    <t>0013600000xoEHDAA2</t>
  </si>
  <si>
    <t>AR-01352</t>
  </si>
  <si>
    <t>AR-01353</t>
  </si>
  <si>
    <t>Direction Exécutive du Conseil National de lutte contre le Sida, les IST et les Epidémies</t>
  </si>
  <si>
    <t>0013600000xoEDtAAM</t>
  </si>
  <si>
    <t>AR-01354</t>
  </si>
  <si>
    <t>AR-01355</t>
  </si>
  <si>
    <t>Cooperative Housing Foundation</t>
  </si>
  <si>
    <t>0013600000xoEDNAA2</t>
  </si>
  <si>
    <t>AR-01356</t>
  </si>
  <si>
    <t>Fondo Financiero de Proyectos de Desarrollo</t>
  </si>
  <si>
    <t>0013600000xoEFHAA2</t>
  </si>
  <si>
    <t>AR-01357</t>
  </si>
  <si>
    <t>AR-01363</t>
  </si>
  <si>
    <t>Coordination Committee of the Fight against AIDS of Cabo Verde</t>
  </si>
  <si>
    <t>0013600000xoEEgAAM</t>
  </si>
  <si>
    <t>AR-01364</t>
  </si>
  <si>
    <t>AR-01365</t>
  </si>
  <si>
    <t>AR-01366</t>
  </si>
  <si>
    <t>AR-01367</t>
  </si>
  <si>
    <t>Cape Verde Non Governmental Organisations Platform</t>
  </si>
  <si>
    <t>0013600000xoEFhAAM</t>
  </si>
  <si>
    <t>AR-01368</t>
  </si>
  <si>
    <t>Consejo Nacional para el VIH y el SIDA</t>
  </si>
  <si>
    <t>0013600000xoEGNAA2</t>
  </si>
  <si>
    <t>AR-01369</t>
  </si>
  <si>
    <t>Instituto Dermatológico y Cirugía de Piel ‘Dr. Huberto Bogaert Díaz’</t>
  </si>
  <si>
    <t>0013600000xoEH5AAM</t>
  </si>
  <si>
    <t>AR-01370</t>
  </si>
  <si>
    <t>Ministry of Public Health and Social Assistance of the Dominican Republic</t>
  </si>
  <si>
    <t>0013600000xoEGKAA2</t>
  </si>
  <si>
    <t>AR-01371</t>
  </si>
  <si>
    <t>Technical Management Unit of the Ministry of Public Health of the Republic of Ecuador</t>
  </si>
  <si>
    <t>0013600000xoEFSAA2</t>
  </si>
  <si>
    <t>AR-01372</t>
  </si>
  <si>
    <t>Ministry of Public Health of the Republic of Ecuador</t>
  </si>
  <si>
    <t>0013600000xoEJFAA2</t>
  </si>
  <si>
    <t>AR-01373</t>
  </si>
  <si>
    <t>AR-01374</t>
  </si>
  <si>
    <t>Corporación Kimirina</t>
  </si>
  <si>
    <t>0013600000xoEGQAA2</t>
  </si>
  <si>
    <t>AR-01375</t>
  </si>
  <si>
    <t>AR-01376</t>
  </si>
  <si>
    <t>The Ministry of Health and Population of Egypt</t>
  </si>
  <si>
    <t>0013600000xoEFvAAM</t>
  </si>
  <si>
    <t>AR-01377</t>
  </si>
  <si>
    <t>AR-01378</t>
  </si>
  <si>
    <t>Ministry of Health of the State of Eritrea</t>
  </si>
  <si>
    <t>0013600000xoEHdAAM</t>
  </si>
  <si>
    <t>AR-01379</t>
  </si>
  <si>
    <t>AR-01380</t>
  </si>
  <si>
    <t>AR-01381</t>
  </si>
  <si>
    <t>HIV/AIDS Prevention and Control Office</t>
  </si>
  <si>
    <t>0013600000xoEHsAAM</t>
  </si>
  <si>
    <t>AR-01382</t>
  </si>
  <si>
    <t>AR-01383</t>
  </si>
  <si>
    <t>Federal Ministry of Health of the Federal Democratic Republic of Ethiopia</t>
  </si>
  <si>
    <t>0013600000xoEHiAAM</t>
  </si>
  <si>
    <t>AR-01384</t>
  </si>
  <si>
    <t>AR-01385</t>
  </si>
  <si>
    <t>AR-01386</t>
  </si>
  <si>
    <t>AR-01387</t>
  </si>
  <si>
    <t>AR-01389</t>
  </si>
  <si>
    <t>Ministry of Health, Social Welfare and National Solidarity of the Gabonese Republic</t>
  </si>
  <si>
    <t>0013600000xoEGUAA2</t>
  </si>
  <si>
    <t>AR-01390</t>
  </si>
  <si>
    <t>National Center For Disease Control and Public Health</t>
  </si>
  <si>
    <t>0013600000xoEJJAA2</t>
  </si>
  <si>
    <t>AR-01391</t>
  </si>
  <si>
    <t>AR-01392</t>
  </si>
  <si>
    <t>Adventist Development and Relief Agency of Ghana</t>
  </si>
  <si>
    <t>0013600000xoEFAAA2</t>
  </si>
  <si>
    <t>AR-01393</t>
  </si>
  <si>
    <t>Ghana AIDS Commission</t>
  </si>
  <si>
    <t>0013600000xoEGrAAM</t>
  </si>
  <si>
    <t>AR-01394</t>
  </si>
  <si>
    <t>AR-01395</t>
  </si>
  <si>
    <t>Planned Parenthood Association of Ghana</t>
  </si>
  <si>
    <t>0013600000xoEGFAA2</t>
  </si>
  <si>
    <t>AR-01396</t>
  </si>
  <si>
    <t>AngloGold Ashanti (Ghana) Malaria Control Limited</t>
  </si>
  <si>
    <t>0013600000xoEFQAA2</t>
  </si>
  <si>
    <t>AR-01397</t>
  </si>
  <si>
    <t>AR-01398</t>
  </si>
  <si>
    <t>AR-01399</t>
  </si>
  <si>
    <t>Secrétariat Exécutif du Comité National de Lutte contre le Sida de la République de Guinée</t>
  </si>
  <si>
    <t>0013600000xoEHLAA2</t>
  </si>
  <si>
    <t>AR-01400</t>
  </si>
  <si>
    <t>German Corporation for International Cooperation (GIZ) GmbH</t>
  </si>
  <si>
    <t>0013600000xoEIhAAM</t>
  </si>
  <si>
    <t>AR-01401</t>
  </si>
  <si>
    <t>The Ministry of Public Health of the Republic of Guinea</t>
  </si>
  <si>
    <t>0013600000xoEHoAAM</t>
  </si>
  <si>
    <t>AR-01402</t>
  </si>
  <si>
    <t>The National AIDS Secretariat of the Republic of The Gambia</t>
  </si>
  <si>
    <t>0013600000xoEGsAAM</t>
  </si>
  <si>
    <t>AR-01403</t>
  </si>
  <si>
    <t>AR-01404</t>
  </si>
  <si>
    <t>ActionAid International The Gambia</t>
  </si>
  <si>
    <t>0013600000xoEFEAA2</t>
  </si>
  <si>
    <t>AR-01405</t>
  </si>
  <si>
    <t>AR-01406</t>
  </si>
  <si>
    <t>Ministry of Health and Social Welfare of the Republic of Gambia</t>
  </si>
  <si>
    <t>0013600000xoEFlAAM</t>
  </si>
  <si>
    <t>AR-01407</t>
  </si>
  <si>
    <t>Medical Research Council (UK)</t>
  </si>
  <si>
    <t>0013600000xoEFZAA2</t>
  </si>
  <si>
    <t>AR-01408</t>
  </si>
  <si>
    <t>AR-01409</t>
  </si>
  <si>
    <t>National Secretariat to Fight AIDS of Guinea-Bissau</t>
  </si>
  <si>
    <t>0013600000xoEGtAAM</t>
  </si>
  <si>
    <t>AR-01410</t>
  </si>
  <si>
    <t>Ministry of Health of the Republic of Guinea-Bissau</t>
  </si>
  <si>
    <t>0013600000xoEFJAA2</t>
  </si>
  <si>
    <t>AR-01411</t>
  </si>
  <si>
    <t>Ministry of Health and Social Assistance of the Republic of Guatemala</t>
  </si>
  <si>
    <t>0013600000xoEHIAA2</t>
  </si>
  <si>
    <t>AR-01412</t>
  </si>
  <si>
    <t>AR-01413</t>
  </si>
  <si>
    <t>AR-01414</t>
  </si>
  <si>
    <t>Ministry of Health of the Republic of Guyana</t>
  </si>
  <si>
    <t>0013600000xoEJCAA2</t>
  </si>
  <si>
    <t>AR-01415</t>
  </si>
  <si>
    <t>AR-01416</t>
  </si>
  <si>
    <t>AR-01417</t>
  </si>
  <si>
    <t>AR-01418</t>
  </si>
  <si>
    <t>0013600000xoEGOAA2</t>
  </si>
  <si>
    <t>AR-01419</t>
  </si>
  <si>
    <t>AR-01420</t>
  </si>
  <si>
    <t>AR-01421</t>
  </si>
  <si>
    <t>IL&amp;FS Education &amp; Technology Services Ltd.</t>
  </si>
  <si>
    <t>0013600000xoEH1AAM</t>
  </si>
  <si>
    <t>AR-01422</t>
  </si>
  <si>
    <t>Indian Nursing Council</t>
  </si>
  <si>
    <t>0013600000xoEH4AAM</t>
  </si>
  <si>
    <t>AR-01423</t>
  </si>
  <si>
    <t>Tata Institute of Social Sciences</t>
  </si>
  <si>
    <t>0013600000xoEHVAA2</t>
  </si>
  <si>
    <t>AR-01424</t>
  </si>
  <si>
    <t>Emmanuel Hospital Association</t>
  </si>
  <si>
    <t>0013600000xoEGYAA2</t>
  </si>
  <si>
    <t>AR-01425</t>
  </si>
  <si>
    <t>Caritas India</t>
  </si>
  <si>
    <t>0013600000xoEFjAAM</t>
  </si>
  <si>
    <t>AR-01426</t>
  </si>
  <si>
    <t>AR-01427</t>
  </si>
  <si>
    <t>India HIV/AIDS Alliance</t>
  </si>
  <si>
    <t>0013600000xoEH2AAM</t>
  </si>
  <si>
    <t>AR-01428</t>
  </si>
  <si>
    <t>Plan International (India Chapter)</t>
  </si>
  <si>
    <t>0013600000xoEKTAA2</t>
  </si>
  <si>
    <t>AR-01429</t>
  </si>
  <si>
    <t>Solidarity and Action Against The HIV Infection in India</t>
  </si>
  <si>
    <t>0013600000xoEKYAA2</t>
  </si>
  <si>
    <t>AR-01430</t>
  </si>
  <si>
    <t>International Union Against Tuberculosis and Lung Disease</t>
  </si>
  <si>
    <t>0013600000xoEFUAA2</t>
  </si>
  <si>
    <t>AR-01431</t>
  </si>
  <si>
    <t>Directorate General of Disease Prevention and Control, Ministry of Health of The Republic of Indonesia</t>
  </si>
  <si>
    <t>0013600000xoEF4AAM</t>
  </si>
  <si>
    <t>AR-01432</t>
  </si>
  <si>
    <t>AR-01433</t>
  </si>
  <si>
    <t>AR-01434</t>
  </si>
  <si>
    <t>National AIDS Commission of Indonesia</t>
  </si>
  <si>
    <t>0013600000xoEFyAAM</t>
  </si>
  <si>
    <t>AR-01435</t>
  </si>
  <si>
    <t>Yayasan Spiritia</t>
  </si>
  <si>
    <t>0013600000xoEKhAAM</t>
  </si>
  <si>
    <t>AR-01436</t>
  </si>
  <si>
    <t>Persatuan Karya Dharma Kesehatan Indonesia (also known as “PERDHAKI”, Association of Voluntary Health Services of Indonesia)</t>
  </si>
  <si>
    <t>0013600000xoEGCAA2</t>
  </si>
  <si>
    <t>AR-01437</t>
  </si>
  <si>
    <t>AR-01438</t>
  </si>
  <si>
    <t>Central Board of ‘Aisyiyah</t>
  </si>
  <si>
    <t>0013600000xoEEfAAM</t>
  </si>
  <si>
    <t>AR-01439</t>
  </si>
  <si>
    <t>Faculty of Public Health, University of Indonesia</t>
  </si>
  <si>
    <t>0013600000xoEFDAA2</t>
  </si>
  <si>
    <t>AR-01440</t>
  </si>
  <si>
    <t>Indonesia Planned Parenthood Association</t>
  </si>
  <si>
    <t>0013600000xoEH3AAM</t>
  </si>
  <si>
    <t>AR-01441</t>
  </si>
  <si>
    <t>Nahdlatul Ulama</t>
  </si>
  <si>
    <t>0013600000xoEFrAAM</t>
  </si>
  <si>
    <t>AR-01442</t>
  </si>
  <si>
    <t>Ministry of Health of Jamaica</t>
  </si>
  <si>
    <t>0013600000xoEIEAA2</t>
  </si>
  <si>
    <t>AR-01443</t>
  </si>
  <si>
    <t>AR-01444</t>
  </si>
  <si>
    <t>National Center of Tuberculosis Problems of the Ministry of Healthcare and Social Development of the Republic of Kazakhstan</t>
  </si>
  <si>
    <t>0013600000xoEFqAAM</t>
  </si>
  <si>
    <t>AR-01445</t>
  </si>
  <si>
    <t>Republican Center on Prevention and Control of AIDS of the Ministry of Healthcare of the Republic of Kazakhstan</t>
  </si>
  <si>
    <t>0013600000xoEIZAA2</t>
  </si>
  <si>
    <t>AR-01446</t>
  </si>
  <si>
    <t>Project HOPE  - the People to People Health Foundation</t>
  </si>
  <si>
    <t>0013600000xoEKBAA2</t>
  </si>
  <si>
    <t>AR-01447</t>
  </si>
  <si>
    <t>Kenya Red Cross Society</t>
  </si>
  <si>
    <t>0013600000xoEGgAAM</t>
  </si>
  <si>
    <t>AR-01448</t>
  </si>
  <si>
    <t>Amref Health Africa in Kenya</t>
  </si>
  <si>
    <t>0013600000xoEFLAA2</t>
  </si>
  <si>
    <t>AR-01449</t>
  </si>
  <si>
    <t>AR-01450</t>
  </si>
  <si>
    <t>National Center for HIV/AIDS, Dermatology and STI</t>
  </si>
  <si>
    <t>0013600000xoEG3AAM</t>
  </si>
  <si>
    <t>AR-01451</t>
  </si>
  <si>
    <t>Ministry of Health of the Kingdom of Cambodia</t>
  </si>
  <si>
    <t>0013600000xoEIDAA2</t>
  </si>
  <si>
    <t>AR-01452</t>
  </si>
  <si>
    <t>Ministry of Health of the Lao People's Democratic Republic</t>
  </si>
  <si>
    <t>0013600000xoEHUAA2</t>
  </si>
  <si>
    <t>AR-01453</t>
  </si>
  <si>
    <t>AR-01454</t>
  </si>
  <si>
    <t>AR-01455</t>
  </si>
  <si>
    <t>AR-01456</t>
  </si>
  <si>
    <t>Ministry of Health and Social Welfare of the Republic of Liberia</t>
  </si>
  <si>
    <t>0013600000xoEI2AAM</t>
  </si>
  <si>
    <t>AR-02109</t>
  </si>
  <si>
    <t>AR-02111</t>
  </si>
  <si>
    <t>Catholic Relief Services - United States Conference of Catholic Bishops</t>
  </si>
  <si>
    <t>0013600000xoEG2AAM</t>
  </si>
  <si>
    <t>AR-01057</t>
  </si>
  <si>
    <t>0013600000xoEJ8AAM</t>
  </si>
  <si>
    <t>AR-01058</t>
  </si>
  <si>
    <t>AR-01061</t>
  </si>
  <si>
    <t>0013600000xoEG5AAM</t>
  </si>
  <si>
    <t>AR-01062</t>
  </si>
  <si>
    <t>AR-01066</t>
  </si>
  <si>
    <t>World Vision Mozambique</t>
  </si>
  <si>
    <t>0013600000xoEFaAAM</t>
  </si>
  <si>
    <t>AR-01067</t>
  </si>
  <si>
    <t>AR-01071</t>
  </si>
  <si>
    <t>World Vision Malawi</t>
  </si>
  <si>
    <t>0013600000xoEKdAAM</t>
  </si>
  <si>
    <t>AR-01073</t>
  </si>
  <si>
    <t>Save the Children Federation, Inc.</t>
  </si>
  <si>
    <t>0013600000xoEKAAA2</t>
  </si>
  <si>
    <t>AR-01074</t>
  </si>
  <si>
    <t>AR-01075</t>
  </si>
  <si>
    <t>AR-01080</t>
  </si>
  <si>
    <t>0013600000xoEG0AAM</t>
  </si>
  <si>
    <t>AR-01081</t>
  </si>
  <si>
    <t>AR-01084</t>
  </si>
  <si>
    <t>The International Federation of Red Cross and Red Crescent Societies</t>
  </si>
  <si>
    <t>0013600000xoEIdAAM</t>
  </si>
  <si>
    <t>AR-01085</t>
  </si>
  <si>
    <t>0013600000xoEIrAAM</t>
  </si>
  <si>
    <t>AR-01086</t>
  </si>
  <si>
    <t>AR-01087</t>
  </si>
  <si>
    <t>AR-01088</t>
  </si>
  <si>
    <t>AR-01089</t>
  </si>
  <si>
    <t>AR-01090</t>
  </si>
  <si>
    <t>AR-01091</t>
  </si>
  <si>
    <t>AR-01092</t>
  </si>
  <si>
    <t>AR-01093</t>
  </si>
  <si>
    <t>AR-01097</t>
  </si>
  <si>
    <t>0013600000xoEIiAAM</t>
  </si>
  <si>
    <t>AR-01099</t>
  </si>
  <si>
    <t>AR-01101</t>
  </si>
  <si>
    <t>World Vision (PNG) Trust</t>
  </si>
  <si>
    <t>0013600000xoEKJAA2</t>
  </si>
  <si>
    <t>AR-01107</t>
  </si>
  <si>
    <t>International Organization for Migration</t>
  </si>
  <si>
    <t>0013600000xoEKHAA2</t>
  </si>
  <si>
    <t>AR-01109</t>
  </si>
  <si>
    <t>0013600000xoEJ7AAM</t>
  </si>
  <si>
    <t>AR-01110</t>
  </si>
  <si>
    <t>AR-01119</t>
  </si>
  <si>
    <t>0013600000xoEIyAAM</t>
  </si>
  <si>
    <t>AR-01120</t>
  </si>
  <si>
    <t>AR-01121</t>
  </si>
  <si>
    <t>AR-01122</t>
  </si>
  <si>
    <t>AR-01123</t>
  </si>
  <si>
    <t>AR-01124</t>
  </si>
  <si>
    <t>AR-01126</t>
  </si>
  <si>
    <t>0013600000xoEHAAA2</t>
  </si>
  <si>
    <t>AR-01127</t>
  </si>
  <si>
    <t>IntraHealth International, Inc.</t>
  </si>
  <si>
    <t>0013600000xoEIGAA2</t>
  </si>
  <si>
    <t>AR-01128</t>
  </si>
  <si>
    <t>AR-01129</t>
  </si>
  <si>
    <t>0013600000xoEH9AAM</t>
  </si>
  <si>
    <t>AR-01130</t>
  </si>
  <si>
    <t>United Nations Children's Fund</t>
  </si>
  <si>
    <t>0013600000xoEHWAA2</t>
  </si>
  <si>
    <t>AR-01131</t>
  </si>
  <si>
    <t>AR-01133</t>
  </si>
  <si>
    <t>AR-01135</t>
  </si>
  <si>
    <t>AR-01136</t>
  </si>
  <si>
    <t>World Vision Somalia</t>
  </si>
  <si>
    <t>0013600000xoEIgAAM</t>
  </si>
  <si>
    <t>AR-01140</t>
  </si>
  <si>
    <t>0013600000xoEIuAAM</t>
  </si>
  <si>
    <t>AR-01141</t>
  </si>
  <si>
    <t>AR-01142</t>
  </si>
  <si>
    <t>AR-01143</t>
  </si>
  <si>
    <t>AR-01144</t>
  </si>
  <si>
    <t>AR-01145</t>
  </si>
  <si>
    <t>AR-01150</t>
  </si>
  <si>
    <t>0013600000xoEIjAAM</t>
  </si>
  <si>
    <t>AR-01151</t>
  </si>
  <si>
    <t>AR-01152</t>
  </si>
  <si>
    <t>AR-01153</t>
  </si>
  <si>
    <t>AR-01158</t>
  </si>
  <si>
    <t>0013600000xoEIqAAM</t>
  </si>
  <si>
    <t>AR-01159</t>
  </si>
  <si>
    <t>AR-01162</t>
  </si>
  <si>
    <t>AR-01164</t>
  </si>
  <si>
    <t>0013600000xoEJ2AAM</t>
  </si>
  <si>
    <t>AR-01166</t>
  </si>
  <si>
    <t>0013600000xoEIxAAM</t>
  </si>
  <si>
    <t>AR-01170</t>
  </si>
  <si>
    <t>0013600000xoEJ6AAM</t>
  </si>
  <si>
    <t>AR-01171</t>
  </si>
  <si>
    <t>0013600000xoEIvAAM</t>
  </si>
  <si>
    <t>AR-01172</t>
  </si>
  <si>
    <t>AR-01173</t>
  </si>
  <si>
    <t>AR-01177</t>
  </si>
  <si>
    <t>0013600000xoEIlAAM</t>
  </si>
  <si>
    <t>AR-01178</t>
  </si>
  <si>
    <t>AR-01179</t>
  </si>
  <si>
    <t>AR-01180</t>
  </si>
  <si>
    <t>AR-01181</t>
  </si>
  <si>
    <t>AR-01182</t>
  </si>
  <si>
    <t>0013600000xoEHlAAM</t>
  </si>
  <si>
    <t>AR-01186</t>
  </si>
  <si>
    <t>0013600000xoEJ1AAM</t>
  </si>
  <si>
    <t>AR-01207</t>
  </si>
  <si>
    <t>AR-01212</t>
  </si>
  <si>
    <t>AR-01213</t>
  </si>
  <si>
    <t>AR-01216</t>
  </si>
  <si>
    <t>AR-01217</t>
  </si>
  <si>
    <t>0013600000xoEHBAA2</t>
  </si>
  <si>
    <t>AR-01218</t>
  </si>
  <si>
    <t>Catholic Relief Services-United States Conference of Catholic Bishops</t>
  </si>
  <si>
    <t>0013600000xoEG1AAM</t>
  </si>
  <si>
    <t>AR-01223</t>
  </si>
  <si>
    <t>Economic Relations Division, Ministry of Finance of the People's Republic of Bangladesh</t>
  </si>
  <si>
    <t>0013600000xoEGSAA2</t>
  </si>
  <si>
    <t>AR-01225</t>
  </si>
  <si>
    <t>AR-01227</t>
  </si>
  <si>
    <t>AR-01229</t>
  </si>
  <si>
    <t>Ministry of Health of the Republic of Honduras</t>
  </si>
  <si>
    <t>0013600000xoEI8AAM</t>
  </si>
  <si>
    <t>AR-01230</t>
  </si>
  <si>
    <t>Department of Economic Affairs, Ministry of Finance of India</t>
  </si>
  <si>
    <t>0013600000xoEHcAAM</t>
  </si>
  <si>
    <t>AR-01231</t>
  </si>
  <si>
    <t>AR-01232</t>
  </si>
  <si>
    <t>0013600000xoEHeAAM</t>
  </si>
  <si>
    <t>AR-01234</t>
  </si>
  <si>
    <t>AR-01236</t>
  </si>
  <si>
    <t>AR-01238</t>
  </si>
  <si>
    <t>0013600000xoEHbAAM</t>
  </si>
  <si>
    <t>AR-01240</t>
  </si>
  <si>
    <t>National Treasury of the Republic of Kenya</t>
  </si>
  <si>
    <t>0013600000xoEHxAAM</t>
  </si>
  <si>
    <t>AR-01242</t>
  </si>
  <si>
    <t>AR-01244</t>
  </si>
  <si>
    <t>AR-01245</t>
  </si>
  <si>
    <t>The Ministry of Health of the Togolese Republic</t>
  </si>
  <si>
    <t>0013600000xoEGVAA2</t>
  </si>
  <si>
    <t>AR-01246</t>
  </si>
  <si>
    <t>Primature de la République Togolaise</t>
  </si>
  <si>
    <t>0013600000xoEKXAA2</t>
  </si>
  <si>
    <t>AR-01247</t>
  </si>
  <si>
    <t>AR-01248</t>
  </si>
  <si>
    <t>AR-01249</t>
  </si>
  <si>
    <t>AR-01250</t>
  </si>
  <si>
    <t>AR-01252</t>
  </si>
  <si>
    <t>AR-01253</t>
  </si>
  <si>
    <t>AR-01255</t>
  </si>
  <si>
    <t>AR-03231</t>
  </si>
  <si>
    <t>Ministry of Health of the Republic of Rwanda</t>
  </si>
  <si>
    <t>0013600000xoEIHAA2</t>
  </si>
  <si>
    <t>AR-04131</t>
  </si>
  <si>
    <t>AR-03240</t>
  </si>
  <si>
    <t>The Ministry of Health and Child Care of the Republic of Zimbabwe</t>
  </si>
  <si>
    <t>0013600000xoEI4AAM</t>
  </si>
  <si>
    <t>AR-04168</t>
  </si>
  <si>
    <t>0013600000xoEJHAA2</t>
  </si>
  <si>
    <t>AR-04170</t>
  </si>
  <si>
    <t>Directorate of Malaria Control, Ministry of National Health Services, Regulations and Coordination of Pakistan</t>
  </si>
  <si>
    <t>0013600000xoEGTAA2</t>
  </si>
  <si>
    <t>AR-04172</t>
  </si>
  <si>
    <t>AR-03069</t>
  </si>
  <si>
    <t>AR-03070</t>
  </si>
  <si>
    <t>AR-03078</t>
  </si>
  <si>
    <t>Ministry of Health of the Democratic Republic of Timor-Leste</t>
  </si>
  <si>
    <t>0013600000xoEIeAAM</t>
  </si>
  <si>
    <t>AR-03177</t>
  </si>
  <si>
    <t>State Institution "Public Health Center of the Ministry of Health of Ukraine"</t>
  </si>
  <si>
    <t>0013600000xoEHhAAM</t>
  </si>
  <si>
    <t>AR-03178</t>
  </si>
  <si>
    <t>International Charitable Foundation “Alliance for Public Health”</t>
  </si>
  <si>
    <t>0013600000xoEHGAA2</t>
  </si>
  <si>
    <t>AR-03179</t>
  </si>
  <si>
    <t>Charitable Organization "All-Ukrainian Network of People Living with HIV/AIDS"</t>
  </si>
  <si>
    <t>0013600000xoEFOAA2</t>
  </si>
  <si>
    <t>AR-03114</t>
  </si>
  <si>
    <t>AR-03168</t>
  </si>
  <si>
    <t>AR-03132</t>
  </si>
  <si>
    <t>Viet Nam National Lung Hospital</t>
  </si>
  <si>
    <t>0013600000xoEKMAA2</t>
  </si>
  <si>
    <t>AR-03267</t>
  </si>
  <si>
    <t>AR-03204</t>
  </si>
  <si>
    <t>AR-03294</t>
  </si>
  <si>
    <t>AR-03295</t>
  </si>
  <si>
    <t>The AIDS Support Organisation (Uganda) Limited</t>
  </si>
  <si>
    <t>0013600000xoEGeAAM</t>
  </si>
  <si>
    <t>AR-03393</t>
  </si>
  <si>
    <t>Ministry of Health of the Republic of Malawi</t>
  </si>
  <si>
    <t>0013600000xoEHpAAM</t>
  </si>
  <si>
    <t>AR-03394</t>
  </si>
  <si>
    <t>ActionAid International Malawi</t>
  </si>
  <si>
    <t>0013600000xoEKfAAM</t>
  </si>
  <si>
    <t>AR-03991</t>
  </si>
  <si>
    <t>Public Institution - Coordination, Implementation and Monitoring Unit of the Health  System Projects</t>
  </si>
  <si>
    <t>0013600000xoEHCAA2</t>
  </si>
  <si>
    <t>AR-04331</t>
  </si>
  <si>
    <t>Ministry of Health of Mozambique</t>
  </si>
  <si>
    <t>0013600000xoEHtAAM</t>
  </si>
  <si>
    <t>AR-03992</t>
  </si>
  <si>
    <t>AR-04173</t>
  </si>
  <si>
    <t>AR-04232</t>
  </si>
  <si>
    <t>AR-03447</t>
  </si>
  <si>
    <t>AR-03492</t>
  </si>
  <si>
    <t>AR-03493</t>
  </si>
  <si>
    <t>Population Services International</t>
  </si>
  <si>
    <t>0013600000xoEIOAA2</t>
  </si>
  <si>
    <t>AR-03494</t>
  </si>
  <si>
    <t>AR-03495</t>
  </si>
  <si>
    <t>AR-03990</t>
  </si>
  <si>
    <t>Center for Health Policies and Studies</t>
  </si>
  <si>
    <t>0013600000xoEGDAA2</t>
  </si>
  <si>
    <t>AR-03456</t>
  </si>
  <si>
    <t>AR-03457</t>
  </si>
  <si>
    <t>AR-03458</t>
  </si>
  <si>
    <t>AR-03459</t>
  </si>
  <si>
    <t>AR-03555</t>
  </si>
  <si>
    <t>AR-03556</t>
  </si>
  <si>
    <t>World Vision International</t>
  </si>
  <si>
    <t>0013600000xoEKFAA2</t>
  </si>
  <si>
    <t>AR-06032</t>
  </si>
  <si>
    <t>AR-03618</t>
  </si>
  <si>
    <t>AR-03619</t>
  </si>
  <si>
    <t>AR-03636</t>
  </si>
  <si>
    <t>AR-04469</t>
  </si>
  <si>
    <t>AR-03729</t>
  </si>
  <si>
    <t>AR-03730</t>
  </si>
  <si>
    <t>AR-04470</t>
  </si>
  <si>
    <t>Centro de Colaboração em Saúde</t>
  </si>
  <si>
    <t>0013600001HymulAAB</t>
  </si>
  <si>
    <t>AR-04092</t>
  </si>
  <si>
    <t>AR-04093</t>
  </si>
  <si>
    <t>AR-06037</t>
  </si>
  <si>
    <t>Ministry of Health, Nutrition &amp; Indigenous Medicine of the Democratic Socialist Republic of Sri Lanka</t>
  </si>
  <si>
    <t>0013600000xoEFkAAM</t>
  </si>
  <si>
    <t>AR-04176</t>
  </si>
  <si>
    <t>AR-03738</t>
  </si>
  <si>
    <t>Ministry of Health and Quality of Life (implementing through the National AIDS Secretariat) of the Republic of Mauritius</t>
  </si>
  <si>
    <t>0013600000xoEGfAAM</t>
  </si>
  <si>
    <t>AR-03739</t>
  </si>
  <si>
    <t>Prévention Information Lutte contre le Sida</t>
  </si>
  <si>
    <t>0013600000xoEGdAAM</t>
  </si>
  <si>
    <t>AR-03765</t>
  </si>
  <si>
    <t>AR-03766</t>
  </si>
  <si>
    <t>AR-03774</t>
  </si>
  <si>
    <t>AR-03775</t>
  </si>
  <si>
    <t>AR-03465</t>
  </si>
  <si>
    <t>AR-03466</t>
  </si>
  <si>
    <t>AR-03438</t>
  </si>
  <si>
    <t>AR-03439</t>
  </si>
  <si>
    <t>AR-03474</t>
  </si>
  <si>
    <t>AR-03475</t>
  </si>
  <si>
    <t>AR-04175</t>
  </si>
  <si>
    <t>AR-05139</t>
  </si>
  <si>
    <t>AR-03519</t>
  </si>
  <si>
    <t>Department of Disease Control, Ministry of Public Health of the Royal Government of Thailand</t>
  </si>
  <si>
    <t>0013600000xoEGLAA2</t>
  </si>
  <si>
    <t>AR-03520</t>
  </si>
  <si>
    <t>Raks Thai Foundation</t>
  </si>
  <si>
    <t>0013600000xoEGIAA2</t>
  </si>
  <si>
    <t>AR-03510</t>
  </si>
  <si>
    <t>AR-03537</t>
  </si>
  <si>
    <t>AR-03538</t>
  </si>
  <si>
    <t>AR-03582</t>
  </si>
  <si>
    <t>AR-06034</t>
  </si>
  <si>
    <t>AR-06033</t>
  </si>
  <si>
    <t>AR-04177</t>
  </si>
  <si>
    <t>0013600000xoEIwAAM</t>
  </si>
  <si>
    <t>AR-06036</t>
  </si>
  <si>
    <t>AR-03609</t>
  </si>
  <si>
    <t>AR-03610</t>
  </si>
  <si>
    <t>AR-06035</t>
  </si>
  <si>
    <t>AR-03627</t>
  </si>
  <si>
    <t>AR-03665</t>
  </si>
  <si>
    <t>Lagos State Ministry of Health</t>
  </si>
  <si>
    <t>00136000011OffyAAC</t>
  </si>
  <si>
    <t>AR-03684</t>
  </si>
  <si>
    <t>AR-03685</t>
  </si>
  <si>
    <t>Nai Zindagi</t>
  </si>
  <si>
    <t>0013600000xoEFsAAM</t>
  </si>
  <si>
    <t>AR-03675</t>
  </si>
  <si>
    <t>National TB Control Programme Pakistan</t>
  </si>
  <si>
    <t>0013600000xoEFtAAM</t>
  </si>
  <si>
    <t>AR-03676</t>
  </si>
  <si>
    <t>The Indus Hospital</t>
  </si>
  <si>
    <t>0013600000xoEKuAAM</t>
  </si>
  <si>
    <t>AR-03677</t>
  </si>
  <si>
    <t>Mercy Corps</t>
  </si>
  <si>
    <t>0013600000xoEFbAAM</t>
  </si>
  <si>
    <t>AR-03669</t>
  </si>
  <si>
    <t>AR-03671</t>
  </si>
  <si>
    <t>Family Health International (FHI360)</t>
  </si>
  <si>
    <t>00136000011Ofg0AAC</t>
  </si>
  <si>
    <t>AR-03673</t>
  </si>
  <si>
    <t>United Nations High Commisioner for Refugees</t>
  </si>
  <si>
    <t>00136000011OffzAAC</t>
  </si>
  <si>
    <t>AR-03693</t>
  </si>
  <si>
    <t>AR-04468</t>
  </si>
  <si>
    <t>AR-03756</t>
  </si>
  <si>
    <t>AR-03757</t>
  </si>
  <si>
    <t>AR-03747</t>
  </si>
  <si>
    <t>AR-03748</t>
  </si>
  <si>
    <t>AR-03749</t>
  </si>
  <si>
    <t>AR-04178</t>
  </si>
  <si>
    <t>Ministry of Health of the Republic of El Salvador</t>
  </si>
  <si>
    <t>0013600000xoEFgAAM</t>
  </si>
  <si>
    <t>AR-04187</t>
  </si>
  <si>
    <t>AR-03792</t>
  </si>
  <si>
    <t>AR-04242</t>
  </si>
  <si>
    <t>National High Council for the Fight against AIDS</t>
  </si>
  <si>
    <t>0013600000xoEGuAAM</t>
  </si>
  <si>
    <t>AR-04244</t>
  </si>
  <si>
    <t>AR-03819</t>
  </si>
  <si>
    <t>National Agency for the Control of AIDS</t>
  </si>
  <si>
    <t>0013600000xoEFxAAM</t>
  </si>
  <si>
    <t>AR-03820</t>
  </si>
  <si>
    <t>Society For Family Health</t>
  </si>
  <si>
    <t>0013600000xoEIcAAM</t>
  </si>
  <si>
    <t>AR-03821</t>
  </si>
  <si>
    <t>Association For Reproductive And Family Health</t>
  </si>
  <si>
    <t>0013600000xoEFXAA2</t>
  </si>
  <si>
    <t>AR-03822</t>
  </si>
  <si>
    <t>Institute of Human Virology Nigeria</t>
  </si>
  <si>
    <t>0013600000xoEI7AAM</t>
  </si>
  <si>
    <t>AR-04100</t>
  </si>
  <si>
    <t>AR-06166</t>
  </si>
  <si>
    <t>AR-06210</t>
  </si>
  <si>
    <t>AR-03972</t>
  </si>
  <si>
    <t>AR-03823</t>
  </si>
  <si>
    <t>AR-05169</t>
  </si>
  <si>
    <t>AR-05179</t>
  </si>
  <si>
    <t>Federación Red NICASALUD</t>
  </si>
  <si>
    <t>0013600000xoEGjAAM</t>
  </si>
  <si>
    <t>AR-04089</t>
  </si>
  <si>
    <t>Ministry of Health of the Revolutionary Government of Zanzibar</t>
  </si>
  <si>
    <t>0013600000xoEIAAA2</t>
  </si>
  <si>
    <t>AR-04645</t>
  </si>
  <si>
    <t>AR-04098</t>
  </si>
  <si>
    <t>Instituto Nicaragüense de Seguridad Social</t>
  </si>
  <si>
    <t>0013600000xoEFRAA2</t>
  </si>
  <si>
    <t>AR-04196</t>
  </si>
  <si>
    <t>AR-04197</t>
  </si>
  <si>
    <t>AR-04198</t>
  </si>
  <si>
    <t>AR-04110</t>
  </si>
  <si>
    <t>AR-04266</t>
  </si>
  <si>
    <t>AR-06058</t>
  </si>
  <si>
    <t>AR-06057</t>
  </si>
  <si>
    <t>AR-04472</t>
  </si>
  <si>
    <t>AR-04471</t>
  </si>
  <si>
    <t>AR-04324</t>
  </si>
  <si>
    <t>William J Clinton Foundation</t>
  </si>
  <si>
    <t>0013600001ElqLxAAJ</t>
  </si>
  <si>
    <t>AR-04322</t>
  </si>
  <si>
    <t>AR-04327</t>
  </si>
  <si>
    <t>Cambodia Ministry of Economy and Finance</t>
  </si>
  <si>
    <t>0013600001ElqOHAAZ</t>
  </si>
  <si>
    <t>AR-04328</t>
  </si>
  <si>
    <t>AR-04346</t>
  </si>
  <si>
    <t>AR-04395</t>
  </si>
  <si>
    <t>AR-04361</t>
  </si>
  <si>
    <t>Indonesia AIDS Coalition</t>
  </si>
  <si>
    <t>0013600001GqOkCAAV</t>
  </si>
  <si>
    <t>AR-04356</t>
  </si>
  <si>
    <t>West African Program to Combat AIDS and STI</t>
  </si>
  <si>
    <t>0013600001GqA8CAAV</t>
  </si>
  <si>
    <t>AR-04363</t>
  </si>
  <si>
    <t>AR-04365</t>
  </si>
  <si>
    <t>AR-04077</t>
  </si>
  <si>
    <t>Conseil National de Lutte contre le SIDA de la République du Sénégal</t>
  </si>
  <si>
    <t>0013600000xoEGqAAM</t>
  </si>
  <si>
    <t>AR-04094</t>
  </si>
  <si>
    <t>AR-05264</t>
  </si>
  <si>
    <t>AR-05265</t>
  </si>
  <si>
    <t>AR-06165</t>
  </si>
  <si>
    <t>AR-04362</t>
  </si>
  <si>
    <t>AR-04358</t>
  </si>
  <si>
    <t>AR-04359</t>
  </si>
  <si>
    <t>AR-04357</t>
  </si>
  <si>
    <t>AR-04364</t>
  </si>
  <si>
    <t>Ministry of National Health Services, Regulations and Coordination of Pakistan</t>
  </si>
  <si>
    <t>0013600000xoEDOAA2</t>
  </si>
  <si>
    <t>AR-04482</t>
  </si>
  <si>
    <t>Amref Health Africa, Tanzania</t>
  </si>
  <si>
    <t>0013600001IbBhRAAV</t>
  </si>
  <si>
    <t>AR-04491</t>
  </si>
  <si>
    <t>AR-04511</t>
  </si>
  <si>
    <t>AR-04502</t>
  </si>
  <si>
    <t>AR-04503</t>
  </si>
  <si>
    <t>The Family Planning Association of Sri Lanka</t>
  </si>
  <si>
    <t>0013600000xoEFfAAM</t>
  </si>
  <si>
    <t>AR-04522</t>
  </si>
  <si>
    <t>Federal Ministry of Health of the Republic of Sudan</t>
  </si>
  <si>
    <t>0013600000xoEKVAA2</t>
  </si>
  <si>
    <t>AR-04534</t>
  </si>
  <si>
    <t>0013600001K9jAFAAZ</t>
  </si>
  <si>
    <t>AR-04533</t>
  </si>
  <si>
    <t>AR-04205</t>
  </si>
  <si>
    <t>AR-05283</t>
  </si>
  <si>
    <t>AR-04396</t>
  </si>
  <si>
    <t>AR-04397</t>
  </si>
  <si>
    <t>0013600000xoEDKAA2</t>
  </si>
  <si>
    <t>AR-04398</t>
  </si>
  <si>
    <t>AR-04399</t>
  </si>
  <si>
    <t>AR-04255</t>
  </si>
  <si>
    <t>AR-03846</t>
  </si>
  <si>
    <t>Philippine Business for Social Progress, Inc.</t>
  </si>
  <si>
    <t>0013600000xoEFCAA2</t>
  </si>
  <si>
    <t>AR-06129</t>
  </si>
  <si>
    <t>AR-06139</t>
  </si>
  <si>
    <t>AR-06158</t>
  </si>
  <si>
    <t>AR-03837</t>
  </si>
  <si>
    <t>AR-04474</t>
  </si>
  <si>
    <t>AR-04478</t>
  </si>
  <si>
    <t>AR-04376</t>
  </si>
  <si>
    <t>AR-04375</t>
  </si>
  <si>
    <t>AR-04385</t>
  </si>
  <si>
    <t>AR-04523</t>
  </si>
  <si>
    <t>AR-04524</t>
  </si>
  <si>
    <t>AR-04535</t>
  </si>
  <si>
    <t>AR-04400</t>
  </si>
  <si>
    <t>AR-04610</t>
  </si>
  <si>
    <t>AR-04613</t>
  </si>
  <si>
    <t>AR-04612</t>
  </si>
  <si>
    <t>AR-04003</t>
  </si>
  <si>
    <t>AR-04015</t>
  </si>
  <si>
    <t>Centro de Información y Recursos para el Desarrollo</t>
  </si>
  <si>
    <t>0013600000xoEGnAAM</t>
  </si>
  <si>
    <t>AR-04016</t>
  </si>
  <si>
    <t>National HIV/AIDS Secretariat</t>
  </si>
  <si>
    <t>0013600000xoEHMAA2</t>
  </si>
  <si>
    <t>AR-04051</t>
  </si>
  <si>
    <t>AR-04047</t>
  </si>
  <si>
    <t>AR-04046</t>
  </si>
  <si>
    <t>AR-04031</t>
  </si>
  <si>
    <t>Republican DOTS Centre  Ministry of Health of the Republic of Uzbekistan</t>
  </si>
  <si>
    <t>0013600000xoEI1AAM</t>
  </si>
  <si>
    <t>AR-04033</t>
  </si>
  <si>
    <t>Republican Center to Fight AIDS</t>
  </si>
  <si>
    <t>0013600000xoEKzAAM</t>
  </si>
  <si>
    <t>AR-04030</t>
  </si>
  <si>
    <t>AR-04034</t>
  </si>
  <si>
    <t>AR-04049</t>
  </si>
  <si>
    <t>AR-04054</t>
  </si>
  <si>
    <t>AR-04036</t>
  </si>
  <si>
    <t>0013600000xoEH8AAM</t>
  </si>
  <si>
    <t>AR-04055</t>
  </si>
  <si>
    <t>Ministry of Health of the Republic of Suriname</t>
  </si>
  <si>
    <t>0013600000xoEHaAAM</t>
  </si>
  <si>
    <t>AR-04050</t>
  </si>
  <si>
    <t>AR-04027</t>
  </si>
  <si>
    <t>AR-04029</t>
  </si>
  <si>
    <t>AR-04052</t>
  </si>
  <si>
    <t>AR-04032</t>
  </si>
  <si>
    <t>AR-04048</t>
  </si>
  <si>
    <t>AR-04053</t>
  </si>
  <si>
    <t>AR-04035</t>
  </si>
  <si>
    <t>AR-04028</t>
  </si>
  <si>
    <t>AR-04065</t>
  </si>
  <si>
    <t>Pilipinas Shell Foundation, Inc.</t>
  </si>
  <si>
    <t>0013600000xoEGEAA2</t>
  </si>
  <si>
    <t>AR-04066</t>
  </si>
  <si>
    <t>AR-04095</t>
  </si>
  <si>
    <t>Coordination Intersectorielle de Lutte contre les IST/VIH/SIDA de la République du Niger</t>
  </si>
  <si>
    <t>0013600000xoEGXAA2</t>
  </si>
  <si>
    <t>AR-04096</t>
  </si>
  <si>
    <t>AR-06161</t>
  </si>
  <si>
    <t>Office National de la Famille et de la Population de la République de Tunisie</t>
  </si>
  <si>
    <t>0013600000xoEG8AAM</t>
  </si>
  <si>
    <t>AR-06162</t>
  </si>
  <si>
    <t>AR-04223</t>
  </si>
  <si>
    <t>AR-04224</t>
  </si>
  <si>
    <t>AR-04214</t>
  </si>
  <si>
    <t>AR-04070</t>
  </si>
  <si>
    <t>AR-04072</t>
  </si>
  <si>
    <t>AR-04073</t>
  </si>
  <si>
    <t>0013600000xoEIsAAM</t>
  </si>
  <si>
    <t>AR-04067</t>
  </si>
  <si>
    <t>AR-04068</t>
  </si>
  <si>
    <t>0013600000xoEJ4AAM</t>
  </si>
  <si>
    <t>AR-04069</t>
  </si>
  <si>
    <t>Ministry of Health of Mongolia</t>
  </si>
  <si>
    <t>0013600000xoEIFAA2</t>
  </si>
  <si>
    <t>AR-04074</t>
  </si>
  <si>
    <t>AR-04076</t>
  </si>
  <si>
    <t>AR-04071</t>
  </si>
  <si>
    <t>AR-04083</t>
  </si>
  <si>
    <t>AR-04081</t>
  </si>
  <si>
    <t>Ministry of Finance of the Kingdom of Lesotho</t>
  </si>
  <si>
    <t>0013600000xoEHqAAM</t>
  </si>
  <si>
    <t>AR-04111</t>
  </si>
  <si>
    <t>AR-04401</t>
  </si>
  <si>
    <t>AR-04402</t>
  </si>
  <si>
    <t>AR-04419</t>
  </si>
  <si>
    <t>AR-04088</t>
  </si>
  <si>
    <t>AR-04085</t>
  </si>
  <si>
    <t>AR-04084</t>
  </si>
  <si>
    <t>Pact Lesotho</t>
  </si>
  <si>
    <t>0013600000xoEKLAA2</t>
  </si>
  <si>
    <t>AR-04082</t>
  </si>
  <si>
    <t>AR-04243</t>
  </si>
  <si>
    <t>AR-04091</t>
  </si>
  <si>
    <t>AR-04097</t>
  </si>
  <si>
    <t>The Rotary Club of Port Moresby Inc.</t>
  </si>
  <si>
    <t>0013600000xoEIbAAM</t>
  </si>
  <si>
    <t>AR-04410</t>
  </si>
  <si>
    <t>AR-06483</t>
  </si>
  <si>
    <t>AR-06482</t>
  </si>
  <si>
    <t>AR-04420</t>
  </si>
  <si>
    <t>Alliance Nationale des Communautés pour la Santé - Sénégal</t>
  </si>
  <si>
    <t>0013600000xoEFNAA2</t>
  </si>
  <si>
    <t>AR-03873</t>
  </si>
  <si>
    <t>Ministry of Health of the Republic of Zambia</t>
  </si>
  <si>
    <t>0013600000xoEFpAAM</t>
  </si>
  <si>
    <t>AR-03874</t>
  </si>
  <si>
    <t>Churches Health Association of Zambia</t>
  </si>
  <si>
    <t>0013600000xoEHZAA2</t>
  </si>
  <si>
    <t>AR-03891</t>
  </si>
  <si>
    <t>AR-04421</t>
  </si>
  <si>
    <t>AR-04439</t>
  </si>
  <si>
    <t>AR-03909</t>
  </si>
  <si>
    <t>AR-03910</t>
  </si>
  <si>
    <t>0013600000xoEItAAM</t>
  </si>
  <si>
    <t>AR-03911</t>
  </si>
  <si>
    <t>AR-03912</t>
  </si>
  <si>
    <t>AR-03918</t>
  </si>
  <si>
    <t>0013600000xoEJAAA2</t>
  </si>
  <si>
    <t>AR-03919</t>
  </si>
  <si>
    <t>AR-03927</t>
  </si>
  <si>
    <t>AR-03928</t>
  </si>
  <si>
    <t>AR-04116</t>
  </si>
  <si>
    <t>AR-04115</t>
  </si>
  <si>
    <t>United Nations Office for Project Services</t>
  </si>
  <si>
    <t>0013600000xoEJBAA2</t>
  </si>
  <si>
    <t>AR-04457</t>
  </si>
  <si>
    <t>AR-04466</t>
  </si>
  <si>
    <t>AR-02552</t>
  </si>
  <si>
    <t>AR-02558</t>
  </si>
  <si>
    <t>AR-02563</t>
  </si>
  <si>
    <t>AR-02565</t>
  </si>
  <si>
    <t>AR-00985</t>
  </si>
  <si>
    <t>AR-00987</t>
  </si>
  <si>
    <t>AR-00988</t>
  </si>
  <si>
    <t>AR-00989</t>
  </si>
  <si>
    <t>AR-00991</t>
  </si>
  <si>
    <t>AR-00994</t>
  </si>
  <si>
    <t>0013600000xoEDMAA2</t>
  </si>
  <si>
    <t>AR-00996</t>
  </si>
  <si>
    <t>0013600000xoEInAAM</t>
  </si>
  <si>
    <t>AR-00997</t>
  </si>
  <si>
    <t>AR-00998</t>
  </si>
  <si>
    <t>AR-00999</t>
  </si>
  <si>
    <t>AR-01000</t>
  </si>
  <si>
    <t>AR-01001</t>
  </si>
  <si>
    <t>AR-02624</t>
  </si>
  <si>
    <t>Western Cape Government: Health</t>
  </si>
  <si>
    <t>0013600000xoEIXAA2</t>
  </si>
  <si>
    <t>AR-02627</t>
  </si>
  <si>
    <t>Networking HIV, AIDS Community of South Africa NPC</t>
  </si>
  <si>
    <t>0013600000xoEGBAA2</t>
  </si>
  <si>
    <t>AR-02629</t>
  </si>
  <si>
    <t>National Department of Health of the Republic of South Africa</t>
  </si>
  <si>
    <t>0013600000xoEIRAA2</t>
  </si>
  <si>
    <t>AR-02631</t>
  </si>
  <si>
    <t>Right to Care</t>
  </si>
  <si>
    <t>0013600000xoEGiAAM</t>
  </si>
  <si>
    <t>AR-02633</t>
  </si>
  <si>
    <t>Soul City Institute for Health and Development Communication</t>
  </si>
  <si>
    <t>0013600000xoEJYAA2</t>
  </si>
  <si>
    <t>AR-02636</t>
  </si>
  <si>
    <t>AR-02639</t>
  </si>
  <si>
    <t>AR-02641</t>
  </si>
  <si>
    <t>AR-02643</t>
  </si>
  <si>
    <t>AR-02645</t>
  </si>
  <si>
    <t>AR-02646</t>
  </si>
  <si>
    <t>AR-02647</t>
  </si>
  <si>
    <t>AR-02569</t>
  </si>
  <si>
    <t>AR-02572</t>
  </si>
  <si>
    <t>AR-02574</t>
  </si>
  <si>
    <t>AR-02578</t>
  </si>
  <si>
    <t>AR-02580</t>
  </si>
  <si>
    <t>0013600000xoEIkAAM</t>
  </si>
  <si>
    <t>AR-02583</t>
  </si>
  <si>
    <t>AR-02585</t>
  </si>
  <si>
    <t>AR-02587</t>
  </si>
  <si>
    <t>AR-01006</t>
  </si>
  <si>
    <t>0013600000xoEFzAAM</t>
  </si>
  <si>
    <t>AR-01008</t>
  </si>
  <si>
    <t>AR-01010</t>
  </si>
  <si>
    <t>AR-01013</t>
  </si>
  <si>
    <t>AR-01015</t>
  </si>
  <si>
    <t>0013600000xoEJ3AAM</t>
  </si>
  <si>
    <t>AR-01016</t>
  </si>
  <si>
    <t>AR-02650</t>
  </si>
  <si>
    <t>Republican Center of State Sanitary-Epidemiological Surveillance of the Republic of Uzbekistan</t>
  </si>
  <si>
    <t>0013600000xoEIaAAM</t>
  </si>
  <si>
    <t>AR-00937</t>
  </si>
  <si>
    <t>0013600000xoEKGAA2</t>
  </si>
  <si>
    <t>AR-00938</t>
  </si>
  <si>
    <t>AR-00939</t>
  </si>
  <si>
    <t>AR-00940</t>
  </si>
  <si>
    <t>AR-00945</t>
  </si>
  <si>
    <t>AR-00946</t>
  </si>
  <si>
    <t>AR-00948</t>
  </si>
  <si>
    <t>AR-00950</t>
  </si>
  <si>
    <t>AR-00951</t>
  </si>
  <si>
    <t>AR-00952</t>
  </si>
  <si>
    <t>0013600000xoEG6AAM</t>
  </si>
  <si>
    <t>AR-00953</t>
  </si>
  <si>
    <t>AR-00957</t>
  </si>
  <si>
    <t>AR-00960</t>
  </si>
  <si>
    <t>0013600000xoEIoAAM</t>
  </si>
  <si>
    <t>AR-00961</t>
  </si>
  <si>
    <t>AR-00962</t>
  </si>
  <si>
    <t>AR-00963</t>
  </si>
  <si>
    <t>AR-00964</t>
  </si>
  <si>
    <t>AR-00967</t>
  </si>
  <si>
    <t>0013600000xoEH6AAM</t>
  </si>
  <si>
    <t>AR-00968</t>
  </si>
  <si>
    <t>AR-00969</t>
  </si>
  <si>
    <t>AR-00973</t>
  </si>
  <si>
    <t>0013600000xoEH7AAM</t>
  </si>
  <si>
    <t>AR-00975</t>
  </si>
  <si>
    <t>AR-00977</t>
  </si>
  <si>
    <t>AR-00979</t>
  </si>
  <si>
    <t>AR-00980</t>
  </si>
  <si>
    <t>AR-00981</t>
  </si>
  <si>
    <t>AR-00982</t>
  </si>
  <si>
    <t>AR-00983</t>
  </si>
  <si>
    <t>AR-01021</t>
  </si>
  <si>
    <t>World Vision India</t>
  </si>
  <si>
    <t>0013600000xoEKWAA2</t>
  </si>
  <si>
    <t>AR-01022</t>
  </si>
  <si>
    <t>AR-01023</t>
  </si>
  <si>
    <t>AR-01027</t>
  </si>
  <si>
    <t>AR-01028</t>
  </si>
  <si>
    <t>AR-01029</t>
  </si>
  <si>
    <t>AR-01030</t>
  </si>
  <si>
    <t>AR-01031</t>
  </si>
  <si>
    <t>0013600000xoEIfAAM</t>
  </si>
  <si>
    <t>AR-01033</t>
  </si>
  <si>
    <t>AR-01034</t>
  </si>
  <si>
    <t>AR-01035</t>
  </si>
  <si>
    <t>AR-01042</t>
  </si>
  <si>
    <t>AR-01043</t>
  </si>
  <si>
    <t>AR-01045</t>
  </si>
  <si>
    <t>AR-01657</t>
  </si>
  <si>
    <t>0013600000xoEKvAAM</t>
  </si>
  <si>
    <t>AR-01658</t>
  </si>
  <si>
    <t>AR-01659</t>
  </si>
  <si>
    <t>AR-01660</t>
  </si>
  <si>
    <t>AR-01661</t>
  </si>
  <si>
    <t>AR-01662</t>
  </si>
  <si>
    <t>AR-01663</t>
  </si>
  <si>
    <t>AR-01664</t>
  </si>
  <si>
    <t>AR-01665</t>
  </si>
  <si>
    <t>AR-01666</t>
  </si>
  <si>
    <t>AR-01667</t>
  </si>
  <si>
    <t>Caritas  Congo ASBL</t>
  </si>
  <si>
    <t>0013600000xoEI6AAM</t>
  </si>
  <si>
    <t>AR-01668</t>
  </si>
  <si>
    <t>AR-01669</t>
  </si>
  <si>
    <t>AR-01675</t>
  </si>
  <si>
    <t>AR-01676</t>
  </si>
  <si>
    <t>AR-01679</t>
  </si>
  <si>
    <t>AR-01680</t>
  </si>
  <si>
    <t>0013600000xoEHEAA2</t>
  </si>
  <si>
    <t>AR-01681</t>
  </si>
  <si>
    <t>National Religious Association for Social Development</t>
  </si>
  <si>
    <t>0013600000xoEG9AAM</t>
  </si>
  <si>
    <t>AR-01682</t>
  </si>
  <si>
    <t>AR-04281</t>
  </si>
  <si>
    <t>AR-04171</t>
  </si>
  <si>
    <t>AR-04539</t>
  </si>
  <si>
    <t>AR-04549</t>
  </si>
  <si>
    <t>AR-04554</t>
  </si>
  <si>
    <t>AR-04553</t>
  </si>
  <si>
    <t>AR-04567</t>
  </si>
  <si>
    <t>AR-04556</t>
  </si>
  <si>
    <t>AR-04430</t>
  </si>
  <si>
    <t>AR-03900</t>
  </si>
  <si>
    <t>AR-03901</t>
  </si>
  <si>
    <t>AR-04245</t>
  </si>
  <si>
    <t>AR-04117</t>
  </si>
  <si>
    <t>AR-04283</t>
  </si>
  <si>
    <t>AR-04119</t>
  </si>
  <si>
    <t>AR-04120</t>
  </si>
  <si>
    <t>AR-04282</t>
  </si>
  <si>
    <t>AR-04128</t>
  </si>
  <si>
    <t>AR-01457</t>
  </si>
  <si>
    <t>AR-01458</t>
  </si>
  <si>
    <t>AR-01459</t>
  </si>
  <si>
    <t>AR-01460</t>
  </si>
  <si>
    <t>AR-01461</t>
  </si>
  <si>
    <t>AR-01462</t>
  </si>
  <si>
    <t>AR-01463</t>
  </si>
  <si>
    <t>AR-01464</t>
  </si>
  <si>
    <t>AR-01465</t>
  </si>
  <si>
    <t>AR-01466</t>
  </si>
  <si>
    <t>AR-01467</t>
  </si>
  <si>
    <t>AR-01468</t>
  </si>
  <si>
    <t>AR-01469</t>
  </si>
  <si>
    <t>AR-01470</t>
  </si>
  <si>
    <t>AR-01474</t>
  </si>
  <si>
    <t>AR-01475</t>
  </si>
  <si>
    <t>Groupe Pivot Santé Population</t>
  </si>
  <si>
    <t>0013600000xoEJGAA2</t>
  </si>
  <si>
    <t>AR-01476</t>
  </si>
  <si>
    <t>The Ministry of Health of the Republic of Mali</t>
  </si>
  <si>
    <t>0013600000xoEHuAAM</t>
  </si>
  <si>
    <t>AR-01477</t>
  </si>
  <si>
    <t>AR-01478</t>
  </si>
  <si>
    <t>AR-01486</t>
  </si>
  <si>
    <t>The Ministry of Health of the Former Yugoslav Republic of Macedonia</t>
  </si>
  <si>
    <t>0013600000xoEFIAA2</t>
  </si>
  <si>
    <t>AR-01487</t>
  </si>
  <si>
    <t>AR-01488</t>
  </si>
  <si>
    <t>AR-01489</t>
  </si>
  <si>
    <t>AR-01490</t>
  </si>
  <si>
    <t>AR-01491</t>
  </si>
  <si>
    <t>The Registered Trustees of the National AIDS Commission Trust of the Republic of Malawi</t>
  </si>
  <si>
    <t>0013600000xoEIYAA2</t>
  </si>
  <si>
    <t>AR-01493</t>
  </si>
  <si>
    <t>AR-01494</t>
  </si>
  <si>
    <t>AR-01495</t>
  </si>
  <si>
    <t>AR-01496</t>
  </si>
  <si>
    <t>AR-01497</t>
  </si>
  <si>
    <t>AR-01499</t>
  </si>
  <si>
    <t>AR-01500</t>
  </si>
  <si>
    <t>AR-01501</t>
  </si>
  <si>
    <t>AR-01502</t>
  </si>
  <si>
    <t>AR-01503</t>
  </si>
  <si>
    <t>AR-01504</t>
  </si>
  <si>
    <t>AR-01505</t>
  </si>
  <si>
    <t>AR-01506</t>
  </si>
  <si>
    <t>AR-01507</t>
  </si>
  <si>
    <t>AR-01508</t>
  </si>
  <si>
    <t>AR-01509</t>
  </si>
  <si>
    <t>Secrétariat Exécutif National de Lutte contre le SIDA de la République Islamique de Mauritanie</t>
  </si>
  <si>
    <t>0013600000xoEHQAA2</t>
  </si>
  <si>
    <t>AR-01510</t>
  </si>
  <si>
    <t>AR-01511</t>
  </si>
  <si>
    <t>AR-01512</t>
  </si>
  <si>
    <t>AR-01513</t>
  </si>
  <si>
    <t>AR-01514</t>
  </si>
  <si>
    <t>AR-01515</t>
  </si>
  <si>
    <t>AR-01516</t>
  </si>
  <si>
    <t>AR-01517</t>
  </si>
  <si>
    <t>AR-01518</t>
  </si>
  <si>
    <t>AR-01519</t>
  </si>
  <si>
    <t>AR-01520</t>
  </si>
  <si>
    <t>Malaysian AIDS Council</t>
  </si>
  <si>
    <t>0013600000xoEFcAAM</t>
  </si>
  <si>
    <t>AR-01521</t>
  </si>
  <si>
    <t>The Ministry of Health and Population of Nepal</t>
  </si>
  <si>
    <t>0013600000xoEI5AAM</t>
  </si>
  <si>
    <t>AR-01522</t>
  </si>
  <si>
    <t>AR-01523</t>
  </si>
  <si>
    <t>AR-01524</t>
  </si>
  <si>
    <t>AR-01525</t>
  </si>
  <si>
    <t>AR-01526</t>
  </si>
  <si>
    <t>AR-01527</t>
  </si>
  <si>
    <t>AR-01528</t>
  </si>
  <si>
    <t>National Malaria Elimination Programme of the Federal Ministry of Health of the Federal Republic of Nigeria</t>
  </si>
  <si>
    <t>0013600000xoEG7AAM</t>
  </si>
  <si>
    <t>AR-01529</t>
  </si>
  <si>
    <t>AR-01530</t>
  </si>
  <si>
    <t>AR-01531</t>
  </si>
  <si>
    <t>AR-01532</t>
  </si>
  <si>
    <t>AR-01533</t>
  </si>
  <si>
    <t>AR-01534</t>
  </si>
  <si>
    <t>AR-01535</t>
  </si>
  <si>
    <t>AR-01536</t>
  </si>
  <si>
    <t>AR-01537</t>
  </si>
  <si>
    <t>AR-01538</t>
  </si>
  <si>
    <t>AR-01539</t>
  </si>
  <si>
    <t>AR-01540</t>
  </si>
  <si>
    <t>AR-01541</t>
  </si>
  <si>
    <t>AR-01542</t>
  </si>
  <si>
    <t>AR-01543</t>
  </si>
  <si>
    <t>AR-01544</t>
  </si>
  <si>
    <t>AR-01545</t>
  </si>
  <si>
    <t>AR-01546</t>
  </si>
  <si>
    <t>0013600000xoEL1AAM</t>
  </si>
  <si>
    <t>AR-01547</t>
  </si>
  <si>
    <t>AR-01548</t>
  </si>
  <si>
    <t>AR-01549</t>
  </si>
  <si>
    <t>AR-01550</t>
  </si>
  <si>
    <t>Cicatelli Associates Inc.</t>
  </si>
  <si>
    <t>0013600000xoEGHAA2</t>
  </si>
  <si>
    <t>AR-01551</t>
  </si>
  <si>
    <t>Pathfinder International</t>
  </si>
  <si>
    <t>0013600000xoEFBAA2</t>
  </si>
  <si>
    <t>AR-01552</t>
  </si>
  <si>
    <t>Ministry of Health (PARSALUD II, Unidad Ejecutora 123) of the Republic of Peru</t>
  </si>
  <si>
    <t>0013600000xoEF6AAM</t>
  </si>
  <si>
    <t>AR-01553</t>
  </si>
  <si>
    <t>AR-01554</t>
  </si>
  <si>
    <t>Socios en Salud sucursal Peru</t>
  </si>
  <si>
    <t>0013600000xoEL0AAM</t>
  </si>
  <si>
    <t>AR-01555</t>
  </si>
  <si>
    <t>Department of Health, Republic of the Philippines</t>
  </si>
  <si>
    <t>0013600000xoEJEAA2</t>
  </si>
  <si>
    <t>AR-01556</t>
  </si>
  <si>
    <t>AR-01557</t>
  </si>
  <si>
    <t>AR-01558</t>
  </si>
  <si>
    <t>Oil Search Foundation</t>
  </si>
  <si>
    <t>0013600000xoEHKAA2</t>
  </si>
  <si>
    <t>AR-01559</t>
  </si>
  <si>
    <t>AR-01560</t>
  </si>
  <si>
    <t>AR-01561</t>
  </si>
  <si>
    <t>AR-01562</t>
  </si>
  <si>
    <t>AR-01563</t>
  </si>
  <si>
    <t>AR-01570</t>
  </si>
  <si>
    <t>AR-01571</t>
  </si>
  <si>
    <t>AR-01578</t>
  </si>
  <si>
    <t>Open Health Institute</t>
  </si>
  <si>
    <t>0013600000xoEIVAA2</t>
  </si>
  <si>
    <t>AR-01579</t>
  </si>
  <si>
    <t>AR-01580</t>
  </si>
  <si>
    <t>AR-01581</t>
  </si>
  <si>
    <t>AR-01582</t>
  </si>
  <si>
    <t>AR-01583</t>
  </si>
  <si>
    <t>AR-01584</t>
  </si>
  <si>
    <t>AR-01585</t>
  </si>
  <si>
    <t>AR-01586</t>
  </si>
  <si>
    <t>AR-01587</t>
  </si>
  <si>
    <t>AR-01588</t>
  </si>
  <si>
    <t>AR-01589</t>
  </si>
  <si>
    <t>Ministry of Health and Sanitation of Sierra Leone</t>
  </si>
  <si>
    <t>0013600000xoEFeAAM</t>
  </si>
  <si>
    <t>AR-01590</t>
  </si>
  <si>
    <t>AR-01591</t>
  </si>
  <si>
    <t>AR-01592</t>
  </si>
  <si>
    <t>AR-01593</t>
  </si>
  <si>
    <t>AR-01594</t>
  </si>
  <si>
    <t>AR-01595</t>
  </si>
  <si>
    <t>Ministry of Health, Prevention and Public Hygiene of the Republic of Senegal - AIDS Division</t>
  </si>
  <si>
    <t>0013600000xoEGWAA2</t>
  </si>
  <si>
    <t>AR-01596</t>
  </si>
  <si>
    <t>AR-01597</t>
  </si>
  <si>
    <t>AR-01598</t>
  </si>
  <si>
    <t>AR-01599</t>
  </si>
  <si>
    <t>AR-01600</t>
  </si>
  <si>
    <t>AR-01601</t>
  </si>
  <si>
    <t>AR-01602</t>
  </si>
  <si>
    <t>AR-01603</t>
  </si>
  <si>
    <t>AR-01604</t>
  </si>
  <si>
    <t>AR-01605</t>
  </si>
  <si>
    <t>AR-01606</t>
  </si>
  <si>
    <t>AR-01607</t>
  </si>
  <si>
    <t>AR-01608</t>
  </si>
  <si>
    <t>Fonds de soutien aux activités en matière de population et de lutte contre le Sida de la République du Tchad</t>
  </si>
  <si>
    <t>0013600000xoEHgAAM</t>
  </si>
  <si>
    <t>AR-01609</t>
  </si>
  <si>
    <t>AR-01610</t>
  </si>
  <si>
    <t>AR-01611</t>
  </si>
  <si>
    <t>AR-01612</t>
  </si>
  <si>
    <t>AR-01613</t>
  </si>
  <si>
    <t>AR-01614</t>
  </si>
  <si>
    <t>AR-01615</t>
  </si>
  <si>
    <t>AR-01616</t>
  </si>
  <si>
    <t>AR-01617</t>
  </si>
  <si>
    <t>0013600000xoEGGAA2</t>
  </si>
  <si>
    <t>AR-01618</t>
  </si>
  <si>
    <t>AR-01619</t>
  </si>
  <si>
    <t>AR-01620</t>
  </si>
  <si>
    <t>Republican Center of Tuberculosis Control - Tajikistan</t>
  </si>
  <si>
    <t>0013600000xoEKeAAM</t>
  </si>
  <si>
    <t>AR-01621</t>
  </si>
  <si>
    <t>AR-01622</t>
  </si>
  <si>
    <t>AR-01623</t>
  </si>
  <si>
    <t>AR-01624</t>
  </si>
  <si>
    <t>Basic Health Care Directorate</t>
  </si>
  <si>
    <t>0013600000xoEIBAA2</t>
  </si>
  <si>
    <t>AR-01625</t>
  </si>
  <si>
    <t>Société Tunisienne des Maladies Respiratoires et d’Allergologie</t>
  </si>
  <si>
    <t>0013600000xoEI3AAM</t>
  </si>
  <si>
    <t>AR-01626</t>
  </si>
  <si>
    <t>AR-01627</t>
  </si>
  <si>
    <t>AR-01628</t>
  </si>
  <si>
    <t>AR-01629</t>
  </si>
  <si>
    <t>AR-01630</t>
  </si>
  <si>
    <t>AR-01631</t>
  </si>
  <si>
    <t>AR-01632</t>
  </si>
  <si>
    <t>AR-01633</t>
  </si>
  <si>
    <t>AR-01634</t>
  </si>
  <si>
    <t>AR-01635</t>
  </si>
  <si>
    <t>AR-01636</t>
  </si>
  <si>
    <t>AR-01637</t>
  </si>
  <si>
    <t>AR-01638</t>
  </si>
  <si>
    <t>AR-01639</t>
  </si>
  <si>
    <t>AR-01640</t>
  </si>
  <si>
    <t>AR-01641</t>
  </si>
  <si>
    <t>Viet Nam Authority of HIV/AIDS Control</t>
  </si>
  <si>
    <t>0013600000xoEF7AAM</t>
  </si>
  <si>
    <t>AR-01642</t>
  </si>
  <si>
    <t>Department of Planning and Finance, Ministry of Health, Socialist Republic of Vietnam</t>
  </si>
  <si>
    <t>0013600000xoEHjAAM</t>
  </si>
  <si>
    <t>AR-01643</t>
  </si>
  <si>
    <t>Viet Nam Union of Science and Technology Associations</t>
  </si>
  <si>
    <t>0013600000xoEKNAA2</t>
  </si>
  <si>
    <t>AR-01644</t>
  </si>
  <si>
    <t>National Institute of Malariology, Parasitology and Entomology of the Ministry of Health of the Socialist Republic of Viet Nam</t>
  </si>
  <si>
    <t>0013600000xoEITAA2</t>
  </si>
  <si>
    <t>AR-01645</t>
  </si>
  <si>
    <t>AR-01646</t>
  </si>
  <si>
    <t>AR-01647</t>
  </si>
  <si>
    <t>Ministry of Health/National Lung Hospital of the Socialist Republic of Viet Nam</t>
  </si>
  <si>
    <t>0013600000xoEK7AAM</t>
  </si>
  <si>
    <t>AR-01648</t>
  </si>
  <si>
    <t>National Malaria Control Programme of the Ministry of Health and Population of the Republic of Yemen</t>
  </si>
  <si>
    <t>0013600000xoEIUAA2</t>
  </si>
  <si>
    <t>AR-01649</t>
  </si>
  <si>
    <t>AR-01650</t>
  </si>
  <si>
    <t>The National Tuberculosis Control Program</t>
  </si>
  <si>
    <t>0013600000xoEHyAAM</t>
  </si>
  <si>
    <t>AR-01651</t>
  </si>
  <si>
    <t>National AIDS Program</t>
  </si>
  <si>
    <t>0013600000xoEHwAAM</t>
  </si>
  <si>
    <t>AR-01652</t>
  </si>
  <si>
    <t>AIDS Foundation South Africa</t>
  </si>
  <si>
    <t>0013600000xoEKsAAM</t>
  </si>
  <si>
    <t>AR-01653</t>
  </si>
  <si>
    <t>Kheth'Impilo AIDS Free Living</t>
  </si>
  <si>
    <t>0013600000xoEKtAAM</t>
  </si>
  <si>
    <t>AR-01654</t>
  </si>
  <si>
    <t>KwaZulu Natal Provincial Treasury</t>
  </si>
  <si>
    <t>0013600000xoEKwAAM</t>
  </si>
  <si>
    <t>AR-01655</t>
  </si>
  <si>
    <t>AR-01656</t>
  </si>
  <si>
    <t>AR-04284</t>
  </si>
  <si>
    <t>AR-04019</t>
  </si>
  <si>
    <t>AR-04018</t>
  </si>
  <si>
    <t>AR-04141</t>
  </si>
  <si>
    <t>AR-04132</t>
  </si>
  <si>
    <t>AR-04159</t>
  </si>
  <si>
    <t>AR-04169</t>
  </si>
  <si>
    <t>AR-03429</t>
  </si>
  <si>
    <t>AR-03420</t>
  </si>
  <si>
    <t>AR-03421</t>
  </si>
  <si>
    <t>AR-04174</t>
  </si>
  <si>
    <t>AR-03042</t>
  </si>
  <si>
    <t>AR-03043</t>
  </si>
  <si>
    <t>AR-03033</t>
  </si>
  <si>
    <t>AR-03025</t>
  </si>
  <si>
    <t>AR-03027</t>
  </si>
  <si>
    <t>AR-03028</t>
  </si>
  <si>
    <t>AR-03087</t>
  </si>
  <si>
    <t>AR-03105</t>
  </si>
  <si>
    <t>AR-03106</t>
  </si>
  <si>
    <t>AR-03096</t>
  </si>
  <si>
    <t>AR-03150</t>
  </si>
  <si>
    <t>AR-03151</t>
  </si>
  <si>
    <t>AR-03276</t>
  </si>
  <si>
    <t>AR-04467</t>
  </si>
  <si>
    <t>AR-03222</t>
  </si>
  <si>
    <t>AR-03357</t>
  </si>
  <si>
    <t>AR-03384</t>
  </si>
  <si>
    <t>AR-03385</t>
  </si>
  <si>
    <t>AR-03375</t>
  </si>
  <si>
    <t>AR-03376</t>
  </si>
  <si>
    <t>AR-03377</t>
  </si>
  <si>
    <t>AR-03378</t>
  </si>
  <si>
    <t>AR-04241</t>
  </si>
  <si>
    <t>a3z360000009C2zAAE</t>
  </si>
  <si>
    <t>a3z360000009C30AAE</t>
  </si>
  <si>
    <t>a3z360000009C31AAE</t>
  </si>
  <si>
    <t>a3z360000009C32AAE</t>
  </si>
  <si>
    <t>a3z360000009C33AAE</t>
  </si>
  <si>
    <t>a3z360000009C34AAE</t>
  </si>
  <si>
    <t>IOR-00056</t>
  </si>
  <si>
    <t>Malaria I-7: Modélisation du nombre de vies sauvées (en fonction des dernières données épidémiologiques)</t>
  </si>
  <si>
    <t>a3z360000009C35AAE</t>
  </si>
  <si>
    <t>IOR-00057</t>
  </si>
  <si>
    <t>Malaria I-8: Modélisation du nombre d'infections évitées (basée sur les données épidémiologiques les plus récentes)</t>
  </si>
  <si>
    <t>a3z360000009C36AAE</t>
  </si>
  <si>
    <t>a3z360000009C37AAE</t>
  </si>
  <si>
    <t>a3z360000009C38AAE</t>
  </si>
  <si>
    <t>a3z360000009C39AAE</t>
  </si>
  <si>
    <t>a3z360000009C3AAAU</t>
  </si>
  <si>
    <t>a3z360000009C3BAAU</t>
  </si>
  <si>
    <t>a3z360000009C3oAAE</t>
  </si>
  <si>
    <t>a3z360000009C3pAAE</t>
  </si>
  <si>
    <t>a3z360000009C3qAAE</t>
  </si>
  <si>
    <t>a3z360000009C3rAAE</t>
  </si>
  <si>
    <t>a3z360000009C3sAAE</t>
  </si>
  <si>
    <t>a3z360000009C3tAAE</t>
  </si>
  <si>
    <t>IOR-00020</t>
  </si>
  <si>
    <t>Malaria O-5: Proportion de ménages disposant d'au moins une moustiquaire imprégnée d'insecticide</t>
  </si>
  <si>
    <t>a3z360000009C3uAAE</t>
  </si>
  <si>
    <t>a3z360000009C3vAAE</t>
  </si>
  <si>
    <t>a3z360000009C3wAAE</t>
  </si>
  <si>
    <t>a3z360000009C3xAAE</t>
  </si>
  <si>
    <t>a3z360000009C3yAAE</t>
  </si>
  <si>
    <t>IOR-00026</t>
  </si>
  <si>
    <t>HSS O-5: Note de préparation des services spécifiques pour les établissements de santé</t>
  </si>
  <si>
    <t>a3z360000009C3zAAE</t>
  </si>
  <si>
    <t>IOR-00027</t>
  </si>
  <si>
    <t>HSS O-4: Note de préparation du service général pour les établissements de santé</t>
  </si>
  <si>
    <t>a3z360000009C40AAE</t>
  </si>
  <si>
    <t>a3z360000009C41AAE</t>
  </si>
  <si>
    <t>a3z360000009C42AAE</t>
  </si>
  <si>
    <t>a3z360000009C43AAE</t>
  </si>
  <si>
    <t>MCI-00017</t>
  </si>
  <si>
    <t>RSS - Politique et gouvernance</t>
  </si>
  <si>
    <t>a3z360000009C2CAAU</t>
  </si>
  <si>
    <t>MCI-00018</t>
  </si>
  <si>
    <t>RSS - Financement des soins de santé</t>
  </si>
  <si>
    <t>a3z360000009C2DAAU</t>
  </si>
  <si>
    <t>MCI-00071</t>
  </si>
  <si>
    <t>Autre module</t>
  </si>
  <si>
    <t>a3z360000009C2JAAU</t>
  </si>
  <si>
    <t>MCI-00042</t>
  </si>
  <si>
    <t>VC-2: Nombre et pourcentage de personnes exposées ayant théoriquement reçu des moustiquaires imprégnées d'insecticide</t>
  </si>
  <si>
    <t>a1O36000001EGFqEAO</t>
  </si>
  <si>
    <t>MCI-00044</t>
  </si>
  <si>
    <t>VC-4: Proportion de groupes à risque cibles recevant des moustiquaires imprégnées d'insecticide de longue durée</t>
  </si>
  <si>
    <t>a1O36000001EGFsEAO</t>
  </si>
  <si>
    <t>MCI-00046</t>
  </si>
  <si>
    <t>VC-6: Proportion de la population protogée par la PID pendant les 12 derniers mois</t>
  </si>
  <si>
    <t>a1O36000001EGFuEAO</t>
  </si>
  <si>
    <t>MCI-00061</t>
  </si>
  <si>
    <t>SD-2: Nombre de consultations externes pour 10 000 habitants</t>
  </si>
  <si>
    <t>a1O36000001EGG9EAO</t>
  </si>
  <si>
    <t>MCI-00066</t>
  </si>
  <si>
    <t>PSM-1: Pourcentage d'établissements de santé n'ayant pas signalé de rupture de stock de médicaments essentiels</t>
  </si>
  <si>
    <t>a1O36000001EGGEEA4</t>
  </si>
  <si>
    <t>MCI-00160</t>
  </si>
  <si>
    <t>Programme de participation du secteur privé</t>
  </si>
  <si>
    <t>a1O36000001EGHkEAO</t>
  </si>
  <si>
    <t>MCI-00176</t>
  </si>
  <si>
    <t>Rétention et répartition des agents de santé communautaires</t>
  </si>
  <si>
    <t>a1O36000001EGI0EAO</t>
  </si>
  <si>
    <t>MCI-00181</t>
  </si>
  <si>
    <t>Développement et mise en œuvre des stratégies, politiques et réglementations sanitaires</t>
  </si>
  <si>
    <t>a1O36000001EGI5EAO</t>
  </si>
  <si>
    <t>MCI-00182</t>
  </si>
  <si>
    <t>Suivi de la mise en œuvre des législations et des politiques et communication de l'information y afférente</t>
  </si>
  <si>
    <t>a1O36000001EGI6EAO</t>
  </si>
  <si>
    <t>MCI-00183</t>
  </si>
  <si>
    <t>Autre</t>
  </si>
  <si>
    <t>a1O36000001EGI7EAO</t>
  </si>
  <si>
    <t>MCI-00184</t>
  </si>
  <si>
    <t>Viabilité financière</t>
  </si>
  <si>
    <t>a1O36000001EGI8EAO</t>
  </si>
  <si>
    <t>MCI-00185</t>
  </si>
  <si>
    <t>Financement équitable des soins de santé</t>
  </si>
  <si>
    <t>a1O36000001EGI9EAO</t>
  </si>
  <si>
    <t>MCI-00186</t>
  </si>
  <si>
    <t>a1O36000001EGIAEA4</t>
  </si>
  <si>
    <t>MCI-00208</t>
  </si>
  <si>
    <t>Appui aux systèmes de gestion des achats et de l'approvisionnement</t>
  </si>
  <si>
    <t>a1O36000001EGIWEA4</t>
  </si>
  <si>
    <t>MCI-00247</t>
  </si>
  <si>
    <t>Toute intervention</t>
  </si>
  <si>
    <t>a1O36000001EGJ9EAO</t>
  </si>
  <si>
    <t>Rapport de la PID 2017 (PNILP)</t>
  </si>
  <si>
    <t>Data from 2017 IRS  report</t>
  </si>
  <si>
    <t xml:space="preserve">Numérateur: Nombre de MIILDA distribuées à la population totale à travers une campagne de masse.
La population totale est obtenue à partir des projection de l'ISTEEBU (10681186 en 2018, 10953317 en 2019, 11215578 en 2020). L'estimation des MIILDA pour la campagne de masse est basée sur l'hypothèse d'1 moustiquaire pour 1,8 personne (norme de l'OMS). On a aussi tenu compte l'ajustement lié à la microplanification sur base des expériences antérieures qui avait montré que la population dénombrée en 2013 dépassait la population estimée de l'ISTEEBU de 12%, de plus pour des besoins de logistique, on met une quantité de sécurité de 3%, ce qui fait un total de 15%. 
Le besoin pour la prochaine campagne de masse, qui aura lieu au 1er trimestre 2020, est de 7.039.842 MIILDA (population*1.15/1.8) en tenant compte du facteur d'accroissement linéaire de 2.4% appliqué au 1er trimestre.  Cependant, dû à des contraintes budgétaires, seules 6.570.928 (population*1.0734/1.8) de MIILDAs sont financées par le FM.  Il reste donc un gap de 468 914 MIILDAs - 450 000 MILDA seront fournies par un partenaire; ce qui laisse un gap de 19 000 à combler.  
Au 31 Décembre 2016, 845230 MIILDA (430631 pour les femmes enceintes venues en CPN, 292216 dans le cadre du PEV et 122383 pour les groupements spéciaux) ont été distribués sur une cible de 952,832 soit une performance de 84%. Il est prévu de poursuivre cette distribution avec l’appui de USAID chez les femmes enceintes en consultation prénatale (2018 : 529,787, 2019 : 543,285, 2020 : 556,293), chez les enfants de moins d’un an (2018 : 377,025, 2019 : 386,630, 2020 : 395,887) et dans les groupements spéciaux (2019 : 26,000, 2020 : 156,000). Notons aussi que chaque année, il est prévu une provision de 50,000 MIILDA pour le marketing social.
</t>
  </si>
  <si>
    <t xml:space="preserve">Numerator: Number of LLINs distributed to the total population via the mass distribution campaign.
The total population is estimated through the ISTEEBU projections (10681186 in 2018, 10953317 in 2019, 11215578 in 2020). The estimated number of LLINs required for the mass campaign is based on the hypothesis of 1 mosquito net for 1.8 person (who standard). Consideration was also given to the microplanning adjustment based on previous experiences which showed that the population counted in 2013 exceeded the estimated population of ISTEEBU by 12%, plus for logistical purposes, a Security buffer of 3%, which makes a total of 15%.
The need for the next mass campaign, which will take place in the 1st Quarter 2020, is 7,039,842 ILLIN (population * 1.15/1.8) considering the linear increment factor of 2.4% applied in the 1st quarter.  However, due to budgetary constraints, only 6,570,928 (population * 1.0734/1.8) of ILLINs are funded by FM.  So it remains a gap of 468 914 ILLINs out of which 450 000 will be provided by USAID; Which leaves a gap of 19 000 to fill.  
  As of December 31, 2016, 845230 LLINs (430631 for pregnant women in CPN, 292216 under the immunization program and 122383 for special groups) were distributed on a target of 952.832 for a performance of 84%. It is planned to continue this distribution with USAID support for pregnant women in prenatal consultation (2018:529.787, 2019:543.285, 2020:556.293), in children under one year of age (2018:377.025, 2019:386.630, 2020:395.887) and in Special groups (2019:26.000, 2020:156.000). It should also be noted that every year there is a provision of 50.000 LLINs for social marketing.
</t>
  </si>
  <si>
    <r>
      <rPr>
        <b/>
        <sz val="12"/>
        <color theme="1"/>
        <rFont val="Calibri"/>
        <family val="2"/>
        <scheme val="minor"/>
      </rPr>
      <t>Numérateur</t>
    </r>
    <r>
      <rPr>
        <sz val="12"/>
        <color theme="1"/>
        <rFont val="Calibri"/>
        <family val="2"/>
        <scheme val="minor"/>
      </rPr>
      <t>: Nombre de ménages ayant bénéficié d'une PID pendant la période.</t>
    </r>
    <r>
      <rPr>
        <b/>
        <sz val="12"/>
        <color theme="1"/>
        <rFont val="Calibri"/>
        <family val="2"/>
        <scheme val="minor"/>
      </rPr>
      <t xml:space="preserve"> 
Dénominateur</t>
    </r>
    <r>
      <rPr>
        <sz val="12"/>
        <color theme="1"/>
        <rFont val="Calibri"/>
        <family val="2"/>
        <scheme val="minor"/>
      </rPr>
      <t xml:space="preserve">: Nombre de ménages estimés dans la zone cible.    
Les hypothèses de calcul sont 2 passages par an précédents les periodes de haute infestation soit en fevrier et en aout.
Les quatre passages sont prévus dans quatre districts pour  atteindre 100% des ménages de la zone cible.
La pulvérisation intro-domiciliaire (PID), 11 districts sont éligibles (résistance aux pyrethroides).  Le FM soutiendra la PID dans 4 parmi ces 11 districts en 2019-2020 0 à travers la PAAR.  En raison des restrictions budgétaires 9 DS seront concernés, les mêmes que précédemment supportés par le FM. 100% des ménages des zones cibles seront couverts par la PID à partir d'une altitude de 700 metre, ce qui représente 70% de la couverture avec une cible de 95% de protection. </t>
    </r>
  </si>
  <si>
    <t xml:space="preserve"> Numerator: Number of households benefiting from a IRS during the period. 
Denominator: Estimated number of households in the targeted areas.   
Four Districts targeted because of documented  vectors resistance to Erythrenoid based insecticides : Muyinga, Gashoho, Kiremba, Buye
 The calculation assumptions are two passages per year preceding the Periods of high infestation rate in February And in August.
The four passages are planned in four districts to achieve 100% of households in the targeted areas.
11 districts are eligible for an intra-residential spray (IRS), (resistance to pyrethroides).  The FM will support the IRS in 4 of these 11 districts in 2019-2020 0 through the PAAR.  Due to budget restrictions 9 DS will be concerned, the same as previously supported by FM. 100% of households in targeted areas will be covered by the IRS from an altitude of 700 Meter, which represents 70% of the coverage with a target of 95% protection.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</si>
</sst>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409]d\-mmm\-yy;@"/>
    <numFmt numFmtId="165" formatCode="0.00##\%;[Red]\(0.00##\%\)"/>
    <numFmt numFmtId="166" formatCode="#.00\%;[Red]\(#.00\%\)"/>
    <numFmt numFmtId="167" formatCode="#,##0.00000"/>
    <numFmt numFmtId="168" formatCode="#.0\%;[Red]\(#.0\%\)"/>
    <numFmt numFmtId="169" formatCode="_(* #,##0_);_(* \(#,##0\);_(@_)"/>
    <numFmt numFmtId="170" formatCode="_(* #,##0.0_);_(* \(#,##0.0\);_(@_)"/>
    <numFmt numFmtId="171" formatCode="_(* #,##0.00_);_(* \(#,##0.00\);_(@_)"/>
  </numFmts>
  <fonts count="36" x14ac:knownFonts="1">
    <font>
      <sz val="12"/>
      <color theme="1"/>
      <name val="Calibri"/>
      <family val="2"/>
      <scheme val="minor"/>
    </font>
    <font>
      <b/>
      <sz val="14"/>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9"/>
      <color theme="1"/>
      <name val="Calibri"/>
      <family val="2"/>
      <scheme val="minor"/>
    </font>
    <font>
      <sz val="9"/>
      <color theme="1"/>
      <name val="Calibri"/>
      <family val="2"/>
      <scheme val="minor"/>
    </font>
    <font>
      <sz val="9"/>
      <name val="Calibri"/>
      <family val="2"/>
      <scheme val="minor"/>
    </font>
    <font>
      <u/>
      <sz val="9"/>
      <color theme="10"/>
      <name val="Calibri"/>
      <family val="2"/>
      <scheme val="minor"/>
    </font>
    <font>
      <b/>
      <sz val="12"/>
      <color theme="1"/>
      <name val="Calibri"/>
      <family val="2"/>
      <scheme val="minor"/>
    </font>
    <font>
      <u/>
      <sz val="14"/>
      <color theme="10"/>
      <name val="Calibri"/>
      <family val="2"/>
      <scheme val="minor"/>
    </font>
    <font>
      <b/>
      <sz val="12"/>
      <name val="Calibri"/>
      <family val="2"/>
      <scheme val="minor"/>
    </font>
    <font>
      <b/>
      <sz val="12"/>
      <color theme="0"/>
      <name val="Calibri"/>
      <family val="2"/>
      <scheme val="minor"/>
    </font>
    <font>
      <b/>
      <sz val="16"/>
      <color theme="1"/>
      <name val="Calibri"/>
      <family val="2"/>
      <scheme val="minor"/>
    </font>
    <font>
      <sz val="12"/>
      <color rgb="FFFF0000"/>
      <name val="Calibri"/>
      <family val="2"/>
      <scheme val="minor"/>
    </font>
    <font>
      <sz val="16"/>
      <color theme="1"/>
      <name val="Calibri"/>
      <family val="2"/>
      <scheme val="minor"/>
    </font>
    <font>
      <sz val="9"/>
      <color rgb="FFFF0000"/>
      <name val="Calibri"/>
      <family val="2"/>
      <scheme val="minor"/>
    </font>
    <font>
      <b/>
      <sz val="22"/>
      <color theme="1"/>
      <name val="Calibri"/>
      <family val="2"/>
      <scheme val="minor"/>
    </font>
    <font>
      <b/>
      <sz val="28"/>
      <color theme="1"/>
      <name val="Calibri"/>
      <family val="2"/>
      <scheme val="minor"/>
    </font>
    <font>
      <b/>
      <sz val="18"/>
      <color theme="1"/>
      <name val="Calibri"/>
      <family val="2"/>
      <scheme val="minor"/>
    </font>
    <font>
      <sz val="18"/>
      <color theme="1"/>
      <name val="Calibri"/>
      <family val="2"/>
      <scheme val="minor"/>
    </font>
    <font>
      <b/>
      <sz val="36"/>
      <color theme="1"/>
      <name val="Calibri"/>
      <family val="2"/>
      <scheme val="minor"/>
    </font>
    <font>
      <sz val="25"/>
      <color theme="1"/>
      <name val="Calibri"/>
      <family val="2"/>
      <scheme val="minor"/>
    </font>
    <font>
      <b/>
      <sz val="20"/>
      <color theme="1"/>
      <name val="Calibri"/>
      <family val="2"/>
      <scheme val="minor"/>
    </font>
    <font>
      <sz val="20"/>
      <color theme="1"/>
      <name val="Calibri"/>
      <family val="2"/>
      <scheme val="minor"/>
    </font>
    <font>
      <sz val="22"/>
      <color theme="1"/>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b/>
      <sz val="12"/>
      <color theme="4" tint="0.39997558519241921"/>
      <name val="Calibri"/>
      <family val="2"/>
      <scheme val="minor"/>
    </font>
    <font>
      <b/>
      <sz val="9"/>
      <color theme="0"/>
      <name val="Calibri"/>
      <family val="2"/>
      <scheme val="minor"/>
    </font>
    <font>
      <sz val="9"/>
      <color theme="0"/>
      <name val="Calibri"/>
      <family val="2"/>
      <scheme val="minor"/>
    </font>
    <font>
      <sz val="12"/>
      <color theme="1" tint="0.249977111117893"/>
      <name val="Calibri"/>
      <family val="2"/>
      <scheme val="minor"/>
    </font>
    <font>
      <b/>
      <sz val="12"/>
      <color theme="1" tint="0.249977111117893"/>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rgb="FFE2EFDA"/>
        <bgColor indexed="64"/>
      </patternFill>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mediumGray">
        <bgColor theme="0"/>
      </patternFill>
    </fill>
    <fill>
      <patternFill patternType="solid">
        <fgColor theme="5" tint="0.79998168889431442"/>
        <bgColor indexed="64"/>
      </patternFill>
    </fill>
    <fill>
      <patternFill patternType="solid">
        <fgColor rgb="FFFFFF00"/>
        <bgColor indexed="64"/>
      </patternFill>
    </fill>
  </fills>
  <borders count="71">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hair">
        <color rgb="FF00B0F0"/>
      </left>
      <right style="hair">
        <color rgb="FF00B0F0"/>
      </right>
      <top/>
      <bottom style="hair">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auto="1"/>
      </left>
      <right style="hair">
        <color rgb="FF00B0F0"/>
      </right>
      <top/>
      <bottom style="hair">
        <color rgb="FF00B0F0"/>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auto="1"/>
      </top>
      <bottom/>
      <diagonal/>
    </border>
    <border>
      <left style="thin">
        <color indexed="64"/>
      </left>
      <right/>
      <top style="medium">
        <color indexed="64"/>
      </top>
      <bottom style="medium">
        <color indexed="64"/>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hair">
        <color theme="8"/>
      </left>
      <right style="hair">
        <color theme="8"/>
      </right>
      <top style="hair">
        <color theme="8"/>
      </top>
      <bottom style="hair">
        <color theme="8"/>
      </bottom>
      <diagonal/>
    </border>
    <border>
      <left style="hair">
        <color auto="1"/>
      </left>
      <right style="hair">
        <color indexed="64"/>
      </right>
      <top style="hair">
        <color auto="1"/>
      </top>
      <bottom style="hair">
        <color indexed="64"/>
      </bottom>
      <diagonal/>
    </border>
  </borders>
  <cellStyleXfs count="3">
    <xf numFmtId="0" fontId="0" fillId="0" borderId="0"/>
    <xf numFmtId="0" fontId="2" fillId="0" borderId="0" applyNumberFormat="0" applyFill="0" applyBorder="0" applyAlignment="0" applyProtection="0"/>
    <xf numFmtId="0" fontId="3" fillId="0" borderId="0"/>
  </cellStyleXfs>
  <cellXfs count="697">
    <xf numFmtId="0" fontId="0" fillId="0" borderId="0" xfId="0"/>
    <xf numFmtId="0" fontId="3" fillId="0" borderId="0" xfId="2"/>
    <xf numFmtId="0" fontId="4" fillId="0" borderId="0" xfId="2" applyFont="1"/>
    <xf numFmtId="0" fontId="5" fillId="4" borderId="0" xfId="0" applyFont="1" applyFill="1" applyProtection="1"/>
    <xf numFmtId="0" fontId="6" fillId="0" borderId="0" xfId="0" applyFont="1" applyProtection="1"/>
    <xf numFmtId="164" fontId="5" fillId="0" borderId="0" xfId="0" applyNumberFormat="1" applyFont="1" applyProtection="1"/>
    <xf numFmtId="0" fontId="0" fillId="0" borderId="0" xfId="0" applyFont="1" applyProtection="1"/>
    <xf numFmtId="0" fontId="3" fillId="0" borderId="0" xfId="2" applyFill="1"/>
    <xf numFmtId="0" fontId="4" fillId="0" borderId="0" xfId="2" applyFont="1"/>
    <xf numFmtId="0" fontId="5" fillId="0" borderId="0" xfId="0" applyFont="1" applyProtection="1"/>
    <xf numFmtId="0" fontId="3" fillId="0" borderId="0" xfId="2" quotePrefix="1" applyAlignment="1">
      <alignment horizontal="left"/>
    </xf>
    <xf numFmtId="0" fontId="3" fillId="0" borderId="0" xfId="2"/>
    <xf numFmtId="0" fontId="3" fillId="0" borderId="0" xfId="2" quotePrefix="1" applyFill="1" applyAlignment="1">
      <alignment horizontal="left"/>
    </xf>
    <xf numFmtId="0" fontId="5" fillId="0" borderId="0" xfId="0" applyFont="1" applyBorder="1" applyProtection="1"/>
    <xf numFmtId="0" fontId="5" fillId="0" borderId="13" xfId="0" applyFont="1" applyBorder="1" applyProtection="1"/>
    <xf numFmtId="0" fontId="5" fillId="0" borderId="22" xfId="0" applyFont="1" applyBorder="1" applyProtection="1"/>
    <xf numFmtId="0" fontId="8" fillId="0" borderId="0" xfId="0" applyFont="1" applyProtection="1"/>
    <xf numFmtId="0" fontId="9" fillId="0" borderId="0" xfId="0" applyFont="1" applyProtection="1"/>
    <xf numFmtId="0" fontId="8" fillId="4" borderId="0" xfId="0" applyFont="1" applyFill="1" applyBorder="1" applyAlignment="1" applyProtection="1">
      <alignment horizontal="center" vertical="center"/>
    </xf>
    <xf numFmtId="0" fontId="8" fillId="4" borderId="0" xfId="0" applyFont="1" applyFill="1" applyProtection="1"/>
    <xf numFmtId="0" fontId="8" fillId="0" borderId="0" xfId="0" applyFont="1" applyBorder="1" applyProtection="1"/>
    <xf numFmtId="0" fontId="8" fillId="0" borderId="24" xfId="0" applyFont="1" applyBorder="1" applyProtection="1"/>
    <xf numFmtId="0" fontId="8" fillId="0" borderId="13" xfId="0" applyFont="1" applyBorder="1" applyProtection="1"/>
    <xf numFmtId="0" fontId="8" fillId="0" borderId="20" xfId="0" applyFont="1" applyBorder="1" applyProtection="1"/>
    <xf numFmtId="0" fontId="8" fillId="0" borderId="21" xfId="0" applyFont="1" applyBorder="1" applyProtection="1"/>
    <xf numFmtId="0" fontId="8" fillId="4" borderId="0" xfId="0" applyFont="1" applyFill="1" applyBorder="1" applyProtection="1"/>
    <xf numFmtId="0" fontId="10" fillId="0" borderId="0" xfId="1" quotePrefix="1" applyFont="1" applyProtection="1"/>
    <xf numFmtId="0" fontId="0" fillId="0" borderId="0" xfId="0" applyFont="1" applyAlignment="1" applyProtection="1">
      <alignment vertical="center"/>
    </xf>
    <xf numFmtId="0" fontId="0" fillId="0" borderId="0" xfId="0" applyFont="1" applyFill="1" applyAlignment="1" applyProtection="1">
      <alignment vertical="center"/>
    </xf>
    <xf numFmtId="0" fontId="5" fillId="0" borderId="0" xfId="0" applyFont="1" applyAlignment="1" applyProtection="1">
      <alignment vertical="center"/>
    </xf>
    <xf numFmtId="0" fontId="2" fillId="8" borderId="2" xfId="1" applyFont="1" applyFill="1" applyBorder="1" applyAlignment="1" applyProtection="1">
      <alignment horizontal="center" vertical="center"/>
    </xf>
    <xf numFmtId="0" fontId="2" fillId="8" borderId="11" xfId="1" applyFont="1" applyFill="1" applyBorder="1" applyAlignment="1" applyProtection="1">
      <alignment horizontal="center" vertical="center"/>
    </xf>
    <xf numFmtId="0" fontId="2" fillId="8" borderId="4" xfId="1" applyFont="1" applyFill="1" applyBorder="1" applyAlignment="1" applyProtection="1">
      <alignment horizontal="center" vertical="center"/>
    </xf>
    <xf numFmtId="0" fontId="12" fillId="8" borderId="11" xfId="1" applyFont="1" applyFill="1" applyBorder="1" applyAlignment="1" applyProtection="1">
      <alignment horizontal="center" vertical="center"/>
    </xf>
    <xf numFmtId="0" fontId="8" fillId="2" borderId="20" xfId="0" applyFont="1" applyFill="1" applyBorder="1" applyAlignment="1" applyProtection="1">
      <alignment horizontal="center" vertical="center"/>
    </xf>
    <xf numFmtId="0" fontId="8" fillId="4" borderId="21" xfId="0" applyFont="1" applyFill="1" applyBorder="1" applyAlignment="1" applyProtection="1">
      <alignment horizontal="left" vertical="center" wrapText="1"/>
    </xf>
    <xf numFmtId="0" fontId="8" fillId="4" borderId="21" xfId="0" applyFont="1" applyFill="1" applyBorder="1" applyAlignment="1" applyProtection="1">
      <alignment vertical="center" wrapText="1"/>
    </xf>
    <xf numFmtId="0" fontId="8" fillId="3" borderId="21" xfId="0" applyFont="1" applyFill="1" applyBorder="1" applyAlignment="1" applyProtection="1">
      <alignment vertical="center" wrapText="1"/>
    </xf>
    <xf numFmtId="0" fontId="9" fillId="4" borderId="21" xfId="0" applyFont="1" applyFill="1" applyBorder="1" applyAlignment="1" applyProtection="1">
      <alignment vertical="center" wrapText="1"/>
    </xf>
    <xf numFmtId="0" fontId="8" fillId="4" borderId="22" xfId="0" applyFont="1" applyFill="1" applyBorder="1" applyAlignment="1" applyProtection="1">
      <alignment vertical="center" wrapText="1"/>
    </xf>
    <xf numFmtId="0" fontId="7" fillId="6" borderId="2" xfId="0" applyFont="1" applyFill="1" applyBorder="1" applyAlignment="1" applyProtection="1">
      <alignment horizontal="center" vertical="center"/>
    </xf>
    <xf numFmtId="0" fontId="8" fillId="0" borderId="0" xfId="0" applyFont="1" applyAlignment="1" applyProtection="1">
      <alignment wrapText="1"/>
    </xf>
    <xf numFmtId="0" fontId="12" fillId="8" borderId="11" xfId="1" applyFont="1" applyFill="1" applyBorder="1" applyAlignment="1" applyProtection="1">
      <alignment horizontal="center" vertical="center" wrapText="1"/>
    </xf>
    <xf numFmtId="0" fontId="1" fillId="8" borderId="11" xfId="0" applyFont="1" applyFill="1" applyBorder="1" applyAlignment="1" applyProtection="1">
      <alignment horizontal="center" vertical="center" wrapText="1"/>
    </xf>
    <xf numFmtId="0" fontId="11" fillId="8" borderId="11"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0" fontId="0" fillId="4" borderId="0" xfId="0" applyFont="1" applyFill="1" applyBorder="1" applyProtection="1"/>
    <xf numFmtId="0" fontId="0" fillId="4" borderId="0" xfId="0" applyFont="1" applyFill="1" applyProtection="1"/>
    <xf numFmtId="0" fontId="0" fillId="0" borderId="24" xfId="0" applyFont="1" applyBorder="1" applyProtection="1"/>
    <xf numFmtId="0" fontId="0" fillId="0" borderId="13" xfId="0" applyFont="1" applyBorder="1" applyProtection="1"/>
    <xf numFmtId="0" fontId="0" fillId="0" borderId="19" xfId="0" applyFont="1" applyBorder="1" applyProtection="1"/>
    <xf numFmtId="0" fontId="0" fillId="0" borderId="0" xfId="0" applyFont="1" applyBorder="1" applyProtection="1"/>
    <xf numFmtId="0" fontId="0" fillId="4" borderId="21" xfId="0" applyFont="1" applyFill="1" applyBorder="1" applyAlignment="1" applyProtection="1">
      <alignment vertical="center" wrapText="1"/>
    </xf>
    <xf numFmtId="0" fontId="0" fillId="4" borderId="21" xfId="0" applyFont="1" applyFill="1" applyBorder="1" applyAlignment="1" applyProtection="1">
      <alignment vertical="center"/>
    </xf>
    <xf numFmtId="0" fontId="0" fillId="3" borderId="21" xfId="0" applyFont="1" applyFill="1" applyBorder="1" applyAlignment="1" applyProtection="1">
      <alignment vertical="center"/>
    </xf>
    <xf numFmtId="0" fontId="0" fillId="4" borderId="32" xfId="0" applyFont="1" applyFill="1" applyBorder="1" applyAlignment="1" applyProtection="1">
      <alignment vertical="center"/>
    </xf>
    <xf numFmtId="0" fontId="0" fillId="4" borderId="8" xfId="0" applyFont="1" applyFill="1" applyBorder="1" applyAlignment="1" applyProtection="1">
      <alignment vertical="center"/>
    </xf>
    <xf numFmtId="0" fontId="0" fillId="4" borderId="9" xfId="0" applyFont="1" applyFill="1" applyBorder="1" applyAlignment="1" applyProtection="1">
      <alignment vertical="center"/>
    </xf>
    <xf numFmtId="0" fontId="0" fillId="4" borderId="10" xfId="0" applyFont="1" applyFill="1" applyBorder="1" applyAlignment="1" applyProtection="1">
      <alignment vertical="center"/>
    </xf>
    <xf numFmtId="0" fontId="0" fillId="0" borderId="21" xfId="0" applyFont="1" applyBorder="1" applyAlignment="1" applyProtection="1">
      <alignment horizontal="center" vertical="center"/>
    </xf>
    <xf numFmtId="0" fontId="0" fillId="0" borderId="22" xfId="0" applyFont="1" applyBorder="1" applyProtection="1"/>
    <xf numFmtId="0" fontId="2" fillId="0" borderId="0" xfId="1" applyFont="1" applyProtection="1"/>
    <xf numFmtId="17" fontId="0" fillId="0" borderId="0" xfId="0" applyNumberFormat="1" applyFont="1" applyProtection="1"/>
    <xf numFmtId="0" fontId="11" fillId="6" borderId="24" xfId="0" applyFont="1" applyFill="1" applyBorder="1" applyAlignment="1" applyProtection="1">
      <alignment horizontal="center" vertical="center"/>
    </xf>
    <xf numFmtId="0" fontId="0" fillId="0" borderId="20" xfId="0" applyFont="1" applyBorder="1" applyProtection="1"/>
    <xf numFmtId="0" fontId="0" fillId="0" borderId="21" xfId="0" applyFont="1" applyBorder="1" applyProtection="1"/>
    <xf numFmtId="0" fontId="2" fillId="0" borderId="0" xfId="1" quotePrefix="1" applyFont="1" applyProtection="1"/>
    <xf numFmtId="0" fontId="0" fillId="0" borderId="0" xfId="0" applyFont="1" applyFill="1" applyProtection="1"/>
    <xf numFmtId="17" fontId="2" fillId="0" borderId="0" xfId="1" quotePrefix="1" applyNumberFormat="1" applyFont="1" applyFill="1" applyBorder="1" applyAlignment="1" applyProtection="1">
      <alignment horizontal="center" vertical="center"/>
    </xf>
    <xf numFmtId="17" fontId="2" fillId="4" borderId="0" xfId="1" quotePrefix="1" applyNumberFormat="1"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19" xfId="0" applyFont="1" applyFill="1" applyBorder="1" applyAlignment="1" applyProtection="1">
      <alignment horizontal="center" vertical="center"/>
    </xf>
    <xf numFmtId="0" fontId="0" fillId="8" borderId="15"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1" fillId="6" borderId="4" xfId="0" applyFont="1" applyFill="1" applyBorder="1" applyAlignment="1" applyProtection="1">
      <alignment horizontal="center" vertical="center" wrapText="1"/>
    </xf>
    <xf numFmtId="15" fontId="0" fillId="4" borderId="16" xfId="0" applyNumberFormat="1" applyFont="1" applyFill="1" applyBorder="1" applyAlignment="1" applyProtection="1">
      <alignment horizontal="center" vertical="center"/>
      <protection locked="0"/>
    </xf>
    <xf numFmtId="15" fontId="0" fillId="0" borderId="0" xfId="0" applyNumberFormat="1" applyFont="1" applyFill="1" applyBorder="1" applyAlignment="1" applyProtection="1">
      <alignment horizontal="center" vertical="center"/>
    </xf>
    <xf numFmtId="15" fontId="0" fillId="4" borderId="0" xfId="0" applyNumberFormat="1" applyFont="1" applyFill="1" applyBorder="1" applyAlignment="1" applyProtection="1">
      <alignment horizontal="center" vertical="center"/>
    </xf>
    <xf numFmtId="17" fontId="0" fillId="4" borderId="0" xfId="0" applyNumberFormat="1" applyFont="1" applyFill="1" applyBorder="1" applyAlignment="1" applyProtection="1">
      <alignment horizontal="center" vertical="center"/>
    </xf>
    <xf numFmtId="0" fontId="11" fillId="8" borderId="12" xfId="0" applyFont="1" applyFill="1" applyBorder="1" applyAlignment="1" applyProtection="1">
      <alignment horizontal="center" vertical="center"/>
    </xf>
    <xf numFmtId="0" fontId="11" fillId="8" borderId="24" xfId="0" applyFont="1" applyFill="1" applyBorder="1" applyAlignment="1" applyProtection="1">
      <alignment horizontal="center" vertical="center"/>
    </xf>
    <xf numFmtId="0" fontId="11" fillId="8" borderId="20" xfId="0" applyFont="1" applyFill="1" applyBorder="1" applyAlignment="1" applyProtection="1">
      <alignment horizontal="center" vertical="center"/>
    </xf>
    <xf numFmtId="0" fontId="11" fillId="8" borderId="21" xfId="0" applyFont="1" applyFill="1" applyBorder="1" applyAlignment="1" applyProtection="1">
      <alignment horizontal="center" vertical="center"/>
    </xf>
    <xf numFmtId="17" fontId="2" fillId="4" borderId="12" xfId="1" quotePrefix="1" applyNumberFormat="1" applyFont="1" applyFill="1" applyBorder="1" applyAlignment="1" applyProtection="1">
      <alignment horizontal="center" vertical="center"/>
    </xf>
    <xf numFmtId="17" fontId="2" fillId="4" borderId="24" xfId="1" quotePrefix="1" applyNumberFormat="1" applyFont="1" applyFill="1" applyBorder="1" applyAlignment="1" applyProtection="1">
      <alignment horizontal="center" vertical="center"/>
    </xf>
    <xf numFmtId="17" fontId="2" fillId="4" borderId="13" xfId="1" quotePrefix="1" applyNumberFormat="1" applyFont="1" applyFill="1" applyBorder="1" applyAlignment="1" applyProtection="1">
      <alignment horizontal="center" vertical="center"/>
    </xf>
    <xf numFmtId="17" fontId="2" fillId="4" borderId="19" xfId="1" quotePrefix="1" applyNumberFormat="1" applyFont="1" applyFill="1" applyBorder="1" applyAlignment="1" applyProtection="1">
      <alignment horizontal="center" vertical="center"/>
    </xf>
    <xf numFmtId="17" fontId="2" fillId="4" borderId="20" xfId="1" quotePrefix="1" applyNumberFormat="1" applyFont="1" applyFill="1" applyBorder="1" applyAlignment="1" applyProtection="1">
      <alignment horizontal="center" vertical="center"/>
    </xf>
    <xf numFmtId="17" fontId="2" fillId="4" borderId="21" xfId="1" quotePrefix="1" applyNumberFormat="1" applyFont="1" applyFill="1" applyBorder="1" applyAlignment="1" applyProtection="1">
      <alignment horizontal="center" vertical="center"/>
    </xf>
    <xf numFmtId="17" fontId="2" fillId="4" borderId="22" xfId="1" quotePrefix="1" applyNumberFormat="1" applyFont="1" applyFill="1" applyBorder="1" applyAlignment="1" applyProtection="1">
      <alignment horizontal="center" vertical="center"/>
    </xf>
    <xf numFmtId="0" fontId="11" fillId="4" borderId="0" xfId="0" applyFont="1" applyFill="1" applyBorder="1" applyAlignment="1" applyProtection="1">
      <alignment vertical="center"/>
    </xf>
    <xf numFmtId="17" fontId="13" fillId="4" borderId="0" xfId="0" applyNumberFormat="1" applyFont="1" applyFill="1" applyBorder="1" applyAlignment="1" applyProtection="1">
      <alignment vertical="center"/>
    </xf>
    <xf numFmtId="15" fontId="0" fillId="4" borderId="1" xfId="0" applyNumberFormat="1" applyFont="1" applyFill="1" applyBorder="1" applyAlignment="1" applyProtection="1">
      <alignment horizontal="center" vertical="center"/>
    </xf>
    <xf numFmtId="0" fontId="11" fillId="0" borderId="0" xfId="0" applyFont="1" applyFill="1" applyBorder="1" applyAlignment="1" applyProtection="1">
      <alignment vertical="center"/>
    </xf>
    <xf numFmtId="17" fontId="13" fillId="0" borderId="19" xfId="0" applyNumberFormat="1" applyFont="1" applyFill="1" applyBorder="1" applyAlignment="1" applyProtection="1">
      <alignment horizontal="center" vertical="center"/>
    </xf>
    <xf numFmtId="17" fontId="13" fillId="0" borderId="0" xfId="0" applyNumberFormat="1" applyFont="1" applyFill="1" applyBorder="1" applyAlignment="1" applyProtection="1">
      <alignment vertical="center"/>
    </xf>
    <xf numFmtId="0" fontId="0" fillId="4" borderId="20" xfId="0" applyFont="1" applyFill="1" applyBorder="1" applyAlignment="1" applyProtection="1"/>
    <xf numFmtId="0" fontId="0" fillId="4" borderId="21" xfId="0" applyFont="1" applyFill="1" applyBorder="1" applyAlignment="1" applyProtection="1"/>
    <xf numFmtId="0" fontId="0" fillId="4" borderId="22" xfId="0" applyFont="1" applyFill="1" applyBorder="1" applyAlignment="1" applyProtection="1"/>
    <xf numFmtId="0" fontId="0" fillId="0" borderId="0" xfId="0" applyFont="1" applyFill="1" applyAlignment="1" applyProtection="1">
      <alignment horizontal="center" vertical="center" wrapText="1"/>
    </xf>
    <xf numFmtId="0" fontId="0" fillId="4" borderId="0" xfId="0" applyFont="1" applyFill="1" applyBorder="1" applyAlignment="1" applyProtection="1"/>
    <xf numFmtId="0" fontId="11" fillId="4" borderId="0" xfId="0" applyFont="1" applyFill="1" applyAlignment="1" applyProtection="1"/>
    <xf numFmtId="0" fontId="0" fillId="0" borderId="0" xfId="0" applyFont="1" applyFill="1" applyBorder="1" applyProtection="1"/>
    <xf numFmtId="0" fontId="0" fillId="4" borderId="1" xfId="0" applyFont="1" applyFill="1" applyBorder="1" applyAlignment="1" applyProtection="1">
      <alignment horizontal="center" vertical="center"/>
    </xf>
    <xf numFmtId="0" fontId="0" fillId="4" borderId="2" xfId="0" applyFont="1" applyFill="1" applyBorder="1" applyProtection="1"/>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1" fillId="4" borderId="24" xfId="0" applyFont="1" applyFill="1" applyBorder="1" applyAlignment="1" applyProtection="1">
      <alignment vertical="center"/>
    </xf>
    <xf numFmtId="0" fontId="11" fillId="0" borderId="24" xfId="0" applyFont="1" applyFill="1" applyBorder="1" applyAlignment="1" applyProtection="1">
      <alignment vertical="center"/>
    </xf>
    <xf numFmtId="0" fontId="0" fillId="0" borderId="24" xfId="0" applyFont="1" applyFill="1" applyBorder="1" applyProtection="1"/>
    <xf numFmtId="0" fontId="0" fillId="0" borderId="30" xfId="0" applyFont="1" applyBorder="1" applyProtection="1"/>
    <xf numFmtId="0" fontId="0" fillId="0" borderId="31" xfId="0" applyFont="1" applyBorder="1" applyProtection="1"/>
    <xf numFmtId="0" fontId="0" fillId="0" borderId="21" xfId="0" applyFont="1" applyFill="1" applyBorder="1" applyProtection="1"/>
    <xf numFmtId="0" fontId="0" fillId="4" borderId="20" xfId="0" applyFont="1" applyFill="1" applyBorder="1" applyAlignment="1" applyProtection="1">
      <alignment horizontal="left" wrapText="1"/>
    </xf>
    <xf numFmtId="0" fontId="0" fillId="4" borderId="21" xfId="0" applyFont="1" applyFill="1" applyBorder="1" applyAlignment="1" applyProtection="1">
      <alignment horizontal="left" wrapText="1"/>
    </xf>
    <xf numFmtId="0" fontId="0" fillId="4" borderId="21" xfId="0" applyFont="1" applyFill="1" applyBorder="1" applyAlignment="1" applyProtection="1">
      <alignment wrapText="1"/>
    </xf>
    <xf numFmtId="0" fontId="0" fillId="2" borderId="0" xfId="0" applyFont="1" applyFill="1" applyProtection="1"/>
    <xf numFmtId="0" fontId="13" fillId="6" borderId="2" xfId="0" applyFont="1" applyFill="1" applyBorder="1" applyAlignment="1" applyProtection="1">
      <alignment horizontal="center" vertical="center"/>
    </xf>
    <xf numFmtId="0" fontId="5" fillId="0" borderId="0" xfId="0" quotePrefix="1" applyFont="1" applyAlignment="1" applyProtection="1">
      <alignment horizontal="left"/>
    </xf>
    <xf numFmtId="0" fontId="0" fillId="0" borderId="21" xfId="0" applyFont="1" applyBorder="1" applyAlignment="1" applyProtection="1">
      <alignment horizontal="center"/>
    </xf>
    <xf numFmtId="0" fontId="0" fillId="0" borderId="0" xfId="0" applyFont="1" applyAlignment="1" applyProtection="1">
      <alignment horizontal="center"/>
    </xf>
    <xf numFmtId="0" fontId="13" fillId="6" borderId="2" xfId="0" applyFont="1" applyFill="1" applyBorder="1" applyAlignment="1" applyProtection="1">
      <alignment horizontal="center" vertical="center" wrapText="1"/>
    </xf>
    <xf numFmtId="0" fontId="13" fillId="6" borderId="2" xfId="0" quotePrefix="1" applyFont="1" applyFill="1" applyBorder="1" applyAlignment="1" applyProtection="1">
      <alignment horizontal="center" vertical="center" wrapText="1"/>
    </xf>
    <xf numFmtId="0" fontId="6" fillId="4" borderId="21" xfId="0" applyFont="1" applyFill="1" applyBorder="1" applyProtection="1"/>
    <xf numFmtId="0" fontId="17" fillId="0" borderId="0" xfId="0" applyFont="1" applyProtection="1"/>
    <xf numFmtId="0" fontId="11" fillId="6" borderId="14" xfId="0" quotePrefix="1"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24"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8" fillId="4" borderId="19" xfId="0" applyFont="1" applyFill="1" applyBorder="1" applyAlignment="1" applyProtection="1">
      <alignment vertical="center" wrapText="1"/>
    </xf>
    <xf numFmtId="0" fontId="16" fillId="0" borderId="19" xfId="0" applyFont="1" applyBorder="1" applyProtection="1"/>
    <xf numFmtId="0" fontId="6" fillId="0" borderId="21" xfId="0" applyFont="1" applyBorder="1" applyProtection="1"/>
    <xf numFmtId="0" fontId="0" fillId="0" borderId="0" xfId="0" applyFont="1" applyProtection="1">
      <protection locked="0"/>
    </xf>
    <xf numFmtId="0" fontId="0" fillId="0" borderId="0" xfId="0" applyFont="1" applyBorder="1" applyProtection="1">
      <protection locked="0"/>
    </xf>
    <xf numFmtId="0" fontId="5" fillId="0" borderId="0" xfId="0" applyFont="1" applyProtection="1">
      <protection locked="0"/>
    </xf>
    <xf numFmtId="0" fontId="8" fillId="4" borderId="0" xfId="0" applyFont="1" applyFill="1" applyAlignment="1" applyProtection="1">
      <alignment vertical="center" wrapText="1"/>
      <protection locked="0"/>
    </xf>
    <xf numFmtId="0" fontId="8" fillId="0" borderId="0" xfId="0" applyFont="1" applyProtection="1">
      <protection locked="0"/>
    </xf>
    <xf numFmtId="0" fontId="0" fillId="4" borderId="0" xfId="0" applyFill="1" applyProtection="1"/>
    <xf numFmtId="0" fontId="21" fillId="6" borderId="11" xfId="0" applyFont="1" applyFill="1" applyBorder="1" applyAlignment="1" applyProtection="1">
      <alignment horizontal="center" vertical="center" wrapText="1"/>
    </xf>
    <xf numFmtId="0" fontId="22" fillId="0" borderId="44" xfId="0" applyFont="1" applyBorder="1" applyAlignment="1" applyProtection="1">
      <alignment horizontal="center" vertical="center" wrapText="1"/>
    </xf>
    <xf numFmtId="0" fontId="22" fillId="0" borderId="45" xfId="0" applyFont="1" applyBorder="1" applyAlignment="1" applyProtection="1">
      <alignment horizontal="center" vertical="center" wrapText="1"/>
    </xf>
    <xf numFmtId="0" fontId="22" fillId="0" borderId="43" xfId="0" applyFont="1" applyBorder="1" applyAlignment="1" applyProtection="1">
      <alignment horizontal="center" vertical="center" wrapText="1"/>
    </xf>
    <xf numFmtId="0" fontId="22" fillId="0" borderId="55" xfId="0" applyFont="1" applyBorder="1" applyAlignment="1" applyProtection="1">
      <alignment horizontal="center" vertical="center" wrapText="1"/>
    </xf>
    <xf numFmtId="0" fontId="22" fillId="0" borderId="48" xfId="0" applyFont="1" applyBorder="1" applyAlignment="1" applyProtection="1">
      <alignment horizontal="center" vertical="center" wrapText="1"/>
    </xf>
    <xf numFmtId="0" fontId="22" fillId="0" borderId="49" xfId="0" applyFont="1" applyBorder="1" applyAlignment="1" applyProtection="1">
      <alignment horizontal="center" vertical="center" wrapText="1"/>
    </xf>
    <xf numFmtId="0" fontId="22" fillId="0" borderId="47" xfId="0" applyFont="1" applyBorder="1" applyAlignment="1" applyProtection="1">
      <alignment horizontal="center" vertical="center" wrapText="1"/>
    </xf>
    <xf numFmtId="0" fontId="22" fillId="0" borderId="58" xfId="0" applyFont="1" applyBorder="1" applyAlignment="1" applyProtection="1">
      <alignment horizontal="center" vertical="center" wrapText="1"/>
    </xf>
    <xf numFmtId="15" fontId="0" fillId="4" borderId="0" xfId="0" applyNumberFormat="1" applyFill="1" applyAlignment="1" applyProtection="1">
      <alignment wrapText="1"/>
    </xf>
    <xf numFmtId="0" fontId="22" fillId="0" borderId="45" xfId="0" applyFont="1" applyBorder="1" applyAlignment="1" applyProtection="1">
      <alignment horizontal="left" vertical="center" wrapText="1"/>
    </xf>
    <xf numFmtId="0" fontId="22" fillId="0" borderId="49" xfId="0" applyFont="1" applyBorder="1" applyAlignment="1" applyProtection="1">
      <alignment horizontal="left" vertical="center" wrapText="1"/>
    </xf>
    <xf numFmtId="0" fontId="0" fillId="0" borderId="44" xfId="0" applyBorder="1" applyProtection="1"/>
    <xf numFmtId="0" fontId="0" fillId="0" borderId="45" xfId="0" applyBorder="1" applyProtection="1"/>
    <xf numFmtId="0" fontId="0" fillId="0" borderId="48" xfId="0" applyBorder="1" applyProtection="1"/>
    <xf numFmtId="0" fontId="0" fillId="0" borderId="49" xfId="0" applyBorder="1" applyProtection="1"/>
    <xf numFmtId="0" fontId="22" fillId="4" borderId="0" xfId="0" applyFont="1" applyFill="1" applyBorder="1" applyAlignment="1" applyProtection="1">
      <alignment horizontal="center" vertical="center"/>
    </xf>
    <xf numFmtId="0" fontId="22" fillId="4" borderId="0" xfId="0" applyFont="1" applyFill="1" applyBorder="1" applyAlignment="1" applyProtection="1">
      <alignment horizontal="left" wrapText="1"/>
    </xf>
    <xf numFmtId="0" fontId="22" fillId="4" borderId="0" xfId="0" applyFont="1" applyFill="1" applyBorder="1" applyAlignment="1" applyProtection="1">
      <alignment wrapText="1"/>
    </xf>
    <xf numFmtId="0" fontId="0" fillId="0" borderId="0" xfId="0" applyProtection="1"/>
    <xf numFmtId="49" fontId="0" fillId="0" borderId="43" xfId="0" applyNumberFormat="1" applyBorder="1" applyProtection="1"/>
    <xf numFmtId="0" fontId="0" fillId="0" borderId="16" xfId="0" applyBorder="1" applyProtection="1"/>
    <xf numFmtId="49" fontId="0" fillId="0" borderId="47" xfId="0" applyNumberFormat="1" applyBorder="1" applyProtection="1"/>
    <xf numFmtId="0" fontId="0" fillId="0" borderId="17" xfId="0" applyBorder="1" applyProtection="1"/>
    <xf numFmtId="49" fontId="0" fillId="0" borderId="0" xfId="0" applyNumberFormat="1" applyProtection="1"/>
    <xf numFmtId="0" fontId="22" fillId="8" borderId="33" xfId="0" quotePrefix="1" applyNumberFormat="1" applyFont="1" applyFill="1" applyBorder="1" applyAlignment="1" applyProtection="1">
      <alignment horizontal="center" vertical="center" wrapText="1"/>
    </xf>
    <xf numFmtId="15" fontId="22" fillId="8" borderId="33" xfId="0" quotePrefix="1" applyNumberFormat="1" applyFont="1" applyFill="1" applyBorder="1" applyAlignment="1" applyProtection="1">
      <alignment horizontal="center" vertical="center" wrapText="1"/>
    </xf>
    <xf numFmtId="0" fontId="6" fillId="4" borderId="0" xfId="0" applyFont="1" applyFill="1" applyProtection="1"/>
    <xf numFmtId="0" fontId="22" fillId="0" borderId="53" xfId="0" applyFont="1" applyBorder="1" applyAlignment="1" applyProtection="1">
      <alignment horizontal="center" vertical="center" wrapText="1"/>
    </xf>
    <xf numFmtId="15" fontId="22" fillId="0" borderId="45" xfId="0" applyNumberFormat="1" applyFont="1" applyBorder="1" applyAlignment="1" applyProtection="1">
      <alignment horizontal="center" vertical="center" wrapText="1"/>
    </xf>
    <xf numFmtId="15" fontId="22" fillId="0" borderId="49" xfId="0" applyNumberFormat="1" applyFont="1" applyBorder="1" applyAlignment="1" applyProtection="1">
      <alignment horizontal="center" vertical="center" wrapText="1"/>
    </xf>
    <xf numFmtId="15" fontId="22" fillId="0" borderId="55" xfId="0" applyNumberFormat="1" applyFont="1" applyBorder="1" applyAlignment="1" applyProtection="1">
      <alignment horizontal="center" vertical="center" wrapText="1"/>
    </xf>
    <xf numFmtId="15" fontId="22" fillId="0" borderId="58" xfId="0" applyNumberFormat="1" applyFont="1" applyBorder="1" applyAlignment="1" applyProtection="1">
      <alignment horizontal="center" vertical="center" wrapText="1"/>
    </xf>
    <xf numFmtId="15" fontId="25" fillId="9" borderId="13" xfId="0" applyNumberFormat="1" applyFont="1" applyFill="1" applyBorder="1" applyAlignment="1" applyProtection="1">
      <alignment horizontal="center" vertical="center"/>
    </xf>
    <xf numFmtId="0" fontId="25" fillId="6" borderId="57" xfId="0" applyNumberFormat="1" applyFont="1" applyFill="1" applyBorder="1" applyAlignment="1" applyProtection="1">
      <alignment horizontal="center" vertical="center" wrapText="1"/>
    </xf>
    <xf numFmtId="0" fontId="0" fillId="0" borderId="34" xfId="0" applyBorder="1" applyAlignment="1" applyProtection="1">
      <alignment horizontal="center"/>
    </xf>
    <xf numFmtId="0" fontId="0" fillId="0" borderId="39" xfId="0" applyBorder="1" applyAlignment="1" applyProtection="1">
      <alignment horizontal="center"/>
    </xf>
    <xf numFmtId="0" fontId="22" fillId="0" borderId="53" xfId="0" applyFont="1" applyBorder="1" applyAlignment="1" applyProtection="1">
      <alignment horizontal="left" vertical="center" wrapText="1"/>
    </xf>
    <xf numFmtId="0" fontId="22" fillId="0" borderId="52" xfId="0" applyFont="1" applyBorder="1" applyAlignment="1" applyProtection="1">
      <alignment horizontal="center" vertical="center" wrapText="1"/>
    </xf>
    <xf numFmtId="15" fontId="22" fillId="0" borderId="54" xfId="0" applyNumberFormat="1" applyFont="1" applyBorder="1" applyAlignment="1" applyProtection="1">
      <alignment horizontal="center" vertical="center" wrapText="1"/>
    </xf>
    <xf numFmtId="0" fontId="22" fillId="0" borderId="54" xfId="0" applyFont="1" applyBorder="1" applyAlignment="1" applyProtection="1">
      <alignment horizontal="center" vertical="center" wrapText="1"/>
    </xf>
    <xf numFmtId="0" fontId="0" fillId="0" borderId="60" xfId="0" applyBorder="1"/>
    <xf numFmtId="0" fontId="17" fillId="0" borderId="0" xfId="0" applyFont="1"/>
    <xf numFmtId="0" fontId="25" fillId="9" borderId="65" xfId="0" applyFont="1" applyFill="1" applyBorder="1" applyAlignment="1" applyProtection="1">
      <alignment vertical="center" wrapText="1"/>
    </xf>
    <xf numFmtId="0" fontId="25" fillId="9" borderId="8" xfId="0" applyFont="1" applyFill="1" applyBorder="1" applyAlignment="1" applyProtection="1">
      <alignment vertical="center" wrapText="1"/>
    </xf>
    <xf numFmtId="0" fontId="25" fillId="9" borderId="10" xfId="0" applyFont="1" applyFill="1" applyBorder="1" applyAlignment="1" applyProtection="1">
      <alignment vertical="center" wrapText="1"/>
    </xf>
    <xf numFmtId="0" fontId="22" fillId="0" borderId="66" xfId="0" applyFont="1" applyBorder="1" applyAlignment="1" applyProtection="1">
      <alignment horizontal="center" vertical="center" wrapText="1"/>
    </xf>
    <xf numFmtId="15" fontId="22" fillId="0" borderId="66" xfId="0" applyNumberFormat="1" applyFont="1" applyBorder="1" applyAlignment="1" applyProtection="1">
      <alignment horizontal="center" vertical="center" wrapText="1"/>
    </xf>
    <xf numFmtId="0" fontId="25" fillId="9" borderId="32" xfId="0" applyFont="1" applyFill="1" applyBorder="1" applyAlignment="1" applyProtection="1">
      <alignment vertical="center" wrapText="1"/>
    </xf>
    <xf numFmtId="0" fontId="25" fillId="10" borderId="13" xfId="0" applyFont="1" applyFill="1" applyBorder="1" applyAlignment="1" applyProtection="1">
      <alignment horizontal="center" vertical="center" wrapText="1"/>
    </xf>
    <xf numFmtId="0" fontId="25" fillId="10" borderId="19" xfId="0" applyFont="1" applyFill="1" applyBorder="1" applyAlignment="1" applyProtection="1">
      <alignment vertical="center" wrapText="1"/>
    </xf>
    <xf numFmtId="0" fontId="22" fillId="10" borderId="19" xfId="0" applyFont="1" applyFill="1" applyBorder="1" applyAlignment="1" applyProtection="1">
      <alignment horizontal="left" vertical="center" wrapText="1"/>
    </xf>
    <xf numFmtId="0" fontId="22" fillId="10" borderId="22" xfId="0" applyFont="1" applyFill="1" applyBorder="1" applyAlignment="1" applyProtection="1">
      <alignment horizontal="left" vertical="center" wrapText="1"/>
    </xf>
    <xf numFmtId="0" fontId="22" fillId="0" borderId="54" xfId="0" applyFont="1" applyBorder="1" applyAlignment="1" applyProtection="1">
      <alignment horizontal="left" vertical="center" wrapText="1"/>
    </xf>
    <xf numFmtId="0" fontId="22" fillId="4" borderId="53" xfId="0" applyNumberFormat="1" applyFont="1" applyFill="1" applyBorder="1" applyAlignment="1" applyProtection="1">
      <alignment horizontal="left" vertical="center" wrapText="1"/>
    </xf>
    <xf numFmtId="0" fontId="25" fillId="9" borderId="58" xfId="0" applyFont="1" applyFill="1" applyBorder="1" applyAlignment="1" applyProtection="1">
      <alignment horizontal="center" vertical="center" wrapText="1"/>
    </xf>
    <xf numFmtId="0" fontId="0" fillId="0" borderId="44" xfId="0" applyBorder="1" applyAlignment="1" applyProtection="1">
      <alignment wrapText="1"/>
    </xf>
    <xf numFmtId="0" fontId="0" fillId="0" borderId="45" xfId="0" applyBorder="1" applyAlignment="1" applyProtection="1">
      <alignment wrapText="1"/>
    </xf>
    <xf numFmtId="0" fontId="0" fillId="0" borderId="55" xfId="0" applyBorder="1" applyAlignment="1" applyProtection="1">
      <alignment wrapText="1"/>
    </xf>
    <xf numFmtId="0" fontId="0" fillId="0" borderId="66" xfId="0" applyBorder="1" applyAlignment="1" applyProtection="1">
      <alignment wrapText="1"/>
    </xf>
    <xf numFmtId="0" fontId="0" fillId="0" borderId="53" xfId="0" applyBorder="1" applyAlignment="1" applyProtection="1">
      <alignment wrapText="1"/>
    </xf>
    <xf numFmtId="0" fontId="0" fillId="0" borderId="64" xfId="0" applyBorder="1" applyAlignment="1" applyProtection="1">
      <alignment wrapText="1"/>
    </xf>
    <xf numFmtId="0" fontId="0" fillId="0" borderId="54" xfId="0" applyBorder="1" applyAlignment="1" applyProtection="1">
      <alignment wrapText="1"/>
    </xf>
    <xf numFmtId="0" fontId="0" fillId="0" borderId="57" xfId="0" applyBorder="1" applyAlignment="1" applyProtection="1">
      <alignment wrapText="1"/>
    </xf>
    <xf numFmtId="0" fontId="0" fillId="0" borderId="0" xfId="0" applyAlignment="1">
      <alignment wrapText="1"/>
    </xf>
    <xf numFmtId="0" fontId="0" fillId="0" borderId="56" xfId="0" applyBorder="1" applyAlignment="1" applyProtection="1">
      <alignment wrapText="1"/>
    </xf>
    <xf numFmtId="15" fontId="25" fillId="9" borderId="41" xfId="0" applyNumberFormat="1" applyFont="1" applyFill="1" applyBorder="1" applyAlignment="1" applyProtection="1">
      <alignment vertical="center"/>
    </xf>
    <xf numFmtId="15" fontId="25" fillId="9" borderId="42" xfId="0" applyNumberFormat="1" applyFont="1" applyFill="1" applyBorder="1" applyAlignment="1" applyProtection="1">
      <alignment vertical="center"/>
    </xf>
    <xf numFmtId="0" fontId="25" fillId="6" borderId="44" xfId="0" applyNumberFormat="1" applyFont="1" applyFill="1" applyBorder="1" applyAlignment="1" applyProtection="1">
      <alignment vertical="center" wrapText="1"/>
    </xf>
    <xf numFmtId="15" fontId="25" fillId="9" borderId="40" xfId="0" applyNumberFormat="1" applyFont="1" applyFill="1" applyBorder="1" applyAlignment="1" applyProtection="1">
      <alignment vertical="center"/>
    </xf>
    <xf numFmtId="0" fontId="25" fillId="6" borderId="44" xfId="0" quotePrefix="1" applyNumberFormat="1" applyFont="1" applyFill="1" applyBorder="1" applyAlignment="1" applyProtection="1">
      <alignment vertical="center" wrapText="1"/>
    </xf>
    <xf numFmtId="0" fontId="25" fillId="6" borderId="45" xfId="0" applyNumberFormat="1" applyFont="1" applyFill="1" applyBorder="1" applyAlignment="1" applyProtection="1">
      <alignment vertical="center" wrapText="1"/>
    </xf>
    <xf numFmtId="0" fontId="25" fillId="6" borderId="43" xfId="0" applyNumberFormat="1" applyFont="1" applyFill="1" applyBorder="1" applyAlignment="1" applyProtection="1">
      <alignment vertical="center" wrapText="1"/>
    </xf>
    <xf numFmtId="0" fontId="0" fillId="0" borderId="52" xfId="0" applyBorder="1" applyAlignment="1" applyProtection="1">
      <alignment wrapText="1"/>
    </xf>
    <xf numFmtId="0" fontId="25" fillId="9" borderId="48" xfId="0" applyFont="1" applyFill="1" applyBorder="1" applyAlignment="1" applyProtection="1">
      <alignment horizontal="center" vertical="center" wrapText="1"/>
    </xf>
    <xf numFmtId="0" fontId="25" fillId="9" borderId="49" xfId="0" applyFont="1" applyFill="1" applyBorder="1" applyAlignment="1" applyProtection="1">
      <alignment horizontal="center" vertical="center" wrapText="1"/>
    </xf>
    <xf numFmtId="0" fontId="25" fillId="9" borderId="47" xfId="0" applyFont="1" applyFill="1" applyBorder="1" applyAlignment="1" applyProtection="1">
      <alignment horizontal="center" vertical="center" wrapText="1"/>
    </xf>
    <xf numFmtId="0" fontId="0" fillId="8" borderId="16" xfId="0" quotePrefix="1" applyFont="1" applyFill="1" applyBorder="1" applyAlignment="1" applyProtection="1">
      <alignment horizontal="center" vertical="center" wrapText="1"/>
    </xf>
    <xf numFmtId="0" fontId="0" fillId="4" borderId="0" xfId="0" applyFill="1" applyAlignment="1" applyProtection="1">
      <alignment wrapText="1"/>
    </xf>
    <xf numFmtId="1" fontId="22" fillId="8" borderId="52" xfId="0" applyNumberFormat="1" applyFont="1" applyFill="1" applyBorder="1" applyAlignment="1" applyProtection="1">
      <alignment horizontal="center" vertical="center" wrapText="1"/>
    </xf>
    <xf numFmtId="1" fontId="22" fillId="8" borderId="43" xfId="0" applyNumberFormat="1" applyFont="1" applyFill="1" applyBorder="1" applyAlignment="1" applyProtection="1">
      <alignment horizontal="center" vertical="center" wrapText="1"/>
    </xf>
    <xf numFmtId="1" fontId="22" fillId="8" borderId="47" xfId="0" applyNumberFormat="1" applyFont="1" applyFill="1" applyBorder="1" applyAlignment="1" applyProtection="1">
      <alignment horizontal="center" vertical="center" wrapText="1"/>
    </xf>
    <xf numFmtId="0" fontId="25" fillId="6" borderId="43" xfId="0" quotePrefix="1" applyNumberFormat="1" applyFont="1" applyFill="1" applyBorder="1" applyAlignment="1" applyProtection="1">
      <alignment horizontal="left" vertical="center" wrapText="1"/>
    </xf>
    <xf numFmtId="15" fontId="22" fillId="8" borderId="55" xfId="0" applyNumberFormat="1" applyFont="1" applyFill="1" applyBorder="1" applyAlignment="1" applyProtection="1">
      <alignment horizontal="center" vertical="center" wrapText="1"/>
    </xf>
    <xf numFmtId="0" fontId="19" fillId="10" borderId="13" xfId="0" applyFont="1" applyFill="1" applyBorder="1" applyAlignment="1" applyProtection="1">
      <alignment horizontal="center" vertical="center" wrapText="1"/>
    </xf>
    <xf numFmtId="0" fontId="19" fillId="9" borderId="65" xfId="0" applyFont="1" applyFill="1" applyBorder="1" applyAlignment="1" applyProtection="1">
      <alignment vertical="center" wrapText="1"/>
    </xf>
    <xf numFmtId="0" fontId="19" fillId="9" borderId="8" xfId="0" applyFont="1" applyFill="1" applyBorder="1" applyAlignment="1" applyProtection="1">
      <alignment vertical="center" wrapText="1"/>
    </xf>
    <xf numFmtId="0" fontId="19" fillId="9" borderId="10" xfId="0" applyFont="1" applyFill="1" applyBorder="1" applyAlignment="1" applyProtection="1">
      <alignment vertical="center" wrapText="1"/>
    </xf>
    <xf numFmtId="0" fontId="19" fillId="9" borderId="9" xfId="0" applyFont="1" applyFill="1" applyBorder="1" applyAlignment="1" applyProtection="1">
      <alignment vertical="center" wrapText="1"/>
    </xf>
    <xf numFmtId="0" fontId="19" fillId="10" borderId="19" xfId="0" applyFont="1" applyFill="1" applyBorder="1" applyAlignment="1" applyProtection="1">
      <alignment vertical="center" wrapText="1"/>
    </xf>
    <xf numFmtId="0" fontId="27" fillId="0" borderId="53" xfId="0" applyFont="1" applyBorder="1" applyAlignment="1" applyProtection="1">
      <alignment horizontal="left" vertical="center" wrapText="1"/>
    </xf>
    <xf numFmtId="0" fontId="27" fillId="0" borderId="52" xfId="0" applyFont="1" applyBorder="1" applyAlignment="1" applyProtection="1">
      <alignment horizontal="center" vertical="center" wrapText="1"/>
    </xf>
    <xf numFmtId="0" fontId="27" fillId="0" borderId="53" xfId="0" applyFont="1" applyBorder="1" applyAlignment="1" applyProtection="1">
      <alignment horizontal="center" vertical="center" wrapText="1"/>
    </xf>
    <xf numFmtId="15" fontId="27" fillId="0" borderId="54" xfId="0" applyNumberFormat="1" applyFont="1" applyBorder="1" applyAlignment="1" applyProtection="1">
      <alignment horizontal="center" vertical="center" wrapText="1"/>
    </xf>
    <xf numFmtId="0" fontId="27" fillId="0" borderId="54" xfId="0" applyFont="1" applyBorder="1" applyAlignment="1" applyProtection="1">
      <alignment horizontal="center" vertical="center" wrapText="1"/>
    </xf>
    <xf numFmtId="15" fontId="27" fillId="0" borderId="52" xfId="0" applyNumberFormat="1" applyFont="1" applyBorder="1" applyAlignment="1" applyProtection="1">
      <alignment horizontal="center" vertical="center" wrapText="1"/>
    </xf>
    <xf numFmtId="0" fontId="27" fillId="0" borderId="64" xfId="0" applyFont="1" applyBorder="1" applyAlignment="1" applyProtection="1">
      <alignment horizontal="center" vertical="center" wrapText="1"/>
    </xf>
    <xf numFmtId="0" fontId="27" fillId="0" borderId="54" xfId="0" applyFont="1" applyBorder="1" applyAlignment="1" applyProtection="1">
      <alignment horizontal="left" vertical="center" wrapText="1"/>
    </xf>
    <xf numFmtId="0" fontId="27" fillId="10" borderId="19" xfId="0" applyFont="1" applyFill="1" applyBorder="1" applyAlignment="1" applyProtection="1">
      <alignment horizontal="left" vertical="center" wrapText="1"/>
    </xf>
    <xf numFmtId="0" fontId="27" fillId="0" borderId="60" xfId="0" applyFont="1" applyBorder="1"/>
    <xf numFmtId="0" fontId="27" fillId="0" borderId="43" xfId="0" applyFont="1" applyBorder="1" applyAlignment="1" applyProtection="1">
      <alignment horizontal="center" vertical="center" wrapText="1"/>
    </xf>
    <xf numFmtId="0" fontId="27" fillId="0" borderId="44" xfId="0" applyFont="1" applyBorder="1" applyAlignment="1" applyProtection="1">
      <alignment horizontal="center" vertical="center" wrapText="1"/>
    </xf>
    <xf numFmtId="15" fontId="27" fillId="0" borderId="45" xfId="0" applyNumberFormat="1" applyFont="1" applyBorder="1" applyAlignment="1" applyProtection="1">
      <alignment horizontal="center" vertical="center" wrapText="1"/>
    </xf>
    <xf numFmtId="0" fontId="27" fillId="0" borderId="45" xfId="0" applyFont="1" applyBorder="1" applyAlignment="1" applyProtection="1">
      <alignment horizontal="center" vertical="center" wrapText="1"/>
    </xf>
    <xf numFmtId="15" fontId="27" fillId="0" borderId="43" xfId="0" applyNumberFormat="1" applyFont="1" applyBorder="1" applyAlignment="1" applyProtection="1">
      <alignment horizontal="center" vertical="center" wrapText="1"/>
    </xf>
    <xf numFmtId="0" fontId="27" fillId="0" borderId="56" xfId="0" applyFont="1" applyBorder="1" applyAlignment="1" applyProtection="1">
      <alignment horizontal="center" vertical="center" wrapText="1"/>
    </xf>
    <xf numFmtId="0" fontId="27" fillId="0" borderId="44" xfId="0" applyFont="1" applyBorder="1" applyAlignment="1" applyProtection="1">
      <alignment horizontal="left" vertical="center" wrapText="1"/>
    </xf>
    <xf numFmtId="0" fontId="27" fillId="0" borderId="45" xfId="0" applyFont="1" applyBorder="1" applyAlignment="1" applyProtection="1">
      <alignment horizontal="left" vertical="center" wrapText="1"/>
    </xf>
    <xf numFmtId="0" fontId="27" fillId="0" borderId="47" xfId="0" applyFont="1" applyBorder="1" applyAlignment="1" applyProtection="1">
      <alignment horizontal="center" vertical="center" wrapText="1"/>
    </xf>
    <xf numFmtId="0" fontId="27" fillId="0" borderId="48" xfId="0" applyFont="1" applyBorder="1" applyAlignment="1" applyProtection="1">
      <alignment horizontal="center" vertical="center" wrapText="1"/>
    </xf>
    <xf numFmtId="15" fontId="27" fillId="0" borderId="49" xfId="0" applyNumberFormat="1" applyFont="1" applyBorder="1" applyAlignment="1" applyProtection="1">
      <alignment horizontal="center" vertical="center" wrapText="1"/>
    </xf>
    <xf numFmtId="0" fontId="27" fillId="0" borderId="49" xfId="0" applyFont="1" applyBorder="1" applyAlignment="1" applyProtection="1">
      <alignment horizontal="center" vertical="center" wrapText="1"/>
    </xf>
    <xf numFmtId="0" fontId="27" fillId="0" borderId="59" xfId="0" applyFont="1" applyBorder="1" applyAlignment="1" applyProtection="1">
      <alignment horizontal="center" vertical="center" wrapText="1"/>
    </xf>
    <xf numFmtId="0" fontId="27" fillId="0" borderId="48" xfId="0" applyFont="1" applyBorder="1" applyAlignment="1" applyProtection="1">
      <alignment horizontal="left" vertical="center" wrapText="1"/>
    </xf>
    <xf numFmtId="0" fontId="27" fillId="0" borderId="49" xfId="0" applyFont="1" applyBorder="1" applyAlignment="1" applyProtection="1">
      <alignment horizontal="left" vertical="center" wrapText="1"/>
    </xf>
    <xf numFmtId="0" fontId="27" fillId="10" borderId="22" xfId="0" applyFont="1" applyFill="1" applyBorder="1" applyAlignment="1" applyProtection="1">
      <alignment horizontal="left" vertical="center" wrapText="1"/>
    </xf>
    <xf numFmtId="0" fontId="22" fillId="8" borderId="53" xfId="0" applyFont="1" applyFill="1" applyBorder="1" applyAlignment="1" applyProtection="1">
      <alignment horizontal="left" vertical="center" wrapText="1"/>
    </xf>
    <xf numFmtId="0" fontId="22" fillId="8" borderId="43" xfId="0" applyFont="1" applyFill="1" applyBorder="1" applyAlignment="1" applyProtection="1">
      <alignment horizontal="center" vertical="center" wrapText="1"/>
    </xf>
    <xf numFmtId="0" fontId="22" fillId="8" borderId="44" xfId="0" applyFont="1" applyFill="1" applyBorder="1" applyAlignment="1" applyProtection="1">
      <alignment horizontal="center" vertical="center" wrapText="1"/>
    </xf>
    <xf numFmtId="0" fontId="22" fillId="8" borderId="45" xfId="0" applyFont="1" applyFill="1" applyBorder="1" applyAlignment="1" applyProtection="1">
      <alignment horizontal="center" vertical="center" wrapText="1"/>
    </xf>
    <xf numFmtId="0" fontId="22" fillId="8" borderId="55" xfId="0" applyFont="1" applyFill="1" applyBorder="1" applyAlignment="1" applyProtection="1">
      <alignment horizontal="center" vertical="center" wrapText="1"/>
    </xf>
    <xf numFmtId="15" fontId="22" fillId="8" borderId="45" xfId="0" applyNumberFormat="1" applyFont="1" applyFill="1" applyBorder="1" applyAlignment="1" applyProtection="1">
      <alignment horizontal="center" vertical="center" wrapText="1"/>
    </xf>
    <xf numFmtId="0" fontId="22" fillId="8" borderId="45" xfId="0" applyFont="1" applyFill="1" applyBorder="1" applyAlignment="1" applyProtection="1">
      <alignment horizontal="left" vertical="center" wrapText="1"/>
    </xf>
    <xf numFmtId="0" fontId="0" fillId="8" borderId="60" xfId="0" applyFill="1" applyBorder="1"/>
    <xf numFmtId="1" fontId="27" fillId="8" borderId="52" xfId="0" applyNumberFormat="1" applyFont="1" applyFill="1" applyBorder="1" applyAlignment="1" applyProtection="1">
      <alignment horizontal="center" vertical="center" wrapText="1"/>
    </xf>
    <xf numFmtId="1" fontId="27" fillId="8" borderId="43" xfId="0" applyNumberFormat="1" applyFont="1" applyFill="1" applyBorder="1" applyAlignment="1" applyProtection="1">
      <alignment horizontal="center" vertical="center" wrapText="1"/>
    </xf>
    <xf numFmtId="0" fontId="27" fillId="8" borderId="53" xfId="0" applyFont="1" applyFill="1" applyBorder="1" applyAlignment="1" applyProtection="1">
      <alignment horizontal="left" vertical="center" wrapText="1"/>
    </xf>
    <xf numFmtId="0" fontId="27" fillId="8" borderId="43" xfId="0" applyFont="1" applyFill="1" applyBorder="1" applyAlignment="1" applyProtection="1">
      <alignment horizontal="center" vertical="center" wrapText="1"/>
    </xf>
    <xf numFmtId="0" fontId="27" fillId="8" borderId="44" xfId="0" applyFont="1" applyFill="1" applyBorder="1" applyAlignment="1" applyProtection="1">
      <alignment horizontal="center" vertical="center" wrapText="1"/>
    </xf>
    <xf numFmtId="15" fontId="27" fillId="8" borderId="45" xfId="0" applyNumberFormat="1" applyFont="1" applyFill="1" applyBorder="1" applyAlignment="1" applyProtection="1">
      <alignment horizontal="center" vertical="center" wrapText="1"/>
    </xf>
    <xf numFmtId="0" fontId="27" fillId="8" borderId="45" xfId="0" applyFont="1" applyFill="1" applyBorder="1" applyAlignment="1" applyProtection="1">
      <alignment horizontal="center" vertical="center" wrapText="1"/>
    </xf>
    <xf numFmtId="15" fontId="27" fillId="8" borderId="43" xfId="0" applyNumberFormat="1" applyFont="1" applyFill="1" applyBorder="1" applyAlignment="1" applyProtection="1">
      <alignment horizontal="center" vertical="center" wrapText="1"/>
    </xf>
    <xf numFmtId="0" fontId="27" fillId="8" borderId="56" xfId="0" applyFont="1" applyFill="1" applyBorder="1" applyAlignment="1" applyProtection="1">
      <alignment horizontal="center" vertical="center" wrapText="1"/>
    </xf>
    <xf numFmtId="0" fontId="27" fillId="8" borderId="44" xfId="0" applyFont="1" applyFill="1" applyBorder="1" applyAlignment="1" applyProtection="1">
      <alignment horizontal="left" vertical="center" wrapText="1"/>
    </xf>
    <xf numFmtId="0" fontId="27" fillId="8" borderId="45" xfId="0" applyFont="1" applyFill="1" applyBorder="1" applyAlignment="1" applyProtection="1">
      <alignment horizontal="left" vertical="center" wrapText="1"/>
    </xf>
    <xf numFmtId="0" fontId="27" fillId="8" borderId="60" xfId="0" applyFont="1" applyFill="1" applyBorder="1"/>
    <xf numFmtId="0" fontId="22" fillId="8" borderId="53" xfId="0" applyNumberFormat="1" applyFont="1" applyFill="1" applyBorder="1" applyAlignment="1" applyProtection="1">
      <alignment horizontal="left" vertical="center" wrapText="1"/>
    </xf>
    <xf numFmtId="0" fontId="0" fillId="8" borderId="52" xfId="0" applyFill="1" applyBorder="1" applyAlignment="1" applyProtection="1">
      <alignment wrapText="1"/>
    </xf>
    <xf numFmtId="0" fontId="0" fillId="8" borderId="53" xfId="0" applyFill="1" applyBorder="1" applyAlignment="1" applyProtection="1">
      <alignment wrapText="1"/>
    </xf>
    <xf numFmtId="0" fontId="0" fillId="8" borderId="54" xfId="0" applyFill="1" applyBorder="1" applyAlignment="1" applyProtection="1">
      <alignment wrapText="1"/>
    </xf>
    <xf numFmtId="0" fontId="0" fillId="8" borderId="66" xfId="0" applyFill="1" applyBorder="1" applyAlignment="1" applyProtection="1">
      <alignment wrapText="1"/>
    </xf>
    <xf numFmtId="0" fontId="0" fillId="8" borderId="55" xfId="0" applyFill="1" applyBorder="1" applyAlignment="1" applyProtection="1">
      <alignment wrapText="1"/>
    </xf>
    <xf numFmtId="0" fontId="0" fillId="8" borderId="44" xfId="0" applyFill="1" applyBorder="1" applyAlignment="1" applyProtection="1">
      <alignment wrapText="1"/>
    </xf>
    <xf numFmtId="0" fontId="0" fillId="8" borderId="45" xfId="0" applyFill="1" applyBorder="1" applyAlignment="1" applyProtection="1">
      <alignment wrapText="1"/>
    </xf>
    <xf numFmtId="0" fontId="0" fillId="8" borderId="56" xfId="0" applyFill="1" applyBorder="1" applyAlignment="1" applyProtection="1">
      <alignment wrapText="1"/>
    </xf>
    <xf numFmtId="0" fontId="0" fillId="8" borderId="57" xfId="0" applyFill="1" applyBorder="1" applyAlignment="1" applyProtection="1">
      <alignment wrapText="1"/>
    </xf>
    <xf numFmtId="0" fontId="22" fillId="8" borderId="8" xfId="0" applyNumberFormat="1" applyFont="1" applyFill="1" applyBorder="1" applyAlignment="1" applyProtection="1">
      <alignment horizontal="left" vertical="center" wrapText="1"/>
    </xf>
    <xf numFmtId="0" fontId="0" fillId="8" borderId="65" xfId="0" applyFill="1" applyBorder="1" applyAlignment="1" applyProtection="1">
      <alignment wrapText="1"/>
    </xf>
    <xf numFmtId="0" fontId="0" fillId="8" borderId="8" xfId="0" applyFill="1" applyBorder="1" applyAlignment="1" applyProtection="1">
      <alignment wrapText="1"/>
    </xf>
    <xf numFmtId="0" fontId="0" fillId="8" borderId="10" xfId="0" applyFill="1" applyBorder="1" applyAlignment="1" applyProtection="1">
      <alignment wrapText="1"/>
    </xf>
    <xf numFmtId="0" fontId="0" fillId="8" borderId="32" xfId="0" applyFill="1" applyBorder="1" applyAlignment="1" applyProtection="1">
      <alignment wrapText="1"/>
    </xf>
    <xf numFmtId="0" fontId="0" fillId="8" borderId="58" xfId="0" applyFill="1" applyBorder="1" applyAlignment="1" applyProtection="1">
      <alignment wrapText="1"/>
    </xf>
    <xf numFmtId="0" fontId="0" fillId="8" borderId="48" xfId="0" applyFill="1" applyBorder="1" applyAlignment="1" applyProtection="1">
      <alignment wrapText="1"/>
    </xf>
    <xf numFmtId="0" fontId="0" fillId="8" borderId="49" xfId="0" applyFill="1" applyBorder="1" applyAlignment="1" applyProtection="1">
      <alignment wrapText="1"/>
    </xf>
    <xf numFmtId="0" fontId="0" fillId="8" borderId="59" xfId="0" applyFill="1" applyBorder="1" applyAlignment="1" applyProtection="1">
      <alignment wrapText="1"/>
    </xf>
    <xf numFmtId="0" fontId="0" fillId="8" borderId="22" xfId="0" applyFill="1" applyBorder="1" applyAlignment="1" applyProtection="1">
      <alignment wrapText="1"/>
    </xf>
    <xf numFmtId="17" fontId="11" fillId="0" borderId="0" xfId="0" applyNumberFormat="1" applyFont="1" applyFill="1" applyBorder="1" applyAlignment="1" applyProtection="1">
      <alignment horizontal="center" vertical="center" wrapText="1"/>
    </xf>
    <xf numFmtId="17" fontId="13" fillId="4" borderId="0" xfId="0" applyNumberFormat="1" applyFont="1" applyFill="1" applyBorder="1" applyAlignment="1" applyProtection="1">
      <alignment horizontal="center" vertical="center" wrapText="1"/>
    </xf>
    <xf numFmtId="17" fontId="13" fillId="4" borderId="0" xfId="0" applyNumberFormat="1" applyFont="1" applyFill="1" applyBorder="1" applyAlignment="1" applyProtection="1">
      <alignment vertical="center" wrapText="1"/>
    </xf>
    <xf numFmtId="17" fontId="13" fillId="4" borderId="0" xfId="0" quotePrefix="1" applyNumberFormat="1" applyFont="1" applyFill="1" applyBorder="1" applyAlignment="1" applyProtection="1">
      <alignment vertical="center" wrapText="1"/>
    </xf>
    <xf numFmtId="0" fontId="5" fillId="4" borderId="0" xfId="0" applyFont="1" applyFill="1" applyBorder="1" applyAlignment="1" applyProtection="1">
      <alignment horizontal="left" vertical="center" wrapText="1"/>
    </xf>
    <xf numFmtId="0" fontId="5" fillId="4" borderId="0" xfId="0" applyFont="1" applyFill="1" applyBorder="1" applyAlignment="1" applyProtection="1">
      <alignment wrapText="1"/>
    </xf>
    <xf numFmtId="0" fontId="0" fillId="4" borderId="0" xfId="0" applyFont="1" applyFill="1" applyBorder="1" applyAlignment="1" applyProtection="1">
      <alignment horizontal="left" vertical="center" wrapText="1"/>
    </xf>
    <xf numFmtId="0" fontId="11" fillId="0" borderId="0" xfId="0" applyFont="1" applyFill="1" applyBorder="1" applyAlignment="1" applyProtection="1">
      <alignment horizontal="center" vertical="center" wrapText="1"/>
    </xf>
    <xf numFmtId="0" fontId="11" fillId="0" borderId="19"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0" fillId="0" borderId="19" xfId="0" quotePrefix="1" applyFont="1" applyFill="1" applyBorder="1" applyAlignment="1" applyProtection="1">
      <alignment horizontal="left" vertical="center" wrapText="1"/>
      <protection locked="0"/>
    </xf>
    <xf numFmtId="0" fontId="13" fillId="0" borderId="0" xfId="0" applyFont="1" applyFill="1" applyBorder="1" applyAlignment="1" applyProtection="1">
      <alignment horizontal="center" vertical="center"/>
    </xf>
    <xf numFmtId="0" fontId="5" fillId="0" borderId="0" xfId="0" quotePrefix="1" applyFont="1" applyFill="1" applyBorder="1" applyAlignment="1" applyProtection="1">
      <alignment horizontal="left" wrapText="1"/>
    </xf>
    <xf numFmtId="17" fontId="13"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left" wrapText="1"/>
    </xf>
    <xf numFmtId="0" fontId="5" fillId="0" borderId="19" xfId="0" applyFont="1" applyFill="1" applyBorder="1" applyAlignment="1" applyProtection="1">
      <alignment horizontal="left" wrapText="1"/>
    </xf>
    <xf numFmtId="17" fontId="11" fillId="6" borderId="69" xfId="0" applyNumberFormat="1" applyFont="1" applyFill="1" applyBorder="1" applyAlignment="1" applyProtection="1">
      <alignment horizontal="center" vertical="center" wrapText="1"/>
    </xf>
    <xf numFmtId="0" fontId="11" fillId="6" borderId="24"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13" fillId="0" borderId="0" xfId="0" quotePrefix="1" applyFont="1" applyFill="1" applyBorder="1" applyAlignment="1" applyProtection="1">
      <alignment horizontal="center" vertical="center" wrapText="1"/>
    </xf>
    <xf numFmtId="0" fontId="8" fillId="0" borderId="19" xfId="0" applyFont="1" applyBorder="1" applyProtection="1">
      <protection locked="0"/>
    </xf>
    <xf numFmtId="0" fontId="8" fillId="0" borderId="21" xfId="0" applyFont="1" applyBorder="1" applyProtection="1">
      <protection locked="0"/>
    </xf>
    <xf numFmtId="0" fontId="8" fillId="0" borderId="22" xfId="0" applyFont="1" applyBorder="1" applyProtection="1">
      <protection locked="0"/>
    </xf>
    <xf numFmtId="0" fontId="11" fillId="4" borderId="24" xfId="0" applyFont="1" applyFill="1" applyBorder="1" applyAlignment="1" applyProtection="1">
      <alignment horizontal="center" vertical="center"/>
    </xf>
    <xf numFmtId="0" fontId="11" fillId="4" borderId="13" xfId="0" applyFont="1" applyFill="1" applyBorder="1" applyAlignment="1" applyProtection="1">
      <alignment horizontal="center" vertical="center"/>
    </xf>
    <xf numFmtId="0" fontId="11" fillId="4" borderId="19" xfId="0" applyFont="1" applyFill="1" applyBorder="1" applyAlignment="1" applyProtection="1">
      <alignment horizontal="center" vertical="center" wrapText="1"/>
      <protection locked="0"/>
    </xf>
    <xf numFmtId="165" fontId="0" fillId="4" borderId="19" xfId="0" applyNumberFormat="1" applyFont="1" applyFill="1" applyBorder="1" applyAlignment="1" applyProtection="1">
      <alignment horizontal="center" vertical="center" wrapText="1"/>
      <protection locked="0"/>
    </xf>
    <xf numFmtId="0" fontId="0" fillId="0" borderId="21" xfId="0" applyFont="1" applyBorder="1" applyProtection="1">
      <protection locked="0"/>
    </xf>
    <xf numFmtId="0" fontId="0" fillId="0" borderId="22" xfId="0" applyFont="1" applyBorder="1" applyProtection="1">
      <protection locked="0"/>
    </xf>
    <xf numFmtId="0" fontId="15" fillId="5" borderId="0"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13" fillId="6" borderId="24" xfId="0" applyFont="1" applyFill="1" applyBorder="1" applyAlignment="1" applyProtection="1">
      <alignment horizontal="center" vertical="center"/>
    </xf>
    <xf numFmtId="0" fontId="0" fillId="0" borderId="24" xfId="0" applyFont="1" applyBorder="1" applyProtection="1">
      <protection locked="0"/>
    </xf>
    <xf numFmtId="0" fontId="0" fillId="0" borderId="7" xfId="0" applyFont="1" applyBorder="1" applyProtection="1"/>
    <xf numFmtId="0" fontId="11" fillId="6" borderId="2" xfId="0" applyFont="1" applyFill="1" applyBorder="1" applyAlignment="1" applyProtection="1">
      <alignment vertical="center"/>
    </xf>
    <xf numFmtId="0" fontId="6" fillId="0" borderId="0" xfId="0" applyFont="1" applyFill="1" applyBorder="1" applyProtection="1"/>
    <xf numFmtId="0" fontId="11" fillId="6" borderId="3" xfId="0" applyFont="1" applyFill="1" applyBorder="1" applyAlignment="1" applyProtection="1">
      <alignment vertical="center"/>
    </xf>
    <xf numFmtId="0" fontId="11" fillId="6" borderId="69"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5"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19" xfId="0" applyNumberFormat="1" applyFont="1" applyBorder="1" applyProtection="1"/>
    <xf numFmtId="17" fontId="0" fillId="0" borderId="21" xfId="0" applyNumberFormat="1" applyFont="1" applyBorder="1" applyProtection="1"/>
    <xf numFmtId="0" fontId="11" fillId="4" borderId="21" xfId="0" applyFont="1" applyFill="1" applyBorder="1" applyAlignment="1" applyProtection="1">
      <alignment vertical="center"/>
    </xf>
    <xf numFmtId="0" fontId="0" fillId="0" borderId="13" xfId="0" applyFont="1" applyFill="1" applyBorder="1" applyProtection="1"/>
    <xf numFmtId="0" fontId="0" fillId="0" borderId="19" xfId="0" applyFont="1" applyFill="1" applyBorder="1" applyProtection="1"/>
    <xf numFmtId="0" fontId="0" fillId="0" borderId="22" xfId="0" applyFont="1" applyFill="1" applyBorder="1" applyProtection="1"/>
    <xf numFmtId="0" fontId="29" fillId="0" borderId="0" xfId="0" applyFont="1" applyProtection="1"/>
    <xf numFmtId="49" fontId="0" fillId="0" borderId="7" xfId="0" applyNumberFormat="1" applyFont="1" applyBorder="1" applyAlignment="1" applyProtection="1">
      <alignment horizontal="center" vertical="center"/>
    </xf>
    <xf numFmtId="49" fontId="0" fillId="8" borderId="7" xfId="0" applyNumberFormat="1" applyFont="1" applyFill="1" applyBorder="1" applyAlignment="1" applyProtection="1">
      <alignment horizontal="center" vertical="center"/>
    </xf>
    <xf numFmtId="0" fontId="4" fillId="0" borderId="0" xfId="2" quotePrefix="1" applyFont="1" applyAlignment="1">
      <alignment horizontal="left"/>
    </xf>
    <xf numFmtId="0" fontId="11" fillId="6" borderId="4" xfId="0" quotePrefix="1" applyFont="1" applyFill="1" applyBorder="1" applyAlignment="1" applyProtection="1">
      <alignment horizontal="center" vertical="center"/>
    </xf>
    <xf numFmtId="0" fontId="2" fillId="8" borderId="3" xfId="1" quotePrefix="1" applyFont="1" applyFill="1" applyBorder="1" applyAlignment="1" applyProtection="1">
      <alignment horizontal="center" vertical="center"/>
    </xf>
    <xf numFmtId="0" fontId="2" fillId="8" borderId="11" xfId="1" quotePrefix="1" applyFont="1" applyFill="1" applyBorder="1" applyAlignment="1" applyProtection="1">
      <alignment horizontal="center" vertical="center"/>
    </xf>
    <xf numFmtId="0" fontId="2" fillId="8" borderId="2" xfId="1" quotePrefix="1" applyFont="1" applyFill="1" applyBorder="1" applyAlignment="1" applyProtection="1">
      <alignment horizontal="center" vertical="center"/>
    </xf>
    <xf numFmtId="0" fontId="11" fillId="6" borderId="18" xfId="0" quotePrefix="1" applyFont="1" applyFill="1" applyBorder="1" applyAlignment="1" applyProtection="1">
      <alignment horizontal="left" vertical="center" wrapText="1"/>
    </xf>
    <xf numFmtId="17" fontId="11" fillId="6" borderId="7" xfId="0" quotePrefix="1" applyNumberFormat="1" applyFont="1" applyFill="1" applyBorder="1" applyAlignment="1" applyProtection="1">
      <alignment horizontal="center" vertical="center" wrapText="1"/>
    </xf>
    <xf numFmtId="0" fontId="12" fillId="8" borderId="11" xfId="1" quotePrefix="1" applyFont="1" applyFill="1" applyBorder="1" applyAlignment="1" applyProtection="1">
      <alignment horizontal="center" vertical="center"/>
    </xf>
    <xf numFmtId="0" fontId="12" fillId="8" borderId="11" xfId="1" quotePrefix="1" applyFont="1" applyFill="1" applyBorder="1" applyAlignment="1" applyProtection="1">
      <alignment horizontal="center" vertical="center" wrapText="1"/>
    </xf>
    <xf numFmtId="0" fontId="2" fillId="8" borderId="11" xfId="1" quotePrefix="1" applyFont="1" applyFill="1" applyBorder="1" applyAlignment="1" applyProtection="1">
      <alignment horizontal="center" vertical="center" wrapText="1"/>
    </xf>
    <xf numFmtId="17" fontId="14"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wrapText="1"/>
    </xf>
    <xf numFmtId="0" fontId="6" fillId="0" borderId="0" xfId="0" applyFont="1" applyBorder="1" applyProtection="1"/>
    <xf numFmtId="0" fontId="2" fillId="8" borderId="2" xfId="1" quotePrefix="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29" fillId="0" borderId="13" xfId="0" applyFont="1" applyBorder="1" applyProtection="1"/>
    <xf numFmtId="15" fontId="6" fillId="0" borderId="0" xfId="0" applyNumberFormat="1" applyFont="1" applyFill="1" applyBorder="1" applyAlignment="1" applyProtection="1">
      <alignment horizontal="center" vertical="center" wrapText="1"/>
    </xf>
    <xf numFmtId="0" fontId="13" fillId="6" borderId="4" xfId="0" quotePrefix="1" applyFont="1" applyFill="1" applyBorder="1" applyAlignment="1" applyProtection="1">
      <alignment horizontal="center" vertical="center"/>
    </xf>
    <xf numFmtId="11" fontId="0" fillId="0" borderId="0" xfId="0" applyNumberFormat="1"/>
    <xf numFmtId="0" fontId="13" fillId="6" borderId="4" xfId="0" applyFont="1" applyFill="1" applyBorder="1" applyAlignment="1" applyProtection="1">
      <alignment horizontal="center" vertical="center" wrapText="1"/>
    </xf>
    <xf numFmtId="17" fontId="13" fillId="6" borderId="69" xfId="0" applyNumberFormat="1"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11" fillId="0" borderId="24" xfId="0" applyFont="1" applyFill="1" applyBorder="1" applyAlignment="1" applyProtection="1">
      <alignment horizontal="center" vertical="center"/>
    </xf>
    <xf numFmtId="0" fontId="0" fillId="0" borderId="0" xfId="0" applyFont="1" applyAlignment="1" applyProtection="1">
      <alignment horizontal="left"/>
      <protection locked="0"/>
    </xf>
    <xf numFmtId="0" fontId="0" fillId="0" borderId="24" xfId="0" applyFont="1" applyBorder="1" applyAlignment="1" applyProtection="1">
      <alignment horizontal="left"/>
      <protection locked="0"/>
    </xf>
    <xf numFmtId="0" fontId="0" fillId="0" borderId="21" xfId="0" applyFont="1" applyBorder="1" applyAlignment="1" applyProtection="1">
      <alignment horizontal="center" vertical="center"/>
      <protection locked="0"/>
    </xf>
    <xf numFmtId="15" fontId="6" fillId="0" borderId="0" xfId="0" applyNumberFormat="1" applyFont="1" applyFill="1" applyBorder="1" applyAlignment="1" applyProtection="1">
      <alignment horizontal="center" vertical="center"/>
    </xf>
    <xf numFmtId="0" fontId="14" fillId="0" borderId="24" xfId="0" applyFont="1" applyFill="1" applyBorder="1" applyAlignment="1" applyProtection="1">
      <alignment horizontal="center" vertical="center"/>
    </xf>
    <xf numFmtId="0" fontId="30" fillId="0" borderId="24" xfId="0" applyFont="1" applyFill="1" applyBorder="1" applyAlignment="1" applyProtection="1">
      <alignment horizontal="center" vertical="center"/>
    </xf>
    <xf numFmtId="0" fontId="0" fillId="8" borderId="53" xfId="0" applyFont="1" applyFill="1" applyBorder="1" applyProtection="1"/>
    <xf numFmtId="0" fontId="0" fillId="0" borderId="53" xfId="0" applyFont="1" applyBorder="1" applyProtection="1"/>
    <xf numFmtId="0" fontId="15" fillId="6" borderId="0" xfId="0" quotePrefix="1" applyFont="1" applyFill="1" applyBorder="1" applyAlignment="1" applyProtection="1"/>
    <xf numFmtId="0" fontId="0" fillId="0" borderId="7" xfId="0" applyNumberFormat="1" applyFont="1" applyBorder="1" applyAlignment="1" applyProtection="1">
      <alignment horizontal="center" vertical="center"/>
    </xf>
    <xf numFmtId="0" fontId="0" fillId="0" borderId="7" xfId="0" applyNumberFormat="1" applyFont="1" applyBorder="1" applyAlignment="1" applyProtection="1">
      <alignment horizontal="left" vertical="center"/>
      <protection locked="0"/>
    </xf>
    <xf numFmtId="0" fontId="6" fillId="0" borderId="19" xfId="0" applyFont="1" applyBorder="1" applyProtection="1"/>
    <xf numFmtId="0" fontId="35" fillId="0" borderId="24" xfId="0" quotePrefix="1" applyFont="1" applyFill="1" applyBorder="1" applyAlignment="1" applyProtection="1">
      <alignment horizontal="center" vertical="center" wrapText="1"/>
    </xf>
    <xf numFmtId="0" fontId="34" fillId="0" borderId="19" xfId="0" applyFont="1" applyBorder="1" applyProtection="1"/>
    <xf numFmtId="0" fontId="34" fillId="0" borderId="0" xfId="0" applyFont="1" applyFill="1" applyBorder="1" applyAlignment="1" applyProtection="1">
      <alignment horizontal="left" vertical="center" wrapText="1"/>
    </xf>
    <xf numFmtId="0" fontId="0" fillId="0" borderId="0" xfId="0" applyNumberFormat="1" applyFont="1" applyBorder="1" applyAlignment="1" applyProtection="1">
      <alignment horizontal="left" vertical="center"/>
    </xf>
    <xf numFmtId="15" fontId="0" fillId="4" borderId="17" xfId="0" applyNumberFormat="1" applyFont="1" applyFill="1" applyBorder="1" applyAlignment="1" applyProtection="1">
      <alignment horizontal="center" vertical="center"/>
      <protection locked="0"/>
    </xf>
    <xf numFmtId="0" fontId="6" fillId="0" borderId="0" xfId="0" applyFont="1" applyBorder="1" applyAlignment="1" applyProtection="1">
      <alignment wrapText="1"/>
    </xf>
    <xf numFmtId="17" fontId="6" fillId="0" borderId="0" xfId="0" applyNumberFormat="1" applyFont="1" applyBorder="1" applyAlignment="1" applyProtection="1">
      <alignment vertical="center"/>
    </xf>
    <xf numFmtId="0" fontId="6" fillId="0" borderId="0" xfId="0" applyNumberFormat="1" applyFont="1" applyBorder="1" applyAlignment="1" applyProtection="1">
      <alignment vertical="center"/>
    </xf>
    <xf numFmtId="17" fontId="6" fillId="0" borderId="0" xfId="0" applyNumberFormat="1" applyFont="1" applyBorder="1" applyProtection="1"/>
    <xf numFmtId="0" fontId="29" fillId="0" borderId="19" xfId="0" applyFont="1" applyBorder="1" applyProtection="1"/>
    <xf numFmtId="0" fontId="5" fillId="0" borderId="0" xfId="0" applyFont="1" applyFill="1" applyProtection="1">
      <protection locked="0"/>
    </xf>
    <xf numFmtId="0" fontId="0" fillId="0" borderId="0" xfId="0" applyFont="1" applyFill="1" applyAlignment="1" applyProtection="1">
      <alignment horizontal="center" wrapText="1"/>
    </xf>
    <xf numFmtId="0" fontId="0" fillId="0" borderId="0" xfId="0" applyFont="1" applyFill="1" applyAlignment="1" applyProtection="1">
      <alignment horizontal="center" vertical="center" wrapText="1"/>
    </xf>
    <xf numFmtId="49" fontId="0" fillId="0" borderId="0" xfId="0" applyNumberFormat="1"/>
    <xf numFmtId="169" fontId="0" fillId="4" borderId="17" xfId="0" applyNumberFormat="1" applyFont="1" applyFill="1" applyBorder="1" applyAlignment="1" applyProtection="1">
      <alignment horizontal="center" vertical="center"/>
      <protection locked="0"/>
    </xf>
    <xf numFmtId="49" fontId="29" fillId="0" borderId="0" xfId="0" applyNumberFormat="1" applyFont="1" applyProtection="1"/>
    <xf numFmtId="49" fontId="3" fillId="0" borderId="0" xfId="2" applyNumberFormat="1"/>
    <xf numFmtId="169" fontId="6" fillId="0" borderId="0" xfId="0" applyNumberFormat="1" applyFont="1" applyProtection="1"/>
    <xf numFmtId="17" fontId="13" fillId="6" borderId="69" xfId="0" quotePrefix="1" applyNumberFormat="1" applyFont="1" applyFill="1" applyBorder="1" applyAlignment="1" applyProtection="1">
      <alignment horizontal="left" vertical="center" wrapText="1"/>
    </xf>
    <xf numFmtId="17" fontId="13" fillId="6" borderId="69" xfId="0" quotePrefix="1" applyNumberFormat="1" applyFont="1" applyFill="1" applyBorder="1" applyAlignment="1" applyProtection="1">
      <alignment horizontal="center" vertical="center" wrapText="1"/>
    </xf>
    <xf numFmtId="17" fontId="31" fillId="6" borderId="69" xfId="0" applyNumberFormat="1" applyFont="1" applyFill="1" applyBorder="1" applyAlignment="1" applyProtection="1">
      <alignment horizontal="center" vertical="center" wrapText="1"/>
    </xf>
    <xf numFmtId="0" fontId="13" fillId="6" borderId="69" xfId="0" quotePrefix="1" applyFont="1" applyFill="1" applyBorder="1" applyAlignment="1" applyProtection="1">
      <alignment horizontal="center" vertical="center" wrapText="1"/>
    </xf>
    <xf numFmtId="0" fontId="33" fillId="4" borderId="69" xfId="0" applyFont="1" applyFill="1" applyBorder="1" applyProtection="1"/>
    <xf numFmtId="0" fontId="33" fillId="4" borderId="69" xfId="0" applyFont="1" applyFill="1" applyBorder="1" applyAlignment="1" applyProtection="1">
      <alignment vertical="center" wrapText="1"/>
    </xf>
    <xf numFmtId="0" fontId="33" fillId="4" borderId="69" xfId="0" quotePrefix="1" applyFont="1" applyFill="1" applyBorder="1" applyAlignment="1" applyProtection="1">
      <alignment horizontal="left" vertical="center" wrapText="1"/>
    </xf>
    <xf numFmtId="17" fontId="14" fillId="0" borderId="69" xfId="0" quotePrefix="1" applyNumberFormat="1" applyFont="1" applyFill="1" applyBorder="1" applyAlignment="1" applyProtection="1">
      <alignment horizontal="center" vertical="center" wrapText="1"/>
    </xf>
    <xf numFmtId="49" fontId="0" fillId="8" borderId="69" xfId="0" applyNumberFormat="1" applyFont="1" applyFill="1" applyBorder="1" applyAlignment="1" applyProtection="1">
      <alignment horizontal="center" vertical="center" wrapText="1"/>
    </xf>
    <xf numFmtId="0" fontId="0" fillId="4" borderId="69" xfId="0" applyFont="1" applyFill="1" applyBorder="1" applyAlignment="1" applyProtection="1">
      <alignment horizontal="left" vertical="center" wrapText="1"/>
      <protection locked="0"/>
    </xf>
    <xf numFmtId="49" fontId="0" fillId="4" borderId="69" xfId="0" quotePrefix="1" applyNumberFormat="1" applyFont="1" applyFill="1" applyBorder="1" applyAlignment="1" applyProtection="1">
      <alignment horizontal="left" vertical="center" wrapText="1"/>
      <protection locked="0"/>
    </xf>
    <xf numFmtId="49" fontId="0" fillId="4" borderId="69" xfId="0" quotePrefix="1" applyNumberFormat="1" applyFont="1" applyFill="1" applyBorder="1" applyAlignment="1" applyProtection="1">
      <alignment horizontal="center" vertical="center" wrapText="1"/>
      <protection locked="0"/>
    </xf>
    <xf numFmtId="0" fontId="0" fillId="7" borderId="69" xfId="0" applyFont="1" applyFill="1" applyBorder="1" applyAlignment="1" applyProtection="1">
      <alignment horizontal="center" vertical="center" wrapText="1"/>
    </xf>
    <xf numFmtId="0" fontId="0" fillId="0" borderId="69" xfId="0" applyFont="1" applyFill="1" applyBorder="1" applyAlignment="1" applyProtection="1">
      <alignment horizontal="center" vertical="center" wrapText="1"/>
      <protection locked="0"/>
    </xf>
    <xf numFmtId="0" fontId="0" fillId="0" borderId="69" xfId="0" applyFont="1" applyFill="1" applyBorder="1" applyAlignment="1" applyProtection="1">
      <alignment horizontal="center" vertical="center" wrapText="1"/>
    </xf>
    <xf numFmtId="0" fontId="5" fillId="4" borderId="69" xfId="0" quotePrefix="1" applyFont="1" applyFill="1" applyBorder="1" applyAlignment="1" applyProtection="1">
      <alignment horizontal="center" vertical="center" wrapText="1"/>
      <protection locked="0"/>
    </xf>
    <xf numFmtId="0" fontId="18" fillId="4" borderId="69" xfId="0" applyFont="1" applyFill="1" applyBorder="1" applyProtection="1"/>
    <xf numFmtId="49" fontId="5" fillId="4" borderId="69" xfId="0" quotePrefix="1" applyNumberFormat="1" applyFont="1" applyFill="1" applyBorder="1" applyAlignment="1" applyProtection="1">
      <alignment horizontal="left" vertical="center" wrapText="1"/>
      <protection locked="0"/>
    </xf>
    <xf numFmtId="49" fontId="33" fillId="4" borderId="69" xfId="0" applyNumberFormat="1" applyFont="1" applyFill="1" applyBorder="1" applyAlignment="1" applyProtection="1">
      <alignment vertical="center" wrapText="1"/>
    </xf>
    <xf numFmtId="49" fontId="5" fillId="4" borderId="69" xfId="0" quotePrefix="1" applyNumberFormat="1" applyFont="1" applyFill="1" applyBorder="1" applyAlignment="1" applyProtection="1">
      <alignment horizontal="center" vertical="center" wrapText="1"/>
      <protection locked="0"/>
    </xf>
    <xf numFmtId="0" fontId="6" fillId="0" borderId="69" xfId="0" quotePrefix="1" applyFont="1" applyFill="1" applyBorder="1" applyAlignment="1" applyProtection="1">
      <alignment horizontal="center" vertical="center" wrapText="1"/>
      <protection locked="0"/>
    </xf>
    <xf numFmtId="0" fontId="11" fillId="6" borderId="69" xfId="0" quotePrefix="1"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wrapText="1"/>
    </xf>
    <xf numFmtId="0" fontId="11" fillId="4" borderId="69" xfId="0" quotePrefix="1" applyFont="1" applyFill="1" applyBorder="1" applyAlignment="1" applyProtection="1">
      <alignment horizontal="center" vertical="center" wrapText="1"/>
    </xf>
    <xf numFmtId="0" fontId="14" fillId="4" borderId="69" xfId="0" applyFont="1" applyFill="1" applyBorder="1" applyAlignment="1" applyProtection="1">
      <alignment horizontal="center" vertical="center" wrapText="1"/>
    </xf>
    <xf numFmtId="0" fontId="14" fillId="0" borderId="69" xfId="0" applyFont="1" applyFill="1" applyBorder="1" applyAlignment="1" applyProtection="1">
      <alignment horizontal="center" vertical="center" wrapText="1"/>
    </xf>
    <xf numFmtId="0" fontId="0" fillId="8" borderId="69" xfId="0" applyFont="1" applyFill="1" applyBorder="1" applyAlignment="1" applyProtection="1">
      <alignment horizontal="left" vertical="center" wrapText="1"/>
    </xf>
    <xf numFmtId="0" fontId="0" fillId="0" borderId="69" xfId="0" applyNumberFormat="1" applyFont="1" applyFill="1" applyBorder="1" applyAlignment="1" applyProtection="1">
      <alignment horizontal="center" vertical="center" wrapText="1"/>
    </xf>
    <xf numFmtId="4" fontId="0" fillId="4" borderId="69" xfId="0" applyNumberFormat="1" applyFont="1" applyFill="1" applyBorder="1" applyAlignment="1" applyProtection="1">
      <alignment horizontal="center" vertical="center" wrapText="1"/>
      <protection locked="0"/>
    </xf>
    <xf numFmtId="3" fontId="0" fillId="4" borderId="69" xfId="0" applyNumberFormat="1" applyFont="1" applyFill="1" applyBorder="1" applyAlignment="1" applyProtection="1">
      <alignment horizontal="center" vertical="center" wrapText="1"/>
      <protection locked="0"/>
    </xf>
    <xf numFmtId="166" fontId="0" fillId="4" borderId="69" xfId="0" applyNumberFormat="1" applyFont="1" applyFill="1" applyBorder="1" applyAlignment="1" applyProtection="1">
      <alignment horizontal="center" vertical="center" wrapText="1"/>
      <protection locked="0"/>
    </xf>
    <xf numFmtId="15" fontId="0" fillId="4" borderId="69" xfId="0" applyNumberFormat="1" applyFont="1" applyFill="1" applyBorder="1" applyAlignment="1" applyProtection="1">
      <alignment horizontal="center" vertical="center" wrapText="1"/>
      <protection locked="0"/>
    </xf>
    <xf numFmtId="49" fontId="0" fillId="4" borderId="69" xfId="0" applyNumberFormat="1" applyFont="1" applyFill="1" applyBorder="1" applyAlignment="1" applyProtection="1">
      <alignment horizontal="center" vertical="center" wrapText="1"/>
      <protection locked="0"/>
    </xf>
    <xf numFmtId="165" fontId="0" fillId="4" borderId="69" xfId="0" applyNumberFormat="1" applyFont="1" applyFill="1" applyBorder="1" applyAlignment="1" applyProtection="1">
      <alignment horizontal="center" vertical="center" wrapText="1"/>
    </xf>
    <xf numFmtId="15" fontId="6" fillId="4" borderId="69" xfId="0" applyNumberFormat="1" applyFont="1" applyFill="1" applyBorder="1" applyAlignment="1" applyProtection="1">
      <alignment horizontal="center" vertical="center" wrapText="1"/>
    </xf>
    <xf numFmtId="49" fontId="6" fillId="4" borderId="69" xfId="0" applyNumberFormat="1" applyFont="1" applyFill="1" applyBorder="1" applyAlignment="1" applyProtection="1">
      <alignment horizontal="center" vertical="center" wrapText="1"/>
    </xf>
    <xf numFmtId="165" fontId="6" fillId="4" borderId="69" xfId="0" applyNumberFormat="1" applyFont="1" applyFill="1" applyBorder="1" applyAlignment="1" applyProtection="1">
      <alignment horizontal="center" vertical="center" wrapText="1"/>
    </xf>
    <xf numFmtId="0" fontId="11" fillId="6" borderId="69" xfId="0" quotePrefix="1" applyFont="1" applyFill="1" applyBorder="1" applyAlignment="1" applyProtection="1">
      <alignment horizontal="left" vertical="center" wrapText="1"/>
    </xf>
    <xf numFmtId="0" fontId="11" fillId="0" borderId="69" xfId="0" applyFont="1" applyFill="1" applyBorder="1" applyAlignment="1" applyProtection="1">
      <alignment horizontal="center" vertical="center" wrapText="1"/>
    </xf>
    <xf numFmtId="49" fontId="0" fillId="8" borderId="69" xfId="0" applyNumberFormat="1" applyFont="1" applyFill="1" applyBorder="1" applyAlignment="1" applyProtection="1">
      <alignment horizontal="center" vertical="center"/>
    </xf>
    <xf numFmtId="49" fontId="0" fillId="8" borderId="69" xfId="0" applyNumberFormat="1" applyFont="1" applyFill="1" applyBorder="1" applyAlignment="1" applyProtection="1">
      <alignment horizontal="left" vertical="center"/>
    </xf>
    <xf numFmtId="0" fontId="0" fillId="0" borderId="69" xfId="0" quotePrefix="1" applyFont="1" applyFill="1" applyBorder="1" applyAlignment="1" applyProtection="1">
      <alignment horizontal="left" vertical="center" wrapText="1"/>
      <protection locked="0"/>
    </xf>
    <xf numFmtId="0" fontId="6" fillId="0" borderId="69" xfId="0" quotePrefix="1" applyFont="1" applyFill="1" applyBorder="1" applyAlignment="1" applyProtection="1">
      <alignment horizontal="left" vertical="center" wrapText="1"/>
    </xf>
    <xf numFmtId="0" fontId="13" fillId="6" borderId="69" xfId="0" applyFont="1" applyFill="1" applyBorder="1" applyAlignment="1" applyProtection="1">
      <alignment horizontal="center" vertical="center"/>
    </xf>
    <xf numFmtId="17" fontId="13" fillId="6" borderId="69" xfId="0" applyNumberFormat="1" applyFont="1" applyFill="1" applyBorder="1" applyAlignment="1" applyProtection="1">
      <alignment horizontal="center" vertical="center"/>
    </xf>
    <xf numFmtId="17" fontId="14" fillId="0" borderId="69" xfId="0" applyNumberFormat="1" applyFont="1" applyFill="1" applyBorder="1" applyAlignment="1" applyProtection="1">
      <alignment horizontal="center" vertical="center"/>
    </xf>
    <xf numFmtId="49" fontId="0" fillId="4" borderId="69" xfId="0" applyNumberFormat="1" applyFont="1" applyFill="1" applyBorder="1" applyAlignment="1" applyProtection="1">
      <alignment horizontal="left" vertical="center" wrapText="1"/>
      <protection locked="0"/>
    </xf>
    <xf numFmtId="0" fontId="6" fillId="0" borderId="69" xfId="0" applyFont="1" applyFill="1" applyBorder="1" applyAlignment="1" applyProtection="1">
      <alignment horizontal="left" wrapText="1"/>
    </xf>
    <xf numFmtId="0" fontId="13" fillId="6" borderId="69" xfId="0" quotePrefix="1" applyFont="1" applyFill="1" applyBorder="1" applyAlignment="1" applyProtection="1">
      <alignment horizontal="center" vertical="center"/>
    </xf>
    <xf numFmtId="0" fontId="14" fillId="0" borderId="69" xfId="0" applyFont="1" applyFill="1" applyBorder="1" applyAlignment="1" applyProtection="1">
      <alignment horizontal="center" vertical="center"/>
    </xf>
    <xf numFmtId="0" fontId="0" fillId="4" borderId="69" xfId="0" quotePrefix="1" applyFont="1" applyFill="1" applyBorder="1" applyAlignment="1" applyProtection="1">
      <alignment horizontal="left" vertical="center" wrapText="1"/>
      <protection locked="0"/>
    </xf>
    <xf numFmtId="0" fontId="6" fillId="0" borderId="69" xfId="0" quotePrefix="1" applyFont="1" applyFill="1" applyBorder="1" applyAlignment="1" applyProtection="1">
      <alignment horizontal="left" wrapText="1"/>
    </xf>
    <xf numFmtId="0" fontId="6" fillId="0" borderId="69" xfId="0" quotePrefix="1" applyFont="1" applyFill="1" applyBorder="1" applyAlignment="1" applyProtection="1">
      <alignment horizontal="center" wrapText="1"/>
    </xf>
    <xf numFmtId="0" fontId="13" fillId="6" borderId="69" xfId="0" applyFont="1" applyFill="1" applyBorder="1" applyAlignment="1">
      <alignment horizontal="center" vertical="center"/>
    </xf>
    <xf numFmtId="0" fontId="28" fillId="6" borderId="69" xfId="0" applyFont="1" applyFill="1" applyBorder="1" applyAlignment="1">
      <alignment horizontal="center" vertical="center"/>
    </xf>
    <xf numFmtId="17" fontId="14" fillId="4" borderId="69" xfId="0" applyNumberFormat="1" applyFont="1" applyFill="1" applyBorder="1" applyAlignment="1">
      <alignment vertical="center"/>
    </xf>
    <xf numFmtId="17" fontId="30" fillId="4" borderId="69" xfId="0" applyNumberFormat="1" applyFont="1" applyFill="1" applyBorder="1" applyAlignment="1">
      <alignment vertical="center"/>
    </xf>
    <xf numFmtId="17" fontId="14" fillId="4" borderId="69" xfId="0" applyNumberFormat="1" applyFont="1" applyFill="1" applyBorder="1" applyAlignment="1">
      <alignment horizontal="center" vertical="center" wrapText="1"/>
    </xf>
    <xf numFmtId="17" fontId="14" fillId="4" borderId="69" xfId="0" applyNumberFormat="1" applyFont="1" applyFill="1" applyBorder="1" applyAlignment="1" applyProtection="1">
      <alignment vertical="center"/>
    </xf>
    <xf numFmtId="0" fontId="0" fillId="0" borderId="69" xfId="0" applyFont="1" applyBorder="1" applyProtection="1"/>
    <xf numFmtId="0" fontId="29" fillId="0" borderId="69" xfId="0" applyFont="1" applyBorder="1" applyProtection="1"/>
    <xf numFmtId="17" fontId="30" fillId="4" borderId="69" xfId="0" applyNumberFormat="1" applyFont="1" applyFill="1" applyBorder="1" applyAlignment="1" applyProtection="1">
      <alignment vertical="center"/>
    </xf>
    <xf numFmtId="49" fontId="6" fillId="4" borderId="69" xfId="0" applyNumberFormat="1" applyFont="1" applyFill="1" applyBorder="1" applyAlignment="1" applyProtection="1">
      <alignment horizontal="center" vertical="center"/>
    </xf>
    <xf numFmtId="0" fontId="5" fillId="4" borderId="69" xfId="0" applyFont="1" applyFill="1" applyBorder="1" applyAlignment="1" applyProtection="1">
      <alignment horizontal="left" vertical="center" wrapText="1"/>
      <protection locked="0"/>
    </xf>
    <xf numFmtId="0" fontId="5" fillId="4" borderId="69" xfId="0" applyFont="1" applyFill="1" applyBorder="1" applyAlignment="1">
      <alignment horizontal="left" vertical="center" wrapText="1"/>
    </xf>
    <xf numFmtId="49" fontId="5" fillId="4" borderId="69" xfId="0" applyNumberFormat="1" applyFont="1" applyFill="1" applyBorder="1" applyAlignment="1">
      <alignment horizontal="left" vertical="center" wrapText="1"/>
    </xf>
    <xf numFmtId="49" fontId="5" fillId="4" borderId="69" xfId="0" applyNumberFormat="1" applyFont="1" applyFill="1" applyBorder="1" applyAlignment="1" applyProtection="1">
      <alignment horizontal="left" vertical="center" wrapText="1"/>
      <protection locked="0"/>
    </xf>
    <xf numFmtId="0" fontId="6" fillId="4" borderId="69" xfId="0" applyFont="1" applyFill="1" applyBorder="1"/>
    <xf numFmtId="0" fontId="6" fillId="4" borderId="69" xfId="0" applyFont="1" applyFill="1" applyBorder="1" applyProtection="1"/>
    <xf numFmtId="49" fontId="29" fillId="0" borderId="69" xfId="0" applyNumberFormat="1" applyFont="1" applyBorder="1" applyProtection="1"/>
    <xf numFmtId="0" fontId="7" fillId="6" borderId="69" xfId="0" quotePrefix="1" applyFont="1" applyFill="1" applyBorder="1" applyAlignment="1" applyProtection="1">
      <alignment horizontal="center" vertical="center" wrapText="1"/>
    </xf>
    <xf numFmtId="0" fontId="7" fillId="6" borderId="69" xfId="0" applyFont="1" applyFill="1" applyBorder="1" applyAlignment="1" applyProtection="1">
      <alignment horizontal="center" vertical="center" wrapText="1"/>
    </xf>
    <xf numFmtId="0" fontId="32" fillId="0" borderId="69" xfId="0" quotePrefix="1" applyFont="1" applyFill="1" applyBorder="1" applyAlignment="1" applyProtection="1">
      <alignment horizontal="center" vertical="center" wrapText="1"/>
    </xf>
    <xf numFmtId="0" fontId="32" fillId="0" borderId="69" xfId="0" applyFont="1" applyFill="1" applyBorder="1" applyAlignment="1" applyProtection="1">
      <alignment horizontal="center" vertical="center" wrapText="1"/>
    </xf>
    <xf numFmtId="49" fontId="5" fillId="8" borderId="69" xfId="0" applyNumberFormat="1" applyFont="1" applyFill="1" applyBorder="1" applyAlignment="1" applyProtection="1">
      <alignment horizontal="center" vertical="center" wrapText="1"/>
    </xf>
    <xf numFmtId="0" fontId="0" fillId="0" borderId="69" xfId="0" applyNumberFormat="1" applyFont="1" applyFill="1" applyBorder="1" applyAlignment="1" applyProtection="1">
      <alignment horizontal="center" vertical="center" wrapText="1"/>
      <protection locked="0"/>
    </xf>
    <xf numFmtId="167" fontId="0" fillId="4" borderId="69" xfId="0" applyNumberFormat="1" applyFont="1" applyFill="1" applyBorder="1" applyAlignment="1" applyProtection="1">
      <alignment horizontal="center" vertical="center" wrapText="1"/>
      <protection locked="0"/>
    </xf>
    <xf numFmtId="165" fontId="33" fillId="0" borderId="69" xfId="0" applyNumberFormat="1" applyFont="1" applyFill="1" applyBorder="1" applyAlignment="1" applyProtection="1">
      <alignment horizontal="center" vertical="center" wrapText="1"/>
    </xf>
    <xf numFmtId="15" fontId="33" fillId="0" borderId="69" xfId="0" applyNumberFormat="1" applyFont="1" applyFill="1" applyBorder="1" applyAlignment="1" applyProtection="1">
      <alignment horizontal="center" vertical="center" wrapText="1"/>
    </xf>
    <xf numFmtId="0" fontId="33" fillId="0" borderId="69" xfId="0" applyNumberFormat="1" applyFont="1" applyFill="1" applyBorder="1" applyAlignment="1" applyProtection="1">
      <alignment horizontal="center" vertical="center" wrapText="1"/>
    </xf>
    <xf numFmtId="0" fontId="6" fillId="4" borderId="69" xfId="0" applyFont="1" applyFill="1" applyBorder="1" applyAlignment="1" applyProtection="1">
      <alignment horizontal="center" vertical="center" wrapText="1"/>
    </xf>
    <xf numFmtId="0" fontId="6" fillId="4" borderId="69" xfId="0" applyFont="1" applyFill="1" applyBorder="1" applyAlignment="1" applyProtection="1">
      <alignment horizontal="center" vertical="center"/>
    </xf>
    <xf numFmtId="0" fontId="6" fillId="4" borderId="69" xfId="0" quotePrefix="1" applyFont="1" applyFill="1" applyBorder="1" applyAlignment="1" applyProtection="1">
      <alignment horizontal="center" vertical="center"/>
    </xf>
    <xf numFmtId="0" fontId="0" fillId="4" borderId="69" xfId="0" applyFont="1" applyFill="1" applyBorder="1" applyAlignment="1" applyProtection="1">
      <alignment horizontal="center" vertical="center" wrapText="1"/>
      <protection locked="0"/>
    </xf>
    <xf numFmtId="0" fontId="0" fillId="4" borderId="69" xfId="0" applyFont="1" applyFill="1" applyBorder="1" applyAlignment="1" applyProtection="1">
      <alignment horizontal="center" vertical="center" wrapText="1"/>
    </xf>
    <xf numFmtId="0" fontId="6" fillId="0" borderId="69" xfId="0" applyFont="1" applyBorder="1" applyAlignment="1" applyProtection="1">
      <alignment horizontal="center" vertical="center"/>
    </xf>
    <xf numFmtId="49" fontId="6" fillId="0" borderId="69" xfId="0" applyNumberFormat="1" applyFont="1" applyBorder="1" applyAlignment="1" applyProtection="1">
      <alignment horizontal="center" vertical="center"/>
    </xf>
    <xf numFmtId="0" fontId="13" fillId="6" borderId="69"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6" fillId="0" borderId="69" xfId="0" applyFont="1" applyBorder="1" applyProtection="1"/>
    <xf numFmtId="0" fontId="6" fillId="4" borderId="69" xfId="0" applyFont="1" applyFill="1" applyBorder="1" applyAlignment="1" applyProtection="1">
      <alignment wrapText="1"/>
    </xf>
    <xf numFmtId="0" fontId="6" fillId="4" borderId="69" xfId="0" quotePrefix="1" applyFont="1" applyFill="1" applyBorder="1" applyAlignment="1" applyProtection="1">
      <alignment horizontal="left" wrapText="1"/>
    </xf>
    <xf numFmtId="0" fontId="6" fillId="4" borderId="69" xfId="0" quotePrefix="1" applyFont="1" applyFill="1" applyBorder="1" applyAlignment="1" applyProtection="1">
      <alignment horizontal="center" vertical="center" wrapText="1"/>
    </xf>
    <xf numFmtId="168" fontId="0" fillId="4" borderId="69" xfId="0" applyNumberFormat="1" applyFont="1" applyFill="1" applyBorder="1" applyAlignment="1" applyProtection="1">
      <alignment horizontal="center" vertical="center" wrapText="1"/>
      <protection locked="0"/>
    </xf>
    <xf numFmtId="0" fontId="0" fillId="0" borderId="69" xfId="0" applyFont="1" applyFill="1" applyBorder="1" applyAlignment="1" applyProtection="1">
      <alignment horizontal="left" vertical="center" wrapText="1"/>
      <protection locked="0"/>
    </xf>
    <xf numFmtId="49" fontId="6" fillId="4" borderId="69" xfId="0" applyNumberFormat="1" applyFont="1" applyFill="1" applyBorder="1" applyProtection="1"/>
    <xf numFmtId="170" fontId="6" fillId="4" borderId="69" xfId="0" applyNumberFormat="1" applyFont="1" applyFill="1" applyBorder="1" applyProtection="1"/>
    <xf numFmtId="49" fontId="6" fillId="4" borderId="69" xfId="0" quotePrefix="1" applyNumberFormat="1" applyFont="1" applyFill="1" applyBorder="1" applyAlignment="1" applyProtection="1">
      <alignment horizontal="left" wrapText="1"/>
    </xf>
    <xf numFmtId="0" fontId="0" fillId="11" borderId="69" xfId="0" applyFont="1" applyFill="1" applyBorder="1" applyAlignment="1" applyProtection="1">
      <alignment horizontal="center" vertical="center" wrapText="1"/>
    </xf>
    <xf numFmtId="0" fontId="11" fillId="4" borderId="69" xfId="0" applyFont="1" applyFill="1" applyBorder="1" applyAlignment="1" applyProtection="1">
      <alignment horizontal="center" vertical="center" wrapText="1"/>
    </xf>
    <xf numFmtId="0" fontId="0" fillId="8" borderId="69" xfId="0" applyNumberFormat="1" applyFont="1" applyFill="1" applyBorder="1" applyAlignment="1" applyProtection="1">
      <alignment horizontal="center" vertical="center" wrapText="1"/>
    </xf>
    <xf numFmtId="170" fontId="6" fillId="4" borderId="69" xfId="0" applyNumberFormat="1" applyFont="1" applyFill="1" applyBorder="1" applyAlignment="1" applyProtection="1">
      <alignment horizontal="center" vertical="center" wrapText="1"/>
    </xf>
    <xf numFmtId="0" fontId="6" fillId="0" borderId="69" xfId="0" applyFont="1" applyFill="1" applyBorder="1" applyAlignment="1" applyProtection="1">
      <alignment horizontal="center" vertical="center" wrapText="1"/>
    </xf>
    <xf numFmtId="0" fontId="6" fillId="0" borderId="69" xfId="0" quotePrefix="1" applyFont="1" applyFill="1" applyBorder="1" applyAlignment="1" applyProtection="1">
      <alignment horizontal="center" vertical="center" wrapText="1"/>
    </xf>
    <xf numFmtId="0" fontId="0" fillId="0" borderId="69" xfId="0" applyFont="1" applyBorder="1" applyAlignment="1" applyProtection="1">
      <alignment horizontal="left" vertical="center" wrapText="1"/>
      <protection locked="0"/>
    </xf>
    <xf numFmtId="49" fontId="0" fillId="0" borderId="69" xfId="0" applyNumberFormat="1" applyFont="1" applyBorder="1" applyAlignment="1" applyProtection="1">
      <alignment horizontal="left" vertical="center" wrapText="1"/>
      <protection locked="0"/>
    </xf>
    <xf numFmtId="0" fontId="0" fillId="0" borderId="69" xfId="0" applyFont="1" applyBorder="1" applyAlignment="1" applyProtection="1">
      <alignment horizontal="center" vertical="center" wrapText="1"/>
      <protection locked="0"/>
    </xf>
    <xf numFmtId="0" fontId="6" fillId="0" borderId="69" xfId="0" applyFont="1" applyBorder="1" applyAlignment="1" applyProtection="1">
      <alignment horizontal="center" vertical="center" wrapText="1"/>
      <protection locked="0"/>
    </xf>
    <xf numFmtId="0" fontId="5" fillId="0" borderId="69" xfId="0" applyFont="1" applyBorder="1" applyAlignment="1" applyProtection="1">
      <alignment horizontal="center" vertical="center" wrapText="1"/>
      <protection locked="0"/>
    </xf>
    <xf numFmtId="49" fontId="0" fillId="0" borderId="69" xfId="0" quotePrefix="1" applyNumberFormat="1" applyFont="1" applyBorder="1" applyAlignment="1" applyProtection="1">
      <alignment horizontal="left" vertical="center" wrapText="1"/>
      <protection locked="0"/>
    </xf>
    <xf numFmtId="0" fontId="0" fillId="0" borderId="69" xfId="0" quotePrefix="1" applyFont="1" applyBorder="1" applyAlignment="1" applyProtection="1">
      <alignment horizontal="left" vertical="center" wrapText="1"/>
      <protection locked="0"/>
    </xf>
    <xf numFmtId="49" fontId="0" fillId="0" borderId="69" xfId="0" quotePrefix="1" applyNumberFormat="1" applyFont="1" applyBorder="1" applyAlignment="1" applyProtection="1">
      <alignment horizontal="center" vertical="center" wrapText="1"/>
      <protection locked="0"/>
    </xf>
    <xf numFmtId="0" fontId="6" fillId="0" borderId="69" xfId="0" applyFont="1" applyFill="1" applyBorder="1" applyAlignment="1" applyProtection="1">
      <alignment horizontal="center" vertical="center"/>
    </xf>
    <xf numFmtId="0" fontId="6" fillId="0" borderId="69" xfId="0" applyFont="1" applyFill="1" applyBorder="1" applyAlignment="1" applyProtection="1">
      <alignment horizontal="left" vertical="center" wrapText="1"/>
    </xf>
    <xf numFmtId="49" fontId="6" fillId="0" borderId="69" xfId="0" applyNumberFormat="1" applyFont="1" applyFill="1" applyBorder="1" applyAlignment="1" applyProtection="1">
      <alignment horizontal="left" vertical="center" wrapText="1"/>
    </xf>
    <xf numFmtId="0" fontId="13" fillId="0" borderId="69" xfId="0" applyFont="1" applyFill="1" applyBorder="1" applyAlignment="1" applyProtection="1">
      <alignment horizontal="center" vertical="center" wrapText="1"/>
    </xf>
    <xf numFmtId="49" fontId="5" fillId="0" borderId="69" xfId="0" applyNumberFormat="1" applyFont="1" applyFill="1" applyBorder="1" applyAlignment="1" applyProtection="1">
      <alignment horizontal="left" vertical="center" wrapText="1"/>
      <protection locked="0"/>
    </xf>
    <xf numFmtId="0" fontId="0" fillId="0" borderId="69" xfId="0" applyFont="1" applyFill="1" applyBorder="1" applyAlignment="1" applyProtection="1">
      <alignment horizontal="left" vertical="center" wrapText="1"/>
    </xf>
    <xf numFmtId="15" fontId="6" fillId="0" borderId="69" xfId="0" applyNumberFormat="1" applyFont="1" applyFill="1" applyBorder="1" applyAlignment="1" applyProtection="1">
      <alignment horizontal="center" vertical="center" wrapText="1"/>
    </xf>
    <xf numFmtId="0" fontId="5" fillId="0" borderId="69" xfId="0" applyFont="1" applyFill="1" applyBorder="1" applyAlignment="1" applyProtection="1">
      <alignment horizontal="center" vertical="center" wrapText="1"/>
    </xf>
    <xf numFmtId="0" fontId="14" fillId="0" borderId="69" xfId="0" quotePrefix="1" applyFont="1" applyFill="1" applyBorder="1" applyAlignment="1" applyProtection="1">
      <alignment horizontal="center" vertical="center" wrapText="1"/>
    </xf>
    <xf numFmtId="0" fontId="0" fillId="8" borderId="69" xfId="0" applyFont="1" applyFill="1" applyBorder="1" applyAlignment="1" applyProtection="1">
      <alignment horizontal="center" vertical="center" wrapText="1"/>
    </xf>
    <xf numFmtId="0" fontId="6" fillId="0" borderId="69" xfId="0" applyFont="1" applyBorder="1" applyAlignment="1" applyProtection="1">
      <alignment horizontal="center" vertical="center" wrapText="1"/>
    </xf>
    <xf numFmtId="0" fontId="6" fillId="0" borderId="69" xfId="0" applyFont="1" applyBorder="1" applyAlignment="1" applyProtection="1">
      <alignment horizontal="center" vertical="center"/>
      <protection locked="0"/>
    </xf>
    <xf numFmtId="0" fontId="6" fillId="0" borderId="69" xfId="0" applyFont="1" applyBorder="1" applyAlignment="1" applyProtection="1">
      <alignment wrapText="1"/>
    </xf>
    <xf numFmtId="0" fontId="30" fillId="0" borderId="69" xfId="0" applyFont="1" applyFill="1" applyBorder="1" applyAlignment="1" applyProtection="1">
      <alignment horizontal="center" vertical="center" wrapText="1"/>
    </xf>
    <xf numFmtId="0" fontId="29" fillId="0" borderId="69" xfId="0" applyFont="1" applyFill="1" applyBorder="1" applyAlignment="1" applyProtection="1">
      <alignment horizontal="center" vertical="center"/>
    </xf>
    <xf numFmtId="17" fontId="11" fillId="6" borderId="69" xfId="0" quotePrefix="1" applyNumberFormat="1" applyFont="1" applyFill="1" applyBorder="1" applyAlignment="1" applyProtection="1">
      <alignment horizontal="center" vertical="center" wrapText="1"/>
    </xf>
    <xf numFmtId="0" fontId="14" fillId="4" borderId="69" xfId="0" applyFont="1" applyFill="1" applyBorder="1" applyAlignment="1" applyProtection="1">
      <alignment vertical="center"/>
    </xf>
    <xf numFmtId="15" fontId="0" fillId="8" borderId="69" xfId="0" applyNumberFormat="1" applyFont="1" applyFill="1" applyBorder="1" applyAlignment="1" applyProtection="1">
      <alignment horizontal="center" vertical="center"/>
    </xf>
    <xf numFmtId="0" fontId="0" fillId="0" borderId="69" xfId="0" applyNumberFormat="1" applyFont="1" applyBorder="1" applyAlignment="1" applyProtection="1">
      <alignment horizontal="center" vertical="center"/>
    </xf>
    <xf numFmtId="15" fontId="0" fillId="0" borderId="69" xfId="0" applyNumberFormat="1" applyFont="1" applyFill="1" applyBorder="1" applyAlignment="1" applyProtection="1">
      <alignment horizontal="center" vertical="center"/>
      <protection locked="0"/>
    </xf>
    <xf numFmtId="0" fontId="0" fillId="0" borderId="69" xfId="0" applyNumberFormat="1" applyFont="1" applyFill="1" applyBorder="1" applyAlignment="1" applyProtection="1">
      <alignment horizontal="center" vertical="center"/>
      <protection locked="0"/>
    </xf>
    <xf numFmtId="14" fontId="6" fillId="0" borderId="69" xfId="0" applyNumberFormat="1" applyFont="1" applyBorder="1" applyProtection="1"/>
    <xf numFmtId="15" fontId="0" fillId="0" borderId="69" xfId="0" applyNumberFormat="1" applyFont="1" applyBorder="1" applyAlignment="1" applyProtection="1">
      <alignment horizontal="center" vertical="center"/>
    </xf>
    <xf numFmtId="0" fontId="3" fillId="0" borderId="69" xfId="2" applyFill="1" applyBorder="1"/>
    <xf numFmtId="49" fontId="3" fillId="0" borderId="69" xfId="2" applyNumberFormat="1" applyFill="1" applyBorder="1"/>
    <xf numFmtId="0" fontId="3" fillId="0" borderId="69" xfId="2" applyFont="1" applyFill="1" applyBorder="1"/>
    <xf numFmtId="49" fontId="3" fillId="0" borderId="0" xfId="2" quotePrefix="1" applyNumberFormat="1"/>
    <xf numFmtId="49" fontId="3" fillId="0" borderId="69" xfId="2" quotePrefix="1" applyNumberFormat="1" applyFill="1" applyBorder="1"/>
    <xf numFmtId="0" fontId="3" fillId="0" borderId="0" xfId="2" quotePrefix="1" applyFill="1"/>
    <xf numFmtId="0" fontId="3" fillId="0" borderId="70" xfId="2" quotePrefix="1" applyFill="1" applyBorder="1" applyAlignment="1">
      <alignment horizontal="left"/>
    </xf>
    <xf numFmtId="0" fontId="3" fillId="0" borderId="70" xfId="2" applyFill="1" applyBorder="1"/>
    <xf numFmtId="49" fontId="3" fillId="0" borderId="70" xfId="2" applyNumberFormat="1" applyFill="1" applyBorder="1"/>
    <xf numFmtId="49" fontId="3" fillId="0" borderId="70" xfId="2" quotePrefix="1" applyNumberFormat="1" applyFill="1" applyBorder="1"/>
    <xf numFmtId="0" fontId="3" fillId="0" borderId="69" xfId="2" quotePrefix="1" applyFill="1" applyBorder="1"/>
    <xf numFmtId="0" fontId="3" fillId="0" borderId="69" xfId="2" quotePrefix="1" applyFill="1" applyBorder="1" applyAlignment="1">
      <alignment horizontal="left"/>
    </xf>
    <xf numFmtId="171" fontId="3" fillId="0" borderId="69" xfId="2" applyNumberFormat="1" applyFill="1" applyBorder="1"/>
    <xf numFmtId="169" fontId="3" fillId="0" borderId="69" xfId="2" applyNumberFormat="1" applyFill="1" applyBorder="1"/>
    <xf numFmtId="170" fontId="3" fillId="0" borderId="69" xfId="2" applyNumberFormat="1" applyFill="1" applyBorder="1"/>
    <xf numFmtId="4" fontId="0" fillId="12" borderId="69" xfId="0" applyNumberFormat="1" applyFont="1" applyFill="1" applyBorder="1" applyAlignment="1" applyProtection="1">
      <alignment horizontal="center" vertical="center" wrapText="1"/>
      <protection locked="0"/>
    </xf>
    <xf numFmtId="3" fontId="0" fillId="12" borderId="69" xfId="0" applyNumberFormat="1" applyFont="1" applyFill="1" applyBorder="1" applyAlignment="1" applyProtection="1">
      <alignment horizontal="center" vertical="center" wrapText="1"/>
      <protection locked="0"/>
    </xf>
    <xf numFmtId="0" fontId="0" fillId="12" borderId="69" xfId="0" applyFont="1" applyFill="1" applyBorder="1" applyAlignment="1" applyProtection="1">
      <alignment horizontal="left" vertical="center" wrapText="1"/>
      <protection locked="0"/>
    </xf>
    <xf numFmtId="49" fontId="0" fillId="12" borderId="69" xfId="0" applyNumberFormat="1" applyFont="1" applyFill="1" applyBorder="1" applyAlignment="1" applyProtection="1">
      <alignment horizontal="left" vertical="center" wrapText="1"/>
      <protection locked="0"/>
    </xf>
    <xf numFmtId="168" fontId="0" fillId="12" borderId="69" xfId="0" applyNumberFormat="1" applyFont="1" applyFill="1" applyBorder="1" applyAlignment="1" applyProtection="1">
      <alignment horizontal="center" vertical="center" wrapText="1"/>
      <protection locked="0"/>
    </xf>
    <xf numFmtId="49" fontId="0" fillId="12" borderId="69" xfId="0" applyNumberFormat="1" applyFont="1" applyFill="1" applyBorder="1" applyAlignment="1" applyProtection="1">
      <alignment horizontal="center" vertical="center" wrapText="1"/>
      <protection locked="0"/>
    </xf>
    <xf numFmtId="0" fontId="0" fillId="12" borderId="69" xfId="0" applyFont="1" applyFill="1" applyBorder="1" applyAlignment="1" applyProtection="1">
      <alignment horizontal="center" vertical="center" wrapText="1"/>
      <protection locked="0"/>
    </xf>
    <xf numFmtId="0" fontId="0" fillId="12" borderId="69" xfId="0" applyFont="1" applyFill="1" applyBorder="1" applyAlignment="1" applyProtection="1">
      <alignment horizontal="center" vertical="center" wrapText="1"/>
    </xf>
    <xf numFmtId="0" fontId="6" fillId="12" borderId="69" xfId="0" applyFont="1" applyFill="1" applyBorder="1" applyProtection="1"/>
    <xf numFmtId="49" fontId="6" fillId="12" borderId="69" xfId="0" applyNumberFormat="1" applyFont="1" applyFill="1" applyBorder="1" applyProtection="1"/>
    <xf numFmtId="170" fontId="6" fillId="12" borderId="69" xfId="0" applyNumberFormat="1" applyFont="1" applyFill="1" applyBorder="1" applyProtection="1"/>
    <xf numFmtId="0" fontId="6" fillId="12" borderId="69" xfId="0" quotePrefix="1" applyFont="1" applyFill="1" applyBorder="1" applyAlignment="1" applyProtection="1">
      <alignment horizontal="left" wrapText="1"/>
    </xf>
    <xf numFmtId="49" fontId="6" fillId="12" borderId="69" xfId="0" quotePrefix="1" applyNumberFormat="1" applyFont="1" applyFill="1" applyBorder="1" applyAlignment="1" applyProtection="1">
      <alignment horizontal="left" wrapText="1"/>
    </xf>
    <xf numFmtId="0" fontId="11" fillId="8" borderId="11"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1" fillId="0" borderId="0" xfId="0" applyFont="1" applyFill="1" applyBorder="1" applyAlignment="1" applyProtection="1">
      <alignment horizontal="center" vertical="center"/>
    </xf>
    <xf numFmtId="0" fontId="11" fillId="6" borderId="1" xfId="0" quotePrefix="1" applyFont="1" applyFill="1" applyBorder="1" applyAlignment="1" applyProtection="1">
      <alignment horizontal="center" vertical="center"/>
    </xf>
    <xf numFmtId="0" fontId="11" fillId="6" borderId="0" xfId="0" quotePrefix="1" applyFont="1" applyFill="1" applyBorder="1" applyAlignment="1" applyProtection="1">
      <alignment horizontal="center" vertical="center"/>
    </xf>
    <xf numFmtId="0" fontId="11" fillId="6" borderId="20" xfId="0" quotePrefix="1" applyFont="1" applyFill="1" applyBorder="1" applyAlignment="1" applyProtection="1">
      <alignment horizontal="center" vertical="center"/>
    </xf>
    <xf numFmtId="0" fontId="11" fillId="6" borderId="21" xfId="0" quotePrefix="1" applyFont="1" applyFill="1" applyBorder="1" applyAlignment="1" applyProtection="1">
      <alignment horizontal="center" vertical="center"/>
    </xf>
    <xf numFmtId="0" fontId="11" fillId="6" borderId="4" xfId="0" quotePrefix="1"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0" fontId="11" fillId="6" borderId="23" xfId="0" applyFont="1" applyFill="1" applyBorder="1" applyAlignment="1" applyProtection="1">
      <alignment horizontal="center" vertical="center"/>
    </xf>
    <xf numFmtId="0" fontId="11" fillId="6" borderId="6" xfId="0" applyFont="1" applyFill="1" applyBorder="1" applyAlignment="1" applyProtection="1">
      <alignment horizontal="center" vertical="center"/>
    </xf>
    <xf numFmtId="0" fontId="11" fillId="6" borderId="29" xfId="0" applyFont="1" applyFill="1" applyBorder="1" applyAlignment="1" applyProtection="1">
      <alignment horizontal="center" vertical="center"/>
    </xf>
    <xf numFmtId="0" fontId="11" fillId="5" borderId="25" xfId="0" applyFont="1" applyFill="1" applyBorder="1" applyAlignment="1" applyProtection="1">
      <alignment horizontal="center" vertical="center"/>
    </xf>
    <xf numFmtId="0" fontId="11" fillId="5" borderId="26" xfId="0" applyFont="1" applyFill="1" applyBorder="1" applyAlignment="1" applyProtection="1">
      <alignment horizontal="center" vertical="center"/>
    </xf>
    <xf numFmtId="0" fontId="11" fillId="5" borderId="27" xfId="0" applyFont="1" applyFill="1" applyBorder="1" applyAlignment="1" applyProtection="1">
      <alignment horizontal="center" vertical="center"/>
    </xf>
    <xf numFmtId="0" fontId="11" fillId="5" borderId="28"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11" fillId="6" borderId="5" xfId="0" quotePrefix="1" applyFont="1" applyFill="1" applyBorder="1" applyAlignment="1" applyProtection="1">
      <alignment horizontal="center" vertical="center"/>
    </xf>
    <xf numFmtId="0" fontId="7" fillId="6" borderId="4" xfId="0" quotePrefix="1" applyFont="1" applyFill="1" applyBorder="1" applyAlignment="1" applyProtection="1">
      <alignment horizontal="center" vertical="center"/>
    </xf>
    <xf numFmtId="0" fontId="7" fillId="6" borderId="2" xfId="0" applyFont="1" applyFill="1" applyBorder="1" applyAlignment="1" applyProtection="1">
      <alignment horizontal="center" vertical="center"/>
    </xf>
    <xf numFmtId="0" fontId="15" fillId="6" borderId="12" xfId="0" quotePrefix="1" applyFont="1" applyFill="1" applyBorder="1" applyAlignment="1" applyProtection="1">
      <alignment horizontal="center" vertical="center"/>
    </xf>
    <xf numFmtId="0" fontId="15" fillId="6" borderId="24" xfId="0" quotePrefix="1" applyFont="1" applyFill="1" applyBorder="1" applyAlignment="1" applyProtection="1">
      <alignment horizontal="center" vertical="center"/>
    </xf>
    <xf numFmtId="0" fontId="15" fillId="6" borderId="13" xfId="0" quotePrefix="1" applyFont="1" applyFill="1" applyBorder="1" applyAlignment="1" applyProtection="1">
      <alignment horizontal="center" vertical="center"/>
    </xf>
    <xf numFmtId="0" fontId="15" fillId="6" borderId="20" xfId="0" quotePrefix="1" applyFont="1" applyFill="1" applyBorder="1" applyAlignment="1" applyProtection="1">
      <alignment horizontal="center" vertical="center"/>
    </xf>
    <xf numFmtId="0" fontId="15" fillId="6" borderId="21" xfId="0" quotePrefix="1" applyFont="1" applyFill="1" applyBorder="1" applyAlignment="1" applyProtection="1">
      <alignment horizontal="center" vertical="center"/>
    </xf>
    <xf numFmtId="0" fontId="15" fillId="6" borderId="22" xfId="0" quotePrefix="1" applyFont="1" applyFill="1" applyBorder="1" applyAlignment="1" applyProtection="1">
      <alignment horizontal="center" vertical="center"/>
    </xf>
    <xf numFmtId="0" fontId="11" fillId="6" borderId="2" xfId="0" quotePrefix="1" applyFont="1" applyFill="1" applyBorder="1" applyAlignment="1" applyProtection="1">
      <alignment horizontal="center" vertical="center"/>
    </xf>
    <xf numFmtId="0" fontId="11" fillId="6" borderId="4" xfId="0" applyFont="1" applyFill="1" applyBorder="1" applyAlignment="1" applyProtection="1">
      <alignment horizontal="center" vertical="center"/>
    </xf>
    <xf numFmtId="0" fontId="13" fillId="6" borderId="4" xfId="0" quotePrefix="1"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5" fillId="6" borderId="12" xfId="0" quotePrefix="1" applyFont="1" applyFill="1" applyBorder="1" applyAlignment="1" applyProtection="1">
      <alignment horizontal="center"/>
    </xf>
    <xf numFmtId="0" fontId="15" fillId="6" borderId="24" xfId="0" quotePrefix="1" applyFont="1" applyFill="1" applyBorder="1" applyAlignment="1" applyProtection="1">
      <alignment horizontal="center"/>
    </xf>
    <xf numFmtId="0" fontId="15" fillId="6" borderId="13" xfId="0" quotePrefix="1" applyFont="1" applyFill="1" applyBorder="1" applyAlignment="1" applyProtection="1">
      <alignment horizontal="center"/>
    </xf>
    <xf numFmtId="0" fontId="15" fillId="6" borderId="20" xfId="0" quotePrefix="1" applyFont="1" applyFill="1" applyBorder="1" applyAlignment="1" applyProtection="1">
      <alignment horizontal="center"/>
    </xf>
    <xf numFmtId="0" fontId="15" fillId="6" borderId="21" xfId="0" quotePrefix="1" applyFont="1" applyFill="1" applyBorder="1" applyAlignment="1" applyProtection="1">
      <alignment horizontal="center"/>
    </xf>
    <xf numFmtId="0" fontId="15" fillId="6" borderId="22" xfId="0" quotePrefix="1" applyFont="1" applyFill="1" applyBorder="1" applyAlignment="1" applyProtection="1">
      <alignment horizontal="center"/>
    </xf>
    <xf numFmtId="15" fontId="22" fillId="8" borderId="35" xfId="0" applyNumberFormat="1" applyFont="1" applyFill="1" applyBorder="1" applyAlignment="1" applyProtection="1">
      <alignment horizontal="center" vertical="center" wrapText="1"/>
    </xf>
    <xf numFmtId="15" fontId="22" fillId="8" borderId="55" xfId="0" applyNumberFormat="1" applyFont="1" applyFill="1" applyBorder="1" applyAlignment="1" applyProtection="1">
      <alignment horizontal="center" vertical="center" wrapText="1"/>
    </xf>
    <xf numFmtId="15" fontId="25" fillId="9" borderId="67" xfId="0" applyNumberFormat="1" applyFont="1" applyFill="1" applyBorder="1" applyAlignment="1" applyProtection="1">
      <alignment horizontal="center" vertical="center"/>
    </xf>
    <xf numFmtId="15" fontId="25" fillId="9" borderId="33" xfId="0" applyNumberFormat="1" applyFont="1" applyFill="1" applyBorder="1" applyAlignment="1" applyProtection="1">
      <alignment horizontal="center" vertical="center"/>
    </xf>
    <xf numFmtId="15" fontId="25" fillId="9" borderId="62" xfId="0" applyNumberFormat="1" applyFont="1" applyFill="1" applyBorder="1" applyAlignment="1" applyProtection="1">
      <alignment horizontal="center" vertical="center"/>
    </xf>
    <xf numFmtId="17" fontId="19" fillId="9" borderId="36" xfId="0" applyNumberFormat="1" applyFont="1" applyFill="1" applyBorder="1" applyAlignment="1" applyProtection="1">
      <alignment horizontal="center" vertical="center" wrapText="1"/>
    </xf>
    <xf numFmtId="17" fontId="19" fillId="9" borderId="37" xfId="0" applyNumberFormat="1" applyFont="1" applyFill="1" applyBorder="1" applyAlignment="1" applyProtection="1">
      <alignment horizontal="center" vertical="center" wrapText="1"/>
    </xf>
    <xf numFmtId="0" fontId="25" fillId="9" borderId="23" xfId="0" applyFont="1" applyFill="1" applyBorder="1" applyAlignment="1" applyProtection="1">
      <alignment horizontal="center" vertical="center" wrapText="1"/>
    </xf>
    <xf numFmtId="0" fontId="25" fillId="9" borderId="6" xfId="0" applyFont="1" applyFill="1" applyBorder="1" applyAlignment="1" applyProtection="1">
      <alignment horizontal="center" vertical="center" wrapText="1"/>
    </xf>
    <xf numFmtId="0" fontId="25" fillId="9" borderId="50" xfId="0" applyFont="1" applyFill="1" applyBorder="1" applyAlignment="1" applyProtection="1">
      <alignment horizontal="center" vertical="center" wrapText="1"/>
    </xf>
    <xf numFmtId="0" fontId="25" fillId="9" borderId="5" xfId="0" applyFont="1" applyFill="1" applyBorder="1" applyAlignment="1" applyProtection="1">
      <alignment horizontal="center" vertical="center" wrapText="1"/>
    </xf>
    <xf numFmtId="17" fontId="25" fillId="9" borderId="15" xfId="0" applyNumberFormat="1" applyFont="1" applyFill="1" applyBorder="1" applyAlignment="1" applyProtection="1">
      <alignment horizontal="center" vertical="center" wrapText="1"/>
    </xf>
    <xf numFmtId="17" fontId="25" fillId="9" borderId="17" xfId="0" applyNumberFormat="1" applyFont="1" applyFill="1" applyBorder="1" applyAlignment="1" applyProtection="1">
      <alignment horizontal="center" vertical="center" wrapText="1"/>
    </xf>
    <xf numFmtId="0" fontId="24" fillId="8" borderId="43" xfId="0" applyNumberFormat="1" applyFont="1" applyFill="1" applyBorder="1" applyAlignment="1" applyProtection="1">
      <alignment horizontal="left" vertical="center" wrapText="1"/>
    </xf>
    <xf numFmtId="0" fontId="24" fillId="8" borderId="44" xfId="0" applyNumberFormat="1" applyFont="1" applyFill="1" applyBorder="1" applyAlignment="1" applyProtection="1">
      <alignment horizontal="left" vertical="center" wrapText="1"/>
    </xf>
    <xf numFmtId="0" fontId="24" fillId="8" borderId="45" xfId="0" applyNumberFormat="1" applyFont="1" applyFill="1" applyBorder="1" applyAlignment="1" applyProtection="1">
      <alignment horizontal="left" vertical="center" wrapText="1"/>
    </xf>
    <xf numFmtId="0" fontId="19" fillId="9" borderId="5" xfId="0" applyFont="1" applyFill="1" applyBorder="1" applyAlignment="1" applyProtection="1">
      <alignment horizontal="center" vertical="center" wrapText="1"/>
    </xf>
    <xf numFmtId="0" fontId="19" fillId="9" borderId="6" xfId="0" applyFont="1" applyFill="1" applyBorder="1" applyAlignment="1" applyProtection="1">
      <alignment horizontal="center" vertical="center" wrapText="1"/>
    </xf>
    <xf numFmtId="0" fontId="19" fillId="9" borderId="50" xfId="0" applyFont="1" applyFill="1" applyBorder="1" applyAlignment="1" applyProtection="1">
      <alignment horizontal="center" vertical="center" wrapText="1"/>
    </xf>
    <xf numFmtId="0" fontId="19" fillId="9" borderId="4" xfId="0" applyFont="1" applyFill="1" applyBorder="1" applyAlignment="1" applyProtection="1">
      <alignment horizontal="center" vertical="center" wrapText="1"/>
    </xf>
    <xf numFmtId="0" fontId="19" fillId="9" borderId="2" xfId="0" applyFont="1" applyFill="1" applyBorder="1" applyAlignment="1" applyProtection="1">
      <alignment horizontal="center" vertical="center" wrapText="1"/>
    </xf>
    <xf numFmtId="0" fontId="19" fillId="9" borderId="3" xfId="0" applyFont="1" applyFill="1" applyBorder="1" applyAlignment="1" applyProtection="1">
      <alignment horizontal="center" vertical="center" wrapText="1"/>
    </xf>
    <xf numFmtId="17" fontId="25" fillId="9" borderId="68" xfId="0" applyNumberFormat="1" applyFont="1" applyFill="1" applyBorder="1" applyAlignment="1" applyProtection="1">
      <alignment horizontal="center" vertical="center" wrapText="1"/>
    </xf>
    <xf numFmtId="17" fontId="25" fillId="9" borderId="10" xfId="0" applyNumberFormat="1" applyFont="1" applyFill="1" applyBorder="1" applyAlignment="1" applyProtection="1">
      <alignment horizontal="center" vertical="center" wrapText="1"/>
    </xf>
    <xf numFmtId="0" fontId="0" fillId="0" borderId="56" xfId="0" applyBorder="1" applyAlignment="1" applyProtection="1">
      <alignment horizontal="center"/>
    </xf>
    <xf numFmtId="0" fontId="0" fillId="0" borderId="63" xfId="0" applyBorder="1" applyAlignment="1" applyProtection="1">
      <alignment horizontal="center"/>
    </xf>
    <xf numFmtId="0" fontId="0" fillId="0" borderId="34" xfId="0" applyBorder="1" applyAlignment="1" applyProtection="1">
      <alignment horizontal="center"/>
    </xf>
    <xf numFmtId="0" fontId="0" fillId="0" borderId="35" xfId="0" applyBorder="1" applyAlignment="1" applyProtection="1">
      <alignment horizontal="center"/>
    </xf>
    <xf numFmtId="0" fontId="0" fillId="0" borderId="55" xfId="0" applyBorder="1" applyAlignment="1" applyProtection="1">
      <alignment horizontal="center"/>
    </xf>
    <xf numFmtId="0" fontId="0" fillId="0" borderId="46" xfId="0" applyBorder="1" applyAlignment="1" applyProtection="1">
      <alignment horizontal="center"/>
    </xf>
    <xf numFmtId="0" fontId="0" fillId="0" borderId="58" xfId="0" applyBorder="1" applyAlignment="1" applyProtection="1">
      <alignment horizontal="center"/>
    </xf>
    <xf numFmtId="0" fontId="0" fillId="0" borderId="59" xfId="0" applyBorder="1" applyAlignment="1" applyProtection="1">
      <alignment horizontal="center"/>
    </xf>
    <xf numFmtId="0" fontId="0" fillId="0" borderId="39" xfId="0" applyBorder="1" applyAlignment="1" applyProtection="1">
      <alignment horizontal="center"/>
    </xf>
    <xf numFmtId="0" fontId="0" fillId="0" borderId="38" xfId="0" applyBorder="1" applyAlignment="1" applyProtection="1">
      <alignment horizontal="center"/>
    </xf>
    <xf numFmtId="15" fontId="25" fillId="9" borderId="36" xfId="0" applyNumberFormat="1" applyFont="1" applyFill="1" applyBorder="1" applyAlignment="1" applyProtection="1">
      <alignment horizontal="center" vertical="center"/>
    </xf>
    <xf numFmtId="15" fontId="25" fillId="9" borderId="60" xfId="0" applyNumberFormat="1" applyFont="1" applyFill="1" applyBorder="1" applyAlignment="1" applyProtection="1">
      <alignment horizontal="center" vertical="center"/>
    </xf>
    <xf numFmtId="0" fontId="23" fillId="6" borderId="5" xfId="0" applyFont="1" applyFill="1" applyBorder="1" applyAlignment="1" applyProtection="1">
      <alignment horizontal="center" vertical="center" wrapText="1"/>
    </xf>
    <xf numFmtId="0" fontId="23" fillId="6" borderId="6" xfId="0" applyFont="1" applyFill="1" applyBorder="1" applyAlignment="1" applyProtection="1">
      <alignment horizontal="center" vertical="center" wrapText="1"/>
    </xf>
    <xf numFmtId="0" fontId="23" fillId="6" borderId="50" xfId="0" applyFont="1" applyFill="1" applyBorder="1" applyAlignment="1" applyProtection="1">
      <alignment horizontal="center" vertical="center" wrapText="1"/>
    </xf>
    <xf numFmtId="0" fontId="21" fillId="6" borderId="40" xfId="0" applyFont="1" applyFill="1" applyBorder="1" applyAlignment="1" applyProtection="1">
      <alignment horizontal="center" vertical="center" wrapText="1"/>
    </xf>
    <xf numFmtId="0" fontId="21" fillId="6" borderId="43" xfId="0" applyFont="1" applyFill="1" applyBorder="1" applyAlignment="1" applyProtection="1">
      <alignment horizontal="center" vertical="center" wrapText="1"/>
    </xf>
    <xf numFmtId="17" fontId="25" fillId="9" borderId="27" xfId="0" applyNumberFormat="1" applyFont="1" applyFill="1" applyBorder="1" applyAlignment="1" applyProtection="1">
      <alignment horizontal="center" vertical="center" wrapText="1"/>
    </xf>
    <xf numFmtId="17" fontId="25" fillId="9" borderId="8" xfId="0" applyNumberFormat="1" applyFont="1" applyFill="1" applyBorder="1" applyAlignment="1" applyProtection="1">
      <alignment horizontal="center" vertical="center" wrapText="1"/>
    </xf>
    <xf numFmtId="17" fontId="25" fillId="9" borderId="36" xfId="0" applyNumberFormat="1" applyFont="1" applyFill="1" applyBorder="1" applyAlignment="1" applyProtection="1">
      <alignment horizontal="center" vertical="center" wrapText="1"/>
    </xf>
    <xf numFmtId="17" fontId="25" fillId="9" borderId="37" xfId="0" applyNumberFormat="1" applyFont="1" applyFill="1" applyBorder="1" applyAlignment="1" applyProtection="1">
      <alignment horizontal="center" vertical="center" wrapText="1"/>
    </xf>
    <xf numFmtId="0" fontId="25" fillId="9" borderId="61" xfId="0" applyFont="1" applyFill="1" applyBorder="1" applyAlignment="1" applyProtection="1">
      <alignment horizontal="center" vertical="center"/>
    </xf>
    <xf numFmtId="0" fontId="25" fillId="9" borderId="62" xfId="0" applyFont="1" applyFill="1" applyBorder="1" applyAlignment="1" applyProtection="1">
      <alignment horizontal="center" vertical="center"/>
    </xf>
    <xf numFmtId="0" fontId="26" fillId="9" borderId="67" xfId="0" applyFont="1" applyFill="1" applyBorder="1" applyAlignment="1" applyProtection="1">
      <alignment horizontal="center"/>
    </xf>
    <xf numFmtId="0" fontId="26" fillId="9" borderId="51" xfId="0" applyFont="1" applyFill="1" applyBorder="1" applyAlignment="1" applyProtection="1">
      <alignment horizontal="center"/>
    </xf>
    <xf numFmtId="0" fontId="26" fillId="9" borderId="33" xfId="0" applyFont="1" applyFill="1" applyBorder="1" applyAlignment="1" applyProtection="1">
      <alignment horizontal="center"/>
    </xf>
    <xf numFmtId="0" fontId="25" fillId="9" borderId="33" xfId="0" applyFont="1" applyFill="1" applyBorder="1" applyAlignment="1" applyProtection="1">
      <alignment horizontal="center" vertical="center"/>
    </xf>
    <xf numFmtId="0" fontId="25" fillId="9" borderId="67" xfId="0" applyFont="1" applyFill="1" applyBorder="1" applyAlignment="1" applyProtection="1">
      <alignment horizontal="center" vertical="center"/>
    </xf>
    <xf numFmtId="17" fontId="25" fillId="9" borderId="25" xfId="0" applyNumberFormat="1" applyFont="1" applyFill="1" applyBorder="1" applyAlignment="1" applyProtection="1">
      <alignment horizontal="center" vertical="center" wrapText="1"/>
    </xf>
    <xf numFmtId="17" fontId="25" fillId="9" borderId="65" xfId="0" applyNumberFormat="1" applyFont="1" applyFill="1" applyBorder="1" applyAlignment="1" applyProtection="1">
      <alignment horizontal="center" vertical="center" wrapText="1"/>
    </xf>
    <xf numFmtId="17" fontId="25" fillId="9" borderId="41" xfId="0" applyNumberFormat="1" applyFont="1" applyFill="1" applyBorder="1" applyAlignment="1" applyProtection="1">
      <alignment horizontal="center" vertical="center" wrapText="1"/>
    </xf>
    <xf numFmtId="0" fontId="25" fillId="9" borderId="48" xfId="0" applyFont="1" applyFill="1" applyBorder="1" applyAlignment="1" applyProtection="1">
      <alignment horizontal="center" vertical="center" wrapText="1"/>
    </xf>
    <xf numFmtId="17" fontId="25" fillId="9" borderId="42" xfId="0" applyNumberFormat="1" applyFont="1" applyFill="1" applyBorder="1" applyAlignment="1" applyProtection="1">
      <alignment horizontal="center" vertical="center" wrapText="1"/>
    </xf>
    <xf numFmtId="0" fontId="25" fillId="9" borderId="49" xfId="0" applyFont="1" applyFill="1" applyBorder="1" applyAlignment="1" applyProtection="1">
      <alignment horizontal="center" vertical="center" wrapText="1"/>
    </xf>
    <xf numFmtId="17" fontId="25" fillId="9" borderId="40" xfId="0" applyNumberFormat="1" applyFont="1" applyFill="1" applyBorder="1" applyAlignment="1" applyProtection="1">
      <alignment horizontal="center" vertical="center" wrapText="1"/>
    </xf>
    <xf numFmtId="0" fontId="25" fillId="9" borderId="47" xfId="0" applyFont="1" applyFill="1" applyBorder="1" applyAlignment="1" applyProtection="1">
      <alignment horizontal="center" vertical="center" wrapText="1"/>
    </xf>
    <xf numFmtId="17" fontId="19" fillId="9" borderId="25" xfId="0" applyNumberFormat="1" applyFont="1" applyFill="1" applyBorder="1" applyAlignment="1" applyProtection="1">
      <alignment horizontal="center" vertical="center" wrapText="1"/>
    </xf>
    <xf numFmtId="0" fontId="19" fillId="9" borderId="65" xfId="0" applyFont="1" applyFill="1" applyBorder="1" applyAlignment="1" applyProtection="1">
      <alignment horizontal="center" vertical="center" wrapText="1"/>
    </xf>
    <xf numFmtId="17" fontId="19" fillId="9" borderId="27" xfId="0" applyNumberFormat="1" applyFont="1" applyFill="1" applyBorder="1" applyAlignment="1" applyProtection="1">
      <alignment horizontal="center" vertical="center" wrapText="1"/>
    </xf>
    <xf numFmtId="0" fontId="19" fillId="9" borderId="8" xfId="0" applyFont="1" applyFill="1" applyBorder="1" applyAlignment="1" applyProtection="1">
      <alignment horizontal="center" vertical="center" wrapText="1"/>
    </xf>
    <xf numFmtId="17" fontId="19" fillId="9" borderId="28" xfId="0" applyNumberFormat="1" applyFont="1" applyFill="1" applyBorder="1" applyAlignment="1" applyProtection="1">
      <alignment horizontal="center" vertical="center" wrapText="1"/>
    </xf>
    <xf numFmtId="0" fontId="19" fillId="9" borderId="9" xfId="0" applyFont="1" applyFill="1" applyBorder="1" applyAlignment="1" applyProtection="1">
      <alignment horizontal="center" vertical="center" wrapText="1"/>
    </xf>
    <xf numFmtId="0" fontId="22" fillId="8" borderId="4" xfId="0" applyNumberFormat="1" applyFont="1" applyFill="1" applyBorder="1" applyAlignment="1" applyProtection="1">
      <alignment horizontal="center" vertical="center" wrapText="1"/>
    </xf>
    <xf numFmtId="0" fontId="22" fillId="8" borderId="2" xfId="0" applyNumberFormat="1" applyFont="1" applyFill="1" applyBorder="1" applyAlignment="1" applyProtection="1">
      <alignment horizontal="center" vertical="center" wrapText="1"/>
    </xf>
    <xf numFmtId="0" fontId="22" fillId="8" borderId="3" xfId="0" applyNumberFormat="1" applyFont="1" applyFill="1" applyBorder="1" applyAlignment="1" applyProtection="1">
      <alignment horizontal="center" vertical="center" wrapText="1"/>
    </xf>
    <xf numFmtId="15" fontId="22" fillId="8" borderId="38" xfId="0" applyNumberFormat="1" applyFont="1" applyFill="1" applyBorder="1" applyAlignment="1" applyProtection="1">
      <alignment horizontal="center" vertical="center" wrapText="1"/>
    </xf>
    <xf numFmtId="15" fontId="22" fillId="8" borderId="58" xfId="0" applyNumberFormat="1" applyFont="1" applyFill="1" applyBorder="1" applyAlignment="1" applyProtection="1">
      <alignment horizontal="center" vertical="center" wrapText="1"/>
    </xf>
    <xf numFmtId="0" fontId="23" fillId="6" borderId="40" xfId="0"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0" fontId="23" fillId="6" borderId="42" xfId="0" applyFont="1" applyFill="1" applyBorder="1" applyAlignment="1" applyProtection="1">
      <alignment horizontal="center" vertical="center" wrapText="1"/>
    </xf>
    <xf numFmtId="15" fontId="22" fillId="8" borderId="56" xfId="0" applyNumberFormat="1" applyFont="1" applyFill="1" applyBorder="1" applyAlignment="1" applyProtection="1">
      <alignment horizontal="center" vertical="center" wrapText="1"/>
    </xf>
    <xf numFmtId="15" fontId="22" fillId="8" borderId="34" xfId="0" applyNumberFormat="1" applyFont="1" applyFill="1" applyBorder="1" applyAlignment="1" applyProtection="1">
      <alignment horizontal="center" vertical="center" wrapText="1"/>
    </xf>
    <xf numFmtId="15" fontId="22" fillId="8" borderId="59" xfId="0" applyNumberFormat="1" applyFont="1" applyFill="1" applyBorder="1" applyAlignment="1" applyProtection="1">
      <alignment horizontal="center" vertical="center" wrapText="1"/>
    </xf>
    <xf numFmtId="15" fontId="22" fillId="8" borderId="39" xfId="0" applyNumberFormat="1" applyFont="1" applyFill="1" applyBorder="1" applyAlignment="1" applyProtection="1">
      <alignment horizontal="center" vertical="center" wrapText="1"/>
    </xf>
    <xf numFmtId="0" fontId="19" fillId="5" borderId="1" xfId="0" applyFont="1" applyFill="1" applyBorder="1" applyAlignment="1" applyProtection="1">
      <alignment horizontal="center" vertical="center"/>
    </xf>
    <xf numFmtId="0" fontId="19" fillId="5" borderId="0" xfId="0" applyFont="1" applyFill="1" applyBorder="1" applyAlignment="1" applyProtection="1">
      <alignment horizontal="center" vertical="center"/>
    </xf>
    <xf numFmtId="0" fontId="20" fillId="6" borderId="4" xfId="0" applyFont="1" applyFill="1" applyBorder="1" applyAlignment="1" applyProtection="1">
      <alignment horizontal="center"/>
    </xf>
    <xf numFmtId="0" fontId="20" fillId="6" borderId="2" xfId="0" applyFont="1" applyFill="1" applyBorder="1" applyAlignment="1" applyProtection="1">
      <alignment horizontal="center"/>
    </xf>
    <xf numFmtId="0" fontId="21" fillId="6" borderId="4" xfId="0" applyFont="1" applyFill="1" applyBorder="1" applyAlignment="1" applyProtection="1">
      <alignment horizontal="center" vertical="center" wrapText="1"/>
    </xf>
    <xf numFmtId="0" fontId="21" fillId="6" borderId="2" xfId="0" applyFont="1" applyFill="1" applyBorder="1" applyAlignment="1" applyProtection="1">
      <alignment horizontal="center" vertical="center" wrapText="1"/>
    </xf>
    <xf numFmtId="0" fontId="21" fillId="6" borderId="3" xfId="0" applyFont="1" applyFill="1" applyBorder="1" applyAlignment="1" applyProtection="1">
      <alignment horizontal="center" vertical="center" wrapText="1"/>
    </xf>
    <xf numFmtId="17" fontId="21" fillId="6" borderId="4" xfId="0" applyNumberFormat="1" applyFont="1" applyFill="1" applyBorder="1" applyAlignment="1" applyProtection="1">
      <alignment horizontal="center" vertical="center" wrapText="1"/>
    </xf>
    <xf numFmtId="0" fontId="21" fillId="6" borderId="4" xfId="0" applyNumberFormat="1" applyFont="1" applyFill="1" applyBorder="1" applyAlignment="1" applyProtection="1">
      <alignment horizontal="center" vertical="center" wrapText="1"/>
    </xf>
    <xf numFmtId="0" fontId="21" fillId="6" borderId="2" xfId="0" applyNumberFormat="1" applyFont="1" applyFill="1" applyBorder="1" applyAlignment="1" applyProtection="1">
      <alignment horizontal="center" vertical="center" wrapText="1"/>
    </xf>
    <xf numFmtId="0" fontId="21" fillId="6" borderId="3" xfId="0" applyNumberFormat="1" applyFont="1" applyFill="1" applyBorder="1" applyAlignment="1" applyProtection="1">
      <alignment horizontal="center" vertical="center" wrapText="1"/>
    </xf>
    <xf numFmtId="15" fontId="22" fillId="8" borderId="67" xfId="0" applyNumberFormat="1" applyFont="1" applyFill="1" applyBorder="1" applyAlignment="1" applyProtection="1">
      <alignment horizontal="center" vertical="center" wrapText="1"/>
    </xf>
    <xf numFmtId="15" fontId="22" fillId="8" borderId="62" xfId="0" applyNumberFormat="1" applyFont="1" applyFill="1" applyBorder="1" applyAlignment="1" applyProtection="1">
      <alignment horizontal="center" vertical="center" wrapText="1"/>
    </xf>
    <xf numFmtId="15" fontId="22" fillId="8" borderId="61" xfId="0" applyNumberFormat="1" applyFont="1" applyFill="1" applyBorder="1" applyAlignment="1" applyProtection="1">
      <alignment horizontal="center" vertical="center" wrapText="1"/>
    </xf>
    <xf numFmtId="15" fontId="22" fillId="8" borderId="33" xfId="0" applyNumberFormat="1" applyFont="1" applyFill="1" applyBorder="1" applyAlignment="1" applyProtection="1">
      <alignment horizontal="center" vertical="center" wrapText="1"/>
    </xf>
    <xf numFmtId="0" fontId="4" fillId="0" borderId="0" xfId="2" applyFont="1" applyAlignment="1">
      <alignment horizontal="center"/>
    </xf>
  </cellXfs>
  <cellStyles count="3">
    <cellStyle name="Hyperlink" xfId="1" builtinId="8"/>
    <cellStyle name="Normal" xfId="0" builtinId="0"/>
    <cellStyle name="Normal 2" xfId="2" xr:uid="{00000000-0005-0000-0000-000002000000}"/>
  </cellStyles>
  <dxfs count="84">
    <dxf>
      <font>
        <color theme="0" tint="-0.24994659260841701"/>
      </font>
      <fill>
        <patternFill>
          <bgColor theme="0" tint="-0.24994659260841701"/>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theme="7" tint="0.79998168889431442"/>
        </patternFill>
      </fill>
    </dxf>
    <dxf>
      <fill>
        <patternFill>
          <bgColor theme="4" tint="0.7999816888943144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patternType="darkGray">
          <bgColor theme="1" tint="0.499984740745262"/>
        </patternFill>
      </fill>
    </dxf>
    <dxf>
      <fill>
        <patternFill>
          <bgColor rgb="FFFF0000"/>
        </patternFill>
      </fill>
    </dxf>
    <dxf>
      <fill>
        <patternFill>
          <bgColor rgb="FFFF0000"/>
        </patternFill>
      </fill>
    </dxf>
    <dxf>
      <fill>
        <patternFill patternType="darkGray">
          <bgColor theme="1" tint="0.499984740745262"/>
        </patternFill>
      </fill>
    </dxf>
    <dxf>
      <fill>
        <patternFill patternType="darkGray">
          <bgColor theme="1" tint="0.499984740745262"/>
        </patternFill>
      </fill>
    </dxf>
    <dxf>
      <fill>
        <patternFill>
          <bgColor rgb="FFFFC000"/>
        </patternFill>
      </fill>
    </dxf>
    <dxf>
      <fill>
        <patternFill>
          <bgColor theme="7" tint="0.79998168889431442"/>
        </patternFill>
      </fill>
    </dxf>
    <dxf>
      <fill>
        <patternFill>
          <bgColor theme="4" tint="0.79998168889431442"/>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darkGray">
          <bgColor theme="1" tint="0.499984740745262"/>
        </patternFill>
      </fill>
    </dxf>
    <dxf>
      <fill>
        <patternFill patternType="darkGray">
          <bgColor theme="1" tint="0.499984740745262"/>
        </patternFill>
      </fill>
    </dxf>
    <dxf>
      <fill>
        <patternFill>
          <bgColor rgb="FFFFC000"/>
        </patternFill>
      </fill>
    </dxf>
    <dxf>
      <fill>
        <patternFill>
          <bgColor theme="7" tint="0.79998168889431442"/>
        </patternFill>
      </fill>
    </dxf>
    <dxf>
      <fill>
        <patternFill>
          <bgColor theme="4" tint="0.79998168889431442"/>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patternType="darkGray">
          <bgColor theme="1" tint="0.499984740745262"/>
        </patternFill>
      </fill>
    </dxf>
    <dxf>
      <fill>
        <patternFill>
          <bgColor rgb="FFFF0000"/>
        </patternFill>
      </fill>
    </dxf>
    <dxf>
      <fill>
        <patternFill>
          <bgColor rgb="FFFF0000"/>
        </patternFill>
      </fill>
    </dxf>
    <dxf>
      <fill>
        <patternFill patternType="darkGray">
          <bgColor theme="1" tint="0.499984740745262"/>
        </patternFill>
      </fill>
    </dxf>
    <dxf>
      <fill>
        <patternFill patternType="darkGray">
          <bgColor theme="1" tint="0.499984740745262"/>
        </patternFill>
      </fill>
    </dxf>
    <dxf>
      <fill>
        <patternFill>
          <bgColor rgb="FFFFC000"/>
        </patternFill>
      </fill>
    </dxf>
    <dxf>
      <fill>
        <patternFill>
          <bgColor theme="7" tint="0.79998168889431442"/>
        </patternFill>
      </fill>
    </dxf>
    <dxf>
      <fill>
        <patternFill>
          <bgColor theme="4" tint="0.79998168889431442"/>
        </patternFill>
      </fill>
    </dxf>
    <dxf>
      <numFmt numFmtId="30" formatCode="@"/>
    </dxf>
    <dxf>
      <numFmt numFmtId="30" formatCode="@"/>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rgb="FFFF0000"/>
        </patternFill>
      </fill>
    </dxf>
    <dxf>
      <font>
        <color rgb="FFFF0000"/>
      </font>
    </dxf>
    <dxf>
      <font>
        <color theme="0" tint="-0.24994659260841701"/>
      </font>
      <fill>
        <patternFill patternType="solid">
          <fgColor theme="0" tint="-0.34998626667073579"/>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patternType="darkGray">
          <bgColor theme="1" tint="0.499984740745262"/>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patternType="solid">
          <fgColor theme="0" tint="-0.34998626667073579"/>
          <bgColor theme="0" tint="-0.24994659260841701"/>
        </patternFill>
      </fill>
      <border>
        <left/>
        <right/>
        <top/>
        <bottom/>
      </border>
    </dxf>
    <dxf>
      <fill>
        <patternFill>
          <bgColor rgb="FFFF0000"/>
        </patternFill>
      </fill>
    </dxf>
  </dxfs>
  <tableStyles count="0" defaultTableStyle="TableStyleMedium9" defaultPivotStyle="PivotStyleMedium7"/>
  <colors>
    <mruColors>
      <color rgb="FFDAEEF3"/>
      <color rgb="FFA9D08E"/>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285750</xdr:colOff>
          <xdr:row>2</xdr:row>
          <xdr:rowOff>114300</xdr:rowOff>
        </xdr:to>
        <xdr:sp macro="" textlink="">
          <xdr:nvSpPr>
            <xdr:cNvPr id="11265" name="Apttus_App" hidden="1">
              <a:extLst>
                <a:ext uri="{63B3BB69-23CF-44E3-9099-C40C66FF867C}">
                  <a14:compatExt spid="_x0000_s11265"/>
                </a:ext>
                <a:ext uri="{FF2B5EF4-FFF2-40B4-BE49-F238E27FC236}">
                  <a16:creationId xmlns:a16="http://schemas.microsoft.com/office/drawing/2014/main" id="{00000000-0008-0000-0D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552450</xdr:colOff>
          <xdr:row>2</xdr:row>
          <xdr:rowOff>114300</xdr:rowOff>
        </xdr:to>
        <xdr:sp macro="" textlink="">
          <xdr:nvSpPr>
            <xdr:cNvPr id="11266" name="Apttus_AppData" hidden="1">
              <a:extLst>
                <a:ext uri="{63B3BB69-23CF-44E3-9099-C40C66FF867C}">
                  <a14:compatExt spid="_x0000_s11266"/>
                </a:ext>
                <a:ext uri="{FF2B5EF4-FFF2-40B4-BE49-F238E27FC236}">
                  <a16:creationId xmlns:a16="http://schemas.microsoft.com/office/drawing/2014/main" id="{00000000-0008-0000-0D00-000002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333375</xdr:colOff>
          <xdr:row>2</xdr:row>
          <xdr:rowOff>114300</xdr:rowOff>
        </xdr:to>
        <xdr:sp macro="" textlink="">
          <xdr:nvSpPr>
            <xdr:cNvPr id="11267" name="Apttus_AppDataTracker" hidden="1">
              <a:extLst>
                <a:ext uri="{63B3BB69-23CF-44E3-9099-C40C66FF867C}">
                  <a14:compatExt spid="_x0000_s11267"/>
                </a:ext>
                <a:ext uri="{FF2B5EF4-FFF2-40B4-BE49-F238E27FC236}">
                  <a16:creationId xmlns:a16="http://schemas.microsoft.com/office/drawing/2014/main" id="{00000000-0008-0000-0D00-000003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odule" displayName="Module" ref="B70:H83" totalsRowShown="0" headerRowCellStyle="Normal 2" dataCellStyle="Normal 2">
  <autoFilter ref="B70:H83" xr:uid="{00000000-0009-0000-0100-000001000000}"/>
  <tableColumns count="7">
    <tableColumn id="1" xr3:uid="{00000000-0010-0000-0000-000001000000}" name="Name" dataCellStyle="Normal 2">
      <calculatedColumnFormula array="1">IFERROR(INDEX($C$71:$C$84, MATCH(0, COUNTIF($B$70:B70, $C$71:$C$84&amp;"") + IF($C$71:$C$84="",1,0), 0)), "")</calculatedColumnFormula>
    </tableColumn>
    <tableColumn id="2" xr3:uid="{00000000-0010-0000-0000-000002000000}" name="Module Name" dataDxfId="66"/>
    <tableColumn id="3" xr3:uid="{00000000-0010-0000-0000-000003000000}" name="Module-Coverage-Intervention Reference (Name)" dataCellStyle="Normal 2"/>
    <tableColumn id="4" xr3:uid="{00000000-0010-0000-0000-000004000000}" name="Component (Name)" dataCellStyle="Normal 2"/>
    <tableColumn id="5" xr3:uid="{00000000-0010-0000-0000-000005000000}" name="Name to be displayed on Overview Page for display" dataCellStyle="Normal 2">
      <calculatedColumnFormula>C71</calculatedColumnFormula>
    </tableColumn>
    <tableColumn id="6" xr3:uid="{00000000-0010-0000-0000-000006000000}" name="Record ID" dataCellStyle="Normal 2"/>
    <tableColumn id="7" xr3:uid="{00000000-0010-0000-0000-000007000000}" name="Reference Record Id" dataCellStyle="Normal 2"/>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Intervention" displayName="Intervention" ref="A86:I148" totalsRowShown="0" headerRowCellStyle="Normal 2" dataCellStyle="Normal 2">
  <autoFilter ref="A86:I148" xr:uid="{00000000-0009-0000-0100-000002000000}"/>
  <tableColumns count="9">
    <tableColumn id="1" xr3:uid="{00000000-0010-0000-0100-000001000000}" name="Module" dataCellStyle="Normal 2"/>
    <tableColumn id="2" xr3:uid="{00000000-0010-0000-0100-000002000000}" name="Name ID" dataCellStyle="Normal 2"/>
    <tableColumn id="3" xr3:uid="{00000000-0010-0000-0100-000003000000}" name="Intervention"/>
    <tableColumn id="4" xr3:uid="{00000000-0010-0000-0100-000004000000}" name="Disaggregation Categories" dataCellStyle="Normal 2"/>
    <tableColumn id="5" xr3:uid="{00000000-0010-0000-0100-000005000000}" name="Record ID" dataCellStyle="Normal 2"/>
    <tableColumn id="6" xr3:uid="{00000000-0010-0000-0100-000006000000}" name="Column1" dataCellStyle="Normal 2"/>
    <tableColumn id="7" xr3:uid="{00000000-0010-0000-0100-000007000000}" name="Column2" dataCellStyle="Normal 2"/>
    <tableColumn id="8" xr3:uid="{00000000-0010-0000-0100-000008000000}" name="Column3" dataCellStyle="Normal 2"/>
    <tableColumn id="9" xr3:uid="{00000000-0010-0000-0100-000009000000}" name="Column4" dataCellStyle="Normal 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verage" displayName="Coverage" ref="A35:G67" totalsRowShown="0" headerRowDxfId="65" tableBorderDxfId="64" headerRowCellStyle="Normal 2" dataCellStyle="Normal 2">
  <autoFilter ref="A35:G67" xr:uid="{00000000-0009-0000-0100-000003000000}"/>
  <tableColumns count="7">
    <tableColumn id="1" xr3:uid="{00000000-0010-0000-0200-000001000000}" name="Module" dataCellStyle="Normal 2"/>
    <tableColumn id="2" xr3:uid="{00000000-0010-0000-0200-000002000000}" name="Name ID" dataDxfId="63" dataCellStyle="Normal 2"/>
    <tableColumn id="3" xr3:uid="{00000000-0010-0000-0200-000003000000}" name="Name - FR" dataDxfId="62" dataCellStyle="Normal 2"/>
    <tableColumn id="4" xr3:uid="{00000000-0010-0000-0200-000004000000}" name="Disaggregation Categories FR" dataDxfId="61" dataCellStyle="Normal 2"/>
    <tableColumn id="5" xr3:uid="{00000000-0010-0000-0200-000005000000}" name="Column1" dataCellStyle="Normal 2"/>
    <tableColumn id="6" xr3:uid="{00000000-0010-0000-0200-000006000000}" name="Column2" dataCellStyle="Normal 2"/>
    <tableColumn id="7" xr3:uid="{00000000-0010-0000-0200-000007000000}" name="Record ID" dataCellStyle="Normal 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X212"/>
  <sheetViews>
    <sheetView showGridLines="0" view="pageBreakPreview" zoomScale="80" zoomScaleNormal="80" zoomScaleSheetLayoutView="80" workbookViewId="0">
      <selection activeCell="T11" sqref="T11"/>
    </sheetView>
  </sheetViews>
  <sheetFormatPr defaultColWidth="11" defaultRowHeight="15.75" x14ac:dyDescent="0.25"/>
  <cols>
    <col min="1" max="1" width="32" style="6" customWidth="1"/>
    <col min="2" max="2" width="52.375" style="6" hidden="1" customWidth="1"/>
    <col min="3" max="3" width="54.625" style="6" hidden="1" customWidth="1"/>
    <col min="4" max="4" width="0.125" style="6" customWidth="1"/>
    <col min="5" max="5" width="34.125" style="6" customWidth="1"/>
    <col min="6" max="6" width="29.875" style="6" hidden="1" customWidth="1"/>
    <col min="7" max="7" width="31.125" style="6" hidden="1" customWidth="1"/>
    <col min="8" max="8" width="26.125" style="6" hidden="1" customWidth="1"/>
    <col min="9" max="9" width="24.125" style="6" hidden="1" customWidth="1"/>
    <col min="10" max="10" width="0.375" style="6" customWidth="1"/>
    <col min="11" max="11" width="33.625" style="6" customWidth="1"/>
    <col min="12" max="12" width="28.875" style="6" hidden="1" customWidth="1"/>
    <col min="13" max="13" width="15.375" style="6" hidden="1" customWidth="1"/>
    <col min="14" max="14" width="21.625" style="6" hidden="1" customWidth="1"/>
    <col min="15" max="15" width="17.125" style="6" hidden="1" customWidth="1"/>
    <col min="16" max="16" width="16.625" style="6" hidden="1" customWidth="1"/>
    <col min="17" max="17" width="17.5" style="6" hidden="1" customWidth="1"/>
    <col min="18" max="18" width="12.875" style="6" hidden="1" customWidth="1"/>
    <col min="19" max="19" width="0.375" style="6" customWidth="1"/>
    <col min="20" max="20" width="33.375" style="6" bestFit="1" customWidth="1"/>
    <col min="21" max="21" width="10.625" style="6" hidden="1" customWidth="1"/>
    <col min="22" max="22" width="11.625" style="67" hidden="1" customWidth="1"/>
    <col min="23" max="23" width="8.875" style="67" hidden="1" customWidth="1"/>
    <col min="24" max="24" width="18.375" style="67" hidden="1" customWidth="1"/>
    <col min="25" max="25" width="18.875" style="67" hidden="1" customWidth="1"/>
    <col min="26" max="26" width="19.5" style="67" hidden="1" customWidth="1"/>
    <col min="27" max="27" width="20.875" style="6" hidden="1" customWidth="1"/>
    <col min="28" max="28" width="19" style="6" hidden="1" customWidth="1"/>
    <col min="29" max="29" width="11.875" style="6" hidden="1" customWidth="1"/>
    <col min="30" max="30" width="18.875" style="6" hidden="1" customWidth="1"/>
    <col min="31" max="31" width="26.625" style="6" hidden="1" customWidth="1"/>
    <col min="32" max="32" width="20.375" style="6" hidden="1" customWidth="1"/>
    <col min="33" max="33" width="24.625" style="6" hidden="1" customWidth="1"/>
    <col min="34" max="38" width="11" style="6" customWidth="1"/>
    <col min="39" max="39" width="16.625" style="6" hidden="1" customWidth="1"/>
    <col min="40" max="40" width="11" style="6" hidden="1" customWidth="1"/>
    <col min="41" max="41" width="11" style="9" hidden="1" customWidth="1"/>
    <col min="42" max="42" width="16.125" style="9" customWidth="1"/>
    <col min="43" max="43" width="11" style="9" customWidth="1"/>
    <col min="44" max="50" width="11" style="9"/>
    <col min="51" max="16384" width="11" style="6"/>
  </cols>
  <sheetData>
    <row r="1" spans="1:50" x14ac:dyDescent="0.25">
      <c r="A1" s="568" t="s">
        <v>235</v>
      </c>
      <c r="B1" s="569"/>
      <c r="C1" s="569"/>
      <c r="D1" s="569"/>
      <c r="E1" s="569"/>
      <c r="F1" s="569"/>
      <c r="G1" s="569"/>
      <c r="H1" s="569"/>
      <c r="I1" s="569"/>
      <c r="J1" s="569"/>
      <c r="K1" s="569"/>
      <c r="L1" s="569"/>
      <c r="M1" s="569"/>
      <c r="N1" s="569"/>
      <c r="O1" s="569"/>
      <c r="P1" s="569"/>
      <c r="Q1" s="569"/>
      <c r="R1" s="569"/>
      <c r="S1" s="569"/>
      <c r="T1" s="569"/>
    </row>
    <row r="2" spans="1:50" s="27" customFormat="1" ht="27" customHeight="1" thickBot="1" x14ac:dyDescent="0.3">
      <c r="A2" s="570"/>
      <c r="B2" s="571"/>
      <c r="C2" s="571"/>
      <c r="D2" s="571"/>
      <c r="E2" s="571"/>
      <c r="F2" s="571"/>
      <c r="G2" s="571"/>
      <c r="H2" s="571"/>
      <c r="I2" s="571"/>
      <c r="J2" s="571"/>
      <c r="K2" s="571"/>
      <c r="L2" s="571"/>
      <c r="M2" s="571"/>
      <c r="N2" s="571"/>
      <c r="O2" s="571"/>
      <c r="P2" s="571"/>
      <c r="Q2" s="571"/>
      <c r="R2" s="571"/>
      <c r="S2" s="571"/>
      <c r="T2" s="571"/>
      <c r="V2" s="28"/>
      <c r="W2" s="28"/>
      <c r="X2" s="28"/>
      <c r="Y2" s="28"/>
      <c r="Z2" s="28"/>
      <c r="AO2" s="29"/>
      <c r="AP2" s="29"/>
      <c r="AQ2" s="29"/>
      <c r="AR2" s="29"/>
      <c r="AS2" s="29"/>
      <c r="AT2" s="29"/>
      <c r="AU2" s="29"/>
      <c r="AV2" s="29"/>
      <c r="AW2" s="29"/>
      <c r="AX2" s="29"/>
    </row>
    <row r="3" spans="1:50" x14ac:dyDescent="0.25">
      <c r="A3" s="378" t="s">
        <v>321</v>
      </c>
      <c r="B3" s="379"/>
      <c r="C3" s="379"/>
      <c r="D3" s="379"/>
      <c r="E3" s="378" t="s">
        <v>322</v>
      </c>
    </row>
    <row r="4" spans="1:50" ht="19.5" customHeight="1" thickBot="1" x14ac:dyDescent="0.3">
      <c r="F4" s="67"/>
      <c r="G4" s="67"/>
      <c r="H4" s="67"/>
      <c r="I4" s="67"/>
      <c r="J4" s="67"/>
      <c r="K4" s="67"/>
      <c r="L4" s="69"/>
      <c r="M4" s="69"/>
      <c r="N4" s="69"/>
      <c r="O4" s="69"/>
      <c r="P4" s="69"/>
      <c r="Q4" s="69"/>
      <c r="R4" s="69"/>
      <c r="S4" s="69"/>
      <c r="T4" s="69"/>
      <c r="V4" s="566"/>
      <c r="W4" s="566"/>
    </row>
    <row r="5" spans="1:50" ht="29.1" customHeight="1" thickBot="1" x14ac:dyDescent="0.3">
      <c r="A5" s="349" t="s">
        <v>236</v>
      </c>
      <c r="B5" s="70"/>
      <c r="C5" s="70"/>
      <c r="D5" s="71"/>
      <c r="E5" s="72" t="str">
        <f>IFERROR(IF($AN$5="Funding Request",IF('Reference Records'!$B$157&lt;&gt;"",'Reference Records'!$B$157,'Reference Records'!$B$158),IF(OR($AN$5="Grant Making", $AN$5="Grant Revision"),'Reference Records'!B162,"")),"")</f>
        <v>Burundi</v>
      </c>
      <c r="F5" s="73"/>
      <c r="G5" s="73"/>
      <c r="H5" s="73"/>
      <c r="I5" s="73"/>
      <c r="J5" s="73"/>
      <c r="K5" s="73"/>
      <c r="L5" s="69"/>
      <c r="M5" s="69"/>
      <c r="N5" s="69"/>
      <c r="O5" s="69"/>
      <c r="P5" s="69"/>
      <c r="Q5" s="69"/>
      <c r="R5" s="69"/>
      <c r="S5" s="69"/>
      <c r="T5" s="69"/>
      <c r="V5" s="566"/>
      <c r="W5" s="566"/>
      <c r="AL5" s="9"/>
      <c r="AM5" s="345" t="s">
        <v>193</v>
      </c>
      <c r="AN5" s="399" t="s">
        <v>311</v>
      </c>
      <c r="AO5" s="345"/>
      <c r="AP5" s="345"/>
    </row>
    <row r="6" spans="1:50" ht="28.5" customHeight="1" thickBot="1" x14ac:dyDescent="0.3">
      <c r="A6" s="365" t="s">
        <v>258</v>
      </c>
      <c r="B6" s="70"/>
      <c r="C6" s="70"/>
      <c r="D6" s="71"/>
      <c r="E6" s="217" t="str">
        <f>IF($AN$5="Funding Request",'Reference Records'!$B$156,IF(OR($AN$5="Grant Making", $AN$5="Grant Revision"),'Reference Records'!$B$161,""))</f>
        <v>BDI-M-UNDP</v>
      </c>
      <c r="F6" s="73"/>
      <c r="G6" s="73"/>
      <c r="H6" s="73"/>
      <c r="I6" s="73"/>
      <c r="J6" s="73"/>
      <c r="K6" s="73"/>
      <c r="L6" s="69"/>
      <c r="M6" s="69"/>
      <c r="N6" s="69"/>
      <c r="O6" s="69"/>
      <c r="P6" s="69"/>
      <c r="Q6" s="69"/>
      <c r="R6" s="69"/>
      <c r="S6" s="69"/>
      <c r="T6" s="69"/>
      <c r="V6" s="74"/>
      <c r="W6" s="74"/>
      <c r="AM6" s="345"/>
      <c r="AN6" s="345"/>
      <c r="AO6" s="345"/>
    </row>
    <row r="7" spans="1:50" ht="31.5" customHeight="1" thickBot="1" x14ac:dyDescent="0.3">
      <c r="A7" s="75" t="s">
        <v>237</v>
      </c>
      <c r="B7" s="70"/>
      <c r="C7" s="70"/>
      <c r="D7" s="71"/>
      <c r="E7" s="76">
        <v>43101</v>
      </c>
      <c r="F7" s="77"/>
      <c r="G7" s="77"/>
      <c r="H7" s="77"/>
      <c r="I7" s="77"/>
      <c r="J7" s="77"/>
      <c r="K7" s="77"/>
      <c r="L7" s="69"/>
      <c r="M7" s="69"/>
      <c r="N7" s="69"/>
      <c r="O7" s="69"/>
      <c r="P7" s="69"/>
      <c r="Q7" s="69"/>
      <c r="R7" s="69"/>
      <c r="S7" s="69"/>
      <c r="T7" s="69"/>
      <c r="V7" s="74" t="s">
        <v>14</v>
      </c>
      <c r="W7" s="74"/>
      <c r="AM7" s="345"/>
      <c r="AN7" s="345"/>
      <c r="AO7" s="345"/>
    </row>
    <row r="8" spans="1:50" ht="31.5" customHeight="1" thickBot="1" x14ac:dyDescent="0.3">
      <c r="A8" s="75" t="s">
        <v>238</v>
      </c>
      <c r="B8" s="362"/>
      <c r="C8" s="362"/>
      <c r="D8" s="369" t="s">
        <v>313</v>
      </c>
      <c r="E8" s="76">
        <v>44196</v>
      </c>
      <c r="F8" s="77"/>
      <c r="G8" s="77"/>
      <c r="H8" s="77"/>
      <c r="I8" s="77"/>
      <c r="J8" s="77"/>
      <c r="K8" s="364" t="s">
        <v>314</v>
      </c>
      <c r="L8" s="69"/>
      <c r="M8" s="69"/>
      <c r="N8" s="69"/>
      <c r="O8" s="69"/>
      <c r="P8" s="69"/>
      <c r="Q8" s="69"/>
      <c r="R8" s="69"/>
      <c r="S8" s="69"/>
      <c r="T8" s="69"/>
      <c r="V8" s="74"/>
      <c r="W8" s="74"/>
      <c r="AM8" s="345"/>
      <c r="AN8" s="345"/>
      <c r="AO8" s="345"/>
      <c r="AP8" s="345"/>
    </row>
    <row r="9" spans="1:50" ht="32.25" customHeight="1" thickBot="1" x14ac:dyDescent="0.3">
      <c r="A9" s="367" t="s">
        <v>115</v>
      </c>
      <c r="B9" s="4" t="s">
        <v>115</v>
      </c>
      <c r="C9" s="401">
        <v>6</v>
      </c>
      <c r="D9" s="6" t="s">
        <v>115</v>
      </c>
      <c r="E9" s="398">
        <f>IFERROR(IF(C9="","",C9),"")</f>
        <v>6</v>
      </c>
      <c r="F9" s="73"/>
      <c r="G9" s="73"/>
      <c r="H9" s="73"/>
      <c r="I9" s="73"/>
      <c r="J9" s="73"/>
      <c r="K9" s="73"/>
      <c r="L9" s="69"/>
      <c r="M9" s="69"/>
      <c r="N9" s="69"/>
      <c r="O9" s="69"/>
      <c r="P9" s="69"/>
      <c r="Q9" s="69"/>
      <c r="R9" s="69"/>
      <c r="S9" s="69"/>
      <c r="T9" s="69"/>
      <c r="W9" s="74"/>
      <c r="AM9" s="345" t="s">
        <v>312</v>
      </c>
      <c r="AN9" s="345" t="str">
        <f>'Reference Records'!$B$603</f>
        <v>Additional Funding</v>
      </c>
      <c r="AO9" s="345"/>
    </row>
    <row r="10" spans="1:50" ht="32.25" customHeight="1" thickBot="1" x14ac:dyDescent="0.3">
      <c r="A10" s="75" t="s">
        <v>329</v>
      </c>
      <c r="B10" s="67"/>
      <c r="C10" s="67"/>
      <c r="D10" s="67"/>
      <c r="E10" s="76"/>
      <c r="F10" s="73"/>
      <c r="G10" s="73"/>
      <c r="H10" s="73"/>
      <c r="I10" s="73"/>
      <c r="J10" s="73"/>
      <c r="K10" s="574" t="str">
        <f>IF(E8&gt;E11,"Please note, the Implementation Period End Date is longer than the Allocation Utilisation Period End Date"," ")</f>
        <v>Please note, the Implementation Period End Date is longer than the Allocation Utilisation Period End Date</v>
      </c>
      <c r="L10" s="69"/>
      <c r="M10" s="69"/>
      <c r="N10" s="69"/>
      <c r="O10" s="69"/>
      <c r="P10" s="69"/>
      <c r="Q10" s="69"/>
      <c r="R10" s="69"/>
      <c r="S10" s="69"/>
      <c r="T10" s="69"/>
      <c r="AK10" s="345"/>
      <c r="AL10" s="345"/>
      <c r="AM10" s="345" t="s">
        <v>317</v>
      </c>
      <c r="AN10" s="345" t="s">
        <v>431</v>
      </c>
    </row>
    <row r="11" spans="1:50" ht="32.1" customHeight="1" thickBot="1" x14ac:dyDescent="0.3">
      <c r="A11" s="75" t="s">
        <v>330</v>
      </c>
      <c r="B11" s="375"/>
      <c r="C11" s="375"/>
      <c r="D11" s="375"/>
      <c r="E11" s="388"/>
      <c r="F11" s="78"/>
      <c r="G11" s="78"/>
      <c r="H11" s="78"/>
      <c r="I11" s="78"/>
      <c r="J11" s="78"/>
      <c r="K11" s="574"/>
      <c r="L11" s="69"/>
      <c r="M11" s="69"/>
      <c r="N11" s="69"/>
      <c r="O11" s="69"/>
      <c r="P11" s="69"/>
      <c r="Q11" s="69"/>
      <c r="R11" s="69"/>
      <c r="S11" s="69"/>
      <c r="T11" s="79"/>
      <c r="W11" s="74"/>
      <c r="AM11" s="345" t="s">
        <v>360</v>
      </c>
      <c r="AN11" s="345" t="str">
        <f ca="1">CONCATENATE(E6&amp;"_PF_"&amp;AN5&amp;"_Imported_",TEXT(TODAY(),"dd-mmm-yy"))</f>
        <v>BDI-M-UNDP_PF_Grant Revision_Imported_dd-oct-yy</v>
      </c>
      <c r="AO11" s="345"/>
    </row>
    <row r="12" spans="1:50" s="47" customFormat="1" ht="30" customHeight="1" thickBot="1" x14ac:dyDescent="0.3">
      <c r="A12" s="78"/>
      <c r="B12" s="78"/>
      <c r="C12" s="78"/>
      <c r="D12" s="78"/>
      <c r="E12" s="78"/>
      <c r="F12" s="78"/>
      <c r="G12" s="78"/>
      <c r="H12" s="78"/>
      <c r="I12" s="78"/>
      <c r="J12" s="78"/>
      <c r="K12" s="78"/>
      <c r="L12" s="79"/>
      <c r="M12" s="79"/>
      <c r="N12" s="79"/>
      <c r="O12" s="79"/>
      <c r="P12" s="79"/>
      <c r="Q12" s="79"/>
      <c r="R12" s="79"/>
      <c r="S12" s="79"/>
      <c r="T12" s="45"/>
      <c r="V12" s="67"/>
      <c r="W12" s="74"/>
      <c r="X12" s="67"/>
      <c r="Y12" s="67"/>
      <c r="Z12" s="67"/>
      <c r="AO12" s="3"/>
      <c r="AP12" s="3"/>
      <c r="AQ12" s="3"/>
      <c r="AR12" s="3"/>
      <c r="AS12" s="3"/>
      <c r="AT12" s="3"/>
      <c r="AU12" s="3"/>
      <c r="AV12" s="3"/>
      <c r="AW12" s="3"/>
      <c r="AX12" s="3"/>
    </row>
    <row r="13" spans="1:50" s="47" customFormat="1" ht="35.25" customHeight="1" thickBot="1" x14ac:dyDescent="0.3">
      <c r="A13" s="565" t="s">
        <v>11</v>
      </c>
      <c r="B13" s="80"/>
      <c r="C13" s="81"/>
      <c r="D13" s="81"/>
      <c r="E13" s="350" t="s">
        <v>239</v>
      </c>
      <c r="F13" s="30"/>
      <c r="G13" s="30"/>
      <c r="H13" s="30"/>
      <c r="I13" s="30"/>
      <c r="J13" s="30"/>
      <c r="K13" s="361" t="s">
        <v>240</v>
      </c>
      <c r="L13" s="30"/>
      <c r="M13" s="30"/>
      <c r="N13" s="30"/>
      <c r="O13" s="30"/>
      <c r="P13" s="30"/>
      <c r="Q13" s="30"/>
      <c r="R13" s="30"/>
      <c r="S13" s="30"/>
      <c r="T13" s="351" t="s">
        <v>241</v>
      </c>
      <c r="V13" s="67"/>
      <c r="W13" s="74"/>
      <c r="X13" s="67"/>
      <c r="Y13" s="67"/>
      <c r="Z13" s="67"/>
      <c r="AO13" s="3"/>
      <c r="AP13" s="3"/>
      <c r="AQ13" s="3"/>
      <c r="AR13" s="3"/>
      <c r="AS13" s="3"/>
      <c r="AT13" s="3"/>
      <c r="AU13" s="3"/>
      <c r="AV13" s="3"/>
      <c r="AW13" s="3"/>
      <c r="AX13" s="3"/>
    </row>
    <row r="14" spans="1:50" s="47" customFormat="1" ht="40.5" customHeight="1" thickBot="1" x14ac:dyDescent="0.3">
      <c r="A14" s="565"/>
      <c r="B14" s="82"/>
      <c r="C14" s="83"/>
      <c r="D14" s="83"/>
      <c r="E14" s="350" t="s">
        <v>242</v>
      </c>
      <c r="F14" s="30"/>
      <c r="G14" s="30"/>
      <c r="H14" s="30"/>
      <c r="I14" s="30"/>
      <c r="J14" s="30"/>
      <c r="K14" s="352" t="s">
        <v>1</v>
      </c>
      <c r="L14" s="32"/>
      <c r="M14" s="30"/>
      <c r="N14" s="30"/>
      <c r="O14" s="30"/>
      <c r="P14" s="30"/>
      <c r="Q14" s="30"/>
      <c r="R14" s="30"/>
      <c r="S14" s="30"/>
      <c r="T14" s="351" t="s">
        <v>54</v>
      </c>
      <c r="V14" s="67"/>
      <c r="W14" s="74"/>
      <c r="X14" s="67"/>
      <c r="Y14" s="67"/>
      <c r="Z14" s="67"/>
      <c r="AO14" s="3"/>
      <c r="AP14" s="3"/>
      <c r="AQ14" s="3"/>
      <c r="AR14" s="3"/>
      <c r="AS14" s="3"/>
      <c r="AT14" s="3"/>
      <c r="AU14" s="3"/>
      <c r="AV14" s="3"/>
      <c r="AW14" s="3"/>
      <c r="AX14" s="3"/>
    </row>
    <row r="15" spans="1:50" s="47" customFormat="1" ht="28.5" customHeight="1" x14ac:dyDescent="0.25">
      <c r="A15" s="78"/>
      <c r="B15" s="78"/>
      <c r="C15" s="78"/>
      <c r="D15" s="78"/>
      <c r="E15" s="78"/>
      <c r="F15" s="78"/>
      <c r="G15" s="78"/>
      <c r="H15" s="78"/>
      <c r="I15" s="78"/>
      <c r="J15" s="78"/>
      <c r="K15" s="78"/>
      <c r="L15" s="79"/>
      <c r="M15" s="79"/>
      <c r="N15" s="79"/>
      <c r="O15" s="79"/>
      <c r="P15" s="79"/>
      <c r="Q15" s="79"/>
      <c r="R15" s="79"/>
      <c r="S15" s="79"/>
      <c r="T15" s="45"/>
      <c r="V15" s="67"/>
      <c r="W15" s="74"/>
      <c r="X15" s="67"/>
      <c r="Y15" s="67"/>
      <c r="Z15" s="67"/>
      <c r="AO15" s="3"/>
      <c r="AP15" s="3"/>
      <c r="AQ15" s="3"/>
      <c r="AR15" s="3"/>
      <c r="AS15" s="3"/>
      <c r="AT15" s="3"/>
      <c r="AU15" s="3"/>
      <c r="AV15" s="3"/>
      <c r="AW15" s="3"/>
      <c r="AX15" s="3"/>
    </row>
    <row r="16" spans="1:50" ht="37.5" customHeight="1" x14ac:dyDescent="0.25">
      <c r="A16" s="69"/>
      <c r="B16" s="69"/>
      <c r="C16" s="69"/>
      <c r="D16" s="69"/>
      <c r="E16" s="51"/>
      <c r="T16" s="51"/>
      <c r="W16" s="74"/>
      <c r="X16" s="74"/>
    </row>
    <row r="17" spans="1:26" ht="0.75" customHeight="1" x14ac:dyDescent="0.25">
      <c r="A17" s="84"/>
      <c r="B17" s="85"/>
      <c r="C17" s="85"/>
      <c r="D17" s="86"/>
      <c r="E17" s="69"/>
      <c r="F17" s="69"/>
      <c r="G17" s="69"/>
      <c r="H17" s="69"/>
      <c r="I17" s="69"/>
      <c r="J17" s="69"/>
      <c r="K17" s="69"/>
      <c r="L17" s="69"/>
      <c r="M17" s="69"/>
      <c r="N17" s="69"/>
      <c r="O17" s="69"/>
      <c r="P17" s="69"/>
      <c r="Q17" s="69"/>
      <c r="R17" s="69"/>
      <c r="S17" s="69"/>
      <c r="T17" s="51"/>
      <c r="W17" s="74"/>
      <c r="X17" s="74"/>
    </row>
    <row r="18" spans="1:26" ht="36.75" customHeight="1" x14ac:dyDescent="0.25">
      <c r="A18" s="423" t="s">
        <v>243</v>
      </c>
      <c r="B18" s="424"/>
      <c r="C18" s="424" t="s">
        <v>81</v>
      </c>
      <c r="D18" s="87"/>
      <c r="E18" s="69"/>
      <c r="F18" s="69"/>
      <c r="G18" s="69"/>
      <c r="H18" s="69"/>
      <c r="I18" s="69"/>
      <c r="J18" s="69"/>
      <c r="K18" s="69"/>
      <c r="L18" s="69"/>
      <c r="M18" s="69"/>
      <c r="N18" s="69"/>
      <c r="O18" s="69"/>
      <c r="P18" s="69"/>
      <c r="Q18" s="69"/>
      <c r="R18" s="69"/>
      <c r="S18" s="69"/>
      <c r="T18" s="51"/>
      <c r="W18" s="74"/>
      <c r="X18" s="74"/>
    </row>
    <row r="19" spans="1:26" ht="47.1" hidden="1" customHeight="1" x14ac:dyDescent="0.25">
      <c r="A19" s="441" t="s">
        <v>214</v>
      </c>
      <c r="B19" s="441"/>
      <c r="C19" s="441" t="s">
        <v>80</v>
      </c>
      <c r="D19" s="87"/>
      <c r="E19" s="69"/>
      <c r="F19" s="69"/>
      <c r="G19" s="69"/>
      <c r="H19" s="69"/>
      <c r="I19" s="69"/>
      <c r="J19" s="69"/>
      <c r="K19" s="69"/>
      <c r="L19" s="69"/>
      <c r="M19" s="69"/>
      <c r="N19" s="69"/>
      <c r="O19" s="69"/>
      <c r="P19" s="69"/>
      <c r="Q19" s="69"/>
      <c r="R19" s="69"/>
      <c r="S19" s="69"/>
      <c r="T19" s="51"/>
      <c r="W19" s="74"/>
      <c r="X19" s="74"/>
    </row>
    <row r="20" spans="1:26" ht="47.1" customHeight="1" x14ac:dyDescent="0.25">
      <c r="A20" s="441" t="s">
        <v>2340</v>
      </c>
      <c r="B20" s="441"/>
      <c r="C20" s="441" t="s">
        <v>2341</v>
      </c>
      <c r="D20" s="87"/>
      <c r="E20" s="69"/>
      <c r="F20" s="69"/>
      <c r="G20" s="69"/>
      <c r="H20" s="69"/>
      <c r="I20" s="69"/>
      <c r="J20" s="69"/>
      <c r="K20" s="69"/>
      <c r="L20" s="69"/>
      <c r="M20" s="69"/>
      <c r="N20" s="69"/>
      <c r="O20" s="69"/>
      <c r="P20" s="69"/>
      <c r="Q20" s="69"/>
      <c r="R20" s="69"/>
      <c r="S20" s="69"/>
      <c r="T20" s="51"/>
      <c r="W20" s="395"/>
      <c r="X20" s="395"/>
    </row>
    <row r="21" spans="1:26" s="69" customFormat="1" ht="2.85" customHeight="1" thickBot="1" x14ac:dyDescent="0.3">
      <c r="A21" s="88"/>
      <c r="B21" s="89"/>
      <c r="C21" s="89"/>
      <c r="D21" s="90"/>
      <c r="V21" s="68"/>
      <c r="W21" s="68"/>
      <c r="X21" s="68"/>
      <c r="Y21" s="68"/>
      <c r="Z21" s="68"/>
    </row>
    <row r="22" spans="1:26" ht="26.85" customHeight="1" x14ac:dyDescent="0.25">
      <c r="T22" s="51"/>
      <c r="W22" s="74"/>
      <c r="X22" s="74"/>
    </row>
    <row r="23" spans="1:26" ht="0.75" customHeight="1" x14ac:dyDescent="0.25">
      <c r="A23" s="48"/>
      <c r="B23" s="48"/>
      <c r="C23" s="48"/>
      <c r="D23" s="48"/>
      <c r="E23" s="48"/>
      <c r="F23" s="48"/>
      <c r="G23" s="48"/>
      <c r="H23" s="48"/>
      <c r="I23" s="48"/>
      <c r="J23" s="49"/>
      <c r="K23" s="51"/>
      <c r="L23" s="51"/>
      <c r="M23" s="51"/>
      <c r="N23" s="51"/>
      <c r="O23" s="51"/>
      <c r="P23" s="51"/>
      <c r="Q23" s="51"/>
      <c r="R23" s="51"/>
      <c r="T23" s="51"/>
      <c r="W23" s="74"/>
      <c r="X23" s="74"/>
    </row>
    <row r="24" spans="1:26" ht="60.75" customHeight="1" x14ac:dyDescent="0.25">
      <c r="A24" s="439" t="s">
        <v>244</v>
      </c>
      <c r="B24" s="424"/>
      <c r="C24" s="424"/>
      <c r="D24" s="424"/>
      <c r="E24" s="423" t="s">
        <v>239</v>
      </c>
      <c r="F24" s="440"/>
      <c r="G24" s="440"/>
      <c r="H24" s="440"/>
      <c r="I24" s="427" t="s">
        <v>30</v>
      </c>
      <c r="J24" s="304"/>
      <c r="K24" s="303"/>
      <c r="L24" s="297"/>
      <c r="M24" s="298"/>
      <c r="N24" s="298"/>
      <c r="O24" s="299"/>
      <c r="P24" s="299"/>
      <c r="Q24" s="298"/>
      <c r="R24" s="296"/>
      <c r="S24" s="51"/>
      <c r="T24" s="51"/>
      <c r="W24" s="74"/>
      <c r="X24" s="74"/>
    </row>
    <row r="25" spans="1:26" ht="47.1" hidden="1" customHeight="1" x14ac:dyDescent="0.25">
      <c r="A25" s="441" t="s">
        <v>44</v>
      </c>
      <c r="B25" s="441"/>
      <c r="C25" s="441"/>
      <c r="D25" s="441"/>
      <c r="E25" s="442" t="s">
        <v>111</v>
      </c>
      <c r="F25" s="443"/>
      <c r="G25" s="443"/>
      <c r="H25" s="443"/>
      <c r="I25" s="444" t="s">
        <v>29</v>
      </c>
      <c r="J25" s="306"/>
      <c r="K25" s="305"/>
      <c r="L25" s="300"/>
      <c r="M25" s="300"/>
      <c r="N25" s="300"/>
      <c r="O25" s="301"/>
      <c r="P25" s="301"/>
      <c r="Q25" s="301"/>
      <c r="R25" s="302"/>
      <c r="S25" s="51"/>
      <c r="T25" s="51"/>
      <c r="W25" s="74"/>
      <c r="X25" s="74"/>
    </row>
    <row r="26" spans="1:26" ht="47.1" customHeight="1" x14ac:dyDescent="0.25">
      <c r="A26" s="441"/>
      <c r="B26" s="441"/>
      <c r="C26" s="441"/>
      <c r="D26" s="441"/>
      <c r="E26" s="442" t="s">
        <v>559</v>
      </c>
      <c r="F26" s="443"/>
      <c r="G26" s="443"/>
      <c r="H26" s="443"/>
      <c r="I26" s="444" t="s">
        <v>560</v>
      </c>
      <c r="J26" s="306"/>
      <c r="K26" s="305"/>
      <c r="L26" s="300"/>
      <c r="M26" s="300"/>
      <c r="N26" s="300"/>
      <c r="O26" s="301"/>
      <c r="P26" s="301"/>
      <c r="Q26" s="301"/>
      <c r="R26" s="302"/>
      <c r="S26" s="51"/>
      <c r="T26" s="51"/>
      <c r="W26" s="395"/>
      <c r="X26" s="395"/>
    </row>
    <row r="27" spans="1:26" ht="3" customHeight="1" thickBot="1" x14ac:dyDescent="0.3">
      <c r="A27" s="338"/>
      <c r="B27" s="51"/>
      <c r="C27" s="51"/>
      <c r="D27" s="51"/>
      <c r="E27" s="51"/>
      <c r="F27" s="51"/>
      <c r="G27" s="51"/>
      <c r="H27" s="51"/>
      <c r="I27" s="51"/>
      <c r="J27" s="50"/>
      <c r="K27" s="51"/>
      <c r="L27" s="51"/>
      <c r="M27" s="51"/>
      <c r="N27" s="51"/>
      <c r="O27" s="51"/>
      <c r="P27" s="51"/>
      <c r="Q27" s="51"/>
      <c r="R27" s="51"/>
      <c r="S27" s="51"/>
      <c r="W27" s="74"/>
      <c r="X27" s="74"/>
    </row>
    <row r="28" spans="1:26" ht="3" customHeight="1" x14ac:dyDescent="0.25">
      <c r="A28" s="48"/>
      <c r="B28" s="48"/>
      <c r="C28" s="48"/>
      <c r="D28" s="48"/>
      <c r="E28" s="48"/>
      <c r="F28" s="48"/>
      <c r="G28" s="48"/>
      <c r="H28" s="48"/>
      <c r="I28" s="48"/>
      <c r="J28" s="48"/>
      <c r="K28" s="48"/>
      <c r="L28" s="48"/>
      <c r="M28" s="48"/>
      <c r="N28" s="48"/>
      <c r="O28" s="48"/>
      <c r="P28" s="48"/>
      <c r="Q28" s="48"/>
      <c r="R28" s="109"/>
      <c r="S28" s="49"/>
      <c r="W28" s="74"/>
    </row>
    <row r="29" spans="1:26" ht="59.85" customHeight="1" x14ac:dyDescent="0.25">
      <c r="A29" s="353" t="s">
        <v>244</v>
      </c>
      <c r="B29" s="330"/>
      <c r="C29" s="330"/>
      <c r="D29" s="330"/>
      <c r="E29" s="127" t="s">
        <v>239</v>
      </c>
      <c r="F29" s="330"/>
      <c r="G29" s="330"/>
      <c r="H29" s="330"/>
      <c r="I29" s="330"/>
      <c r="J29" s="330"/>
      <c r="K29" s="354" t="s">
        <v>245</v>
      </c>
      <c r="L29" s="360" t="s">
        <v>28</v>
      </c>
      <c r="M29" s="389" t="s">
        <v>99</v>
      </c>
      <c r="N29" s="389" t="s">
        <v>176</v>
      </c>
      <c r="O29" s="389" t="s">
        <v>175</v>
      </c>
      <c r="P29" s="360" t="s">
        <v>30</v>
      </c>
      <c r="Q29" s="360" t="s">
        <v>32</v>
      </c>
      <c r="R29" s="360"/>
      <c r="S29" s="50"/>
      <c r="W29" s="74"/>
    </row>
    <row r="30" spans="1:26" ht="47.1" hidden="1" customHeight="1" x14ac:dyDescent="0.25">
      <c r="A30" s="347" t="s">
        <v>44</v>
      </c>
      <c r="B30" s="346"/>
      <c r="C30" s="346"/>
      <c r="D30" s="346"/>
      <c r="E30" s="387" t="str">
        <f>IFERROR(IF(Q30="Funding Request Place Holder","",Q30),"")</f>
        <v>[Account (Name)]</v>
      </c>
      <c r="F30" s="381"/>
      <c r="G30" s="381"/>
      <c r="H30" s="381"/>
      <c r="I30" s="381"/>
      <c r="J30" s="381"/>
      <c r="K30" s="382" t="s">
        <v>174</v>
      </c>
      <c r="L30" s="390" t="b">
        <f>IFERROR(IF(OR(E30&lt;&gt;"",K30&lt;&gt;""),TRUE,FALSE),FALSE)</f>
        <v>1</v>
      </c>
      <c r="M30" s="390" t="str">
        <f>E30&amp;K30</f>
        <v>[Account (Name)][Alternative Account]</v>
      </c>
      <c r="N30" s="391" t="str">
        <f>IFERROR(IF(E30&lt;&gt;"",IF('Reference Records'!$C$157&lt;&gt;"",VLOOKUP(E30,'Account Role'!$B$3:$D$23,3,FALSE),VLOOKUP(E30,'Account Role'!$B$31:$D$936,3,FALSE)),O30),"")</f>
        <v>[Account]</v>
      </c>
      <c r="O30" s="390" t="s">
        <v>69</v>
      </c>
      <c r="P30" s="391" t="s">
        <v>29</v>
      </c>
      <c r="Q30" s="392" t="s">
        <v>111</v>
      </c>
      <c r="R30" s="360"/>
      <c r="S30" s="50"/>
      <c r="W30" s="74"/>
    </row>
    <row r="31" spans="1:26" ht="3" customHeight="1" thickBot="1" x14ac:dyDescent="0.3">
      <c r="A31" s="65"/>
      <c r="B31" s="65"/>
      <c r="C31" s="65"/>
      <c r="D31" s="65"/>
      <c r="E31" s="340"/>
      <c r="F31" s="340"/>
      <c r="G31" s="340"/>
      <c r="H31" s="340"/>
      <c r="I31" s="340"/>
      <c r="J31" s="340"/>
      <c r="K31" s="340"/>
      <c r="L31" s="340"/>
      <c r="M31" s="340"/>
      <c r="N31" s="340"/>
      <c r="O31" s="340"/>
      <c r="P31" s="340"/>
      <c r="Q31" s="340"/>
      <c r="R31" s="341"/>
      <c r="S31" s="60"/>
      <c r="T31" s="51"/>
      <c r="W31" s="74"/>
    </row>
    <row r="32" spans="1:26" ht="1.5" hidden="1" customHeight="1" x14ac:dyDescent="0.25">
      <c r="A32" s="338"/>
      <c r="B32" s="51"/>
      <c r="C32" s="51"/>
      <c r="D32" s="51"/>
      <c r="E32" s="337"/>
      <c r="F32" s="337"/>
      <c r="G32" s="337"/>
      <c r="H32" s="337"/>
      <c r="I32" s="337"/>
      <c r="J32" s="337"/>
      <c r="K32" s="337"/>
      <c r="L32" s="337"/>
      <c r="M32" s="337"/>
      <c r="N32" s="337"/>
      <c r="O32" s="337"/>
      <c r="P32" s="339"/>
      <c r="Q32" s="62"/>
      <c r="R32" s="91"/>
      <c r="S32" s="51"/>
      <c r="W32" s="74"/>
    </row>
    <row r="33" spans="1:50" s="103" customFormat="1" ht="29.25" customHeight="1" x14ac:dyDescent="0.25">
      <c r="A33" s="567"/>
      <c r="B33" s="567"/>
      <c r="C33" s="567"/>
      <c r="D33" s="567"/>
      <c r="E33" s="567"/>
      <c r="F33" s="567"/>
      <c r="G33" s="567"/>
      <c r="H33" s="567"/>
      <c r="I33" s="567"/>
      <c r="J33" s="567"/>
      <c r="K33" s="567"/>
      <c r="L33" s="567"/>
      <c r="M33" s="94"/>
      <c r="N33" s="94"/>
      <c r="O33" s="94"/>
      <c r="P33" s="94"/>
      <c r="Q33" s="94"/>
      <c r="R33" s="94"/>
      <c r="W33" s="335"/>
      <c r="AO33" s="336"/>
      <c r="AP33" s="336"/>
      <c r="AQ33" s="336"/>
      <c r="AR33" s="336"/>
      <c r="AS33" s="336"/>
      <c r="AT33" s="336"/>
      <c r="AU33" s="336"/>
      <c r="AV33" s="336"/>
      <c r="AW33" s="336"/>
      <c r="AX33" s="336"/>
    </row>
    <row r="34" spans="1:50" ht="30.75" customHeight="1" thickBot="1" x14ac:dyDescent="0.3">
      <c r="R34" s="91"/>
      <c r="S34" s="51"/>
      <c r="T34" s="51"/>
      <c r="W34" s="74"/>
    </row>
    <row r="35" spans="1:50" ht="29.25" customHeight="1" thickBot="1" x14ac:dyDescent="0.3">
      <c r="A35" s="572" t="s">
        <v>246</v>
      </c>
      <c r="B35" s="573"/>
      <c r="C35" s="573"/>
      <c r="D35" s="573"/>
      <c r="E35" s="573"/>
      <c r="F35" s="573"/>
      <c r="G35" s="573"/>
      <c r="H35" s="573"/>
      <c r="I35" s="573"/>
      <c r="J35" s="573"/>
      <c r="K35" s="573"/>
      <c r="L35" s="573"/>
      <c r="M35" s="573"/>
      <c r="N35" s="573"/>
      <c r="O35" s="573"/>
      <c r="P35" s="573"/>
      <c r="Q35" s="573"/>
      <c r="R35" s="573"/>
      <c r="S35" s="573"/>
      <c r="T35" s="573"/>
      <c r="U35" s="48"/>
      <c r="V35" s="342"/>
      <c r="W35" s="74"/>
    </row>
    <row r="36" spans="1:50" ht="32.1" customHeight="1" x14ac:dyDescent="0.25">
      <c r="A36" s="529" t="s">
        <v>247</v>
      </c>
      <c r="B36" s="334">
        <v>0</v>
      </c>
      <c r="C36" s="312"/>
      <c r="D36" s="312"/>
      <c r="E36" s="529" t="s">
        <v>248</v>
      </c>
      <c r="F36" s="312"/>
      <c r="G36" s="312"/>
      <c r="H36" s="312"/>
      <c r="I36" s="312"/>
      <c r="J36" s="312"/>
      <c r="K36" s="368" t="s">
        <v>129</v>
      </c>
      <c r="L36" s="530" t="s">
        <v>341</v>
      </c>
      <c r="M36" s="530" t="s">
        <v>346</v>
      </c>
      <c r="N36" s="530" t="s">
        <v>28</v>
      </c>
      <c r="O36" s="530" t="s">
        <v>316</v>
      </c>
      <c r="P36" s="530" t="s">
        <v>0</v>
      </c>
      <c r="Q36" s="530" t="s">
        <v>317</v>
      </c>
      <c r="R36" s="530"/>
      <c r="S36" s="461"/>
      <c r="T36" s="368" t="s">
        <v>130</v>
      </c>
      <c r="U36" s="491" t="s">
        <v>30</v>
      </c>
      <c r="V36" s="343"/>
      <c r="W36" s="74"/>
    </row>
    <row r="37" spans="1:50" ht="47.1" hidden="1" customHeight="1" x14ac:dyDescent="0.25">
      <c r="A37" s="531" t="str">
        <f ca="1">IF(P37="",IF(B37=2,$E$7,IF(B37=1,"",E36+1)),IF(P37&lt;TODAY(),O37,IF(B37=2,$E$7,IF(B37=1,"",E36+1))))</f>
        <v/>
      </c>
      <c r="B37" s="532">
        <f>B36+1</f>
        <v>1</v>
      </c>
      <c r="C37" s="461"/>
      <c r="D37" s="461"/>
      <c r="E37" s="533" t="str">
        <f ca="1">IF(P37="",IFERROR(EOMONTH($A37,$E$9-1),""),IF(P37&lt;TODAY(),P37,IFERROR(EOMONTH($A37,$E$9-1),"")))</f>
        <v/>
      </c>
      <c r="F37" s="533"/>
      <c r="G37" s="533"/>
      <c r="H37" s="533"/>
      <c r="I37" s="533"/>
      <c r="J37" s="533"/>
      <c r="K37" s="534" t="str">
        <f>IF($AN$5="Grant Revision",IF(M37=TRUE,"Yes","No"),"")</f>
        <v>No</v>
      </c>
      <c r="L37" s="491" t="b">
        <f>IF(K37="Yes",TRUE,FALSE)</f>
        <v>0</v>
      </c>
      <c r="M37" s="491" t="s">
        <v>345</v>
      </c>
      <c r="N37" s="491" t="b">
        <f ca="1">IFERROR(IF(E37&lt;=$E$8,TRUE,FALSE),"")</f>
        <v>0</v>
      </c>
      <c r="O37" s="535" t="s">
        <v>315</v>
      </c>
      <c r="P37" s="535" t="s">
        <v>15</v>
      </c>
      <c r="Q37" s="491" t="s">
        <v>29</v>
      </c>
      <c r="R37" s="530"/>
      <c r="S37" s="461"/>
      <c r="T37" s="536" t="e">
        <f ca="1">TEXT(IF(K37="","",IF(K37="No",E37+45,IF(K37="Yes",E37+60,""))),"dd-mmm-yy")</f>
        <v>#VALUE!</v>
      </c>
      <c r="U37" s="491" t="s">
        <v>29</v>
      </c>
      <c r="V37" s="343"/>
      <c r="W37" s="74"/>
    </row>
    <row r="38" spans="1:50" ht="47.1" customHeight="1" x14ac:dyDescent="0.25">
      <c r="A38" s="531">
        <f t="shared" ref="A38:A43" ca="1" si="0">IF(P38="",IF(B38=2,$E$7,IF(B38=1,"",E37+1)),IF(P38&lt;TODAY(),O38,IF(B38=2,$E$7,IF(B38=1,"",E37+1))))</f>
        <v>43101</v>
      </c>
      <c r="B38" s="532">
        <f t="shared" ref="B38:B43" si="1">B37+1</f>
        <v>2</v>
      </c>
      <c r="C38" s="461"/>
      <c r="D38" s="461"/>
      <c r="E38" s="533">
        <f t="shared" ref="E38:E43" ca="1" si="2">IF(P38="",IFERROR(EOMONTH($A38,$E$9-1),""),IF(P38&lt;TODAY(),P38,IFERROR(EOMONTH($A38,$E$9-1),"")))</f>
        <v>43281</v>
      </c>
      <c r="F38" s="533"/>
      <c r="G38" s="533"/>
      <c r="H38" s="533"/>
      <c r="I38" s="533"/>
      <c r="J38" s="533"/>
      <c r="K38" s="534" t="str">
        <f t="shared" ref="K38:K43" si="3">IF($AN$5="Grant Revision",IF(M38=TRUE,"Yes","No"),"")</f>
        <v>No</v>
      </c>
      <c r="L38" s="491" t="b">
        <f t="shared" ref="L38:L43" si="4">IF(K38="Yes",TRUE,FALSE)</f>
        <v>0</v>
      </c>
      <c r="M38" s="491" t="b">
        <v>0</v>
      </c>
      <c r="N38" s="491" t="b">
        <f t="shared" ref="N38:N43" ca="1" si="5">IFERROR(IF(E38&lt;=$E$8,TRUE,FALSE),"")</f>
        <v>1</v>
      </c>
      <c r="O38" s="535">
        <v>43101</v>
      </c>
      <c r="P38" s="535">
        <v>43281</v>
      </c>
      <c r="Q38" s="491" t="s">
        <v>431</v>
      </c>
      <c r="R38" s="530"/>
      <c r="S38" s="461"/>
      <c r="T38" s="536" t="str">
        <f t="shared" ref="T38:T43" ca="1" si="6">TEXT(IF(K38="","",IF(K38="No",E38+45,IF(K38="Yes",E38+60,""))),"dd-mmm-yy")</f>
        <v>dd-août-yy</v>
      </c>
      <c r="U38" s="491" t="s">
        <v>462</v>
      </c>
      <c r="V38" s="343"/>
      <c r="W38" s="395"/>
    </row>
    <row r="39" spans="1:50" ht="47.1" customHeight="1" x14ac:dyDescent="0.25">
      <c r="A39" s="531">
        <f t="shared" ca="1" si="0"/>
        <v>43282</v>
      </c>
      <c r="B39" s="532">
        <f t="shared" si="1"/>
        <v>3</v>
      </c>
      <c r="C39" s="461"/>
      <c r="D39" s="461"/>
      <c r="E39" s="533">
        <f t="shared" ca="1" si="2"/>
        <v>43465</v>
      </c>
      <c r="F39" s="533"/>
      <c r="G39" s="533"/>
      <c r="H39" s="533"/>
      <c r="I39" s="533"/>
      <c r="J39" s="533"/>
      <c r="K39" s="534" t="str">
        <f t="shared" si="3"/>
        <v>Yes</v>
      </c>
      <c r="L39" s="491" t="b">
        <f t="shared" si="4"/>
        <v>1</v>
      </c>
      <c r="M39" s="491" t="b">
        <v>1</v>
      </c>
      <c r="N39" s="491" t="b">
        <f t="shared" ca="1" si="5"/>
        <v>1</v>
      </c>
      <c r="O39" s="535">
        <v>43282</v>
      </c>
      <c r="P39" s="535">
        <v>43465</v>
      </c>
      <c r="Q39" s="491" t="s">
        <v>431</v>
      </c>
      <c r="R39" s="530"/>
      <c r="S39" s="461"/>
      <c r="T39" s="536" t="str">
        <f t="shared" ca="1" si="6"/>
        <v>dd-mars-yy</v>
      </c>
      <c r="U39" s="491" t="s">
        <v>464</v>
      </c>
      <c r="V39" s="343"/>
      <c r="W39" s="395"/>
    </row>
    <row r="40" spans="1:50" ht="47.1" customHeight="1" x14ac:dyDescent="0.25">
      <c r="A40" s="531">
        <f t="shared" ca="1" si="0"/>
        <v>43466</v>
      </c>
      <c r="B40" s="532">
        <f t="shared" si="1"/>
        <v>4</v>
      </c>
      <c r="C40" s="461"/>
      <c r="D40" s="461"/>
      <c r="E40" s="533">
        <f t="shared" ca="1" si="2"/>
        <v>43646</v>
      </c>
      <c r="F40" s="533"/>
      <c r="G40" s="533"/>
      <c r="H40" s="533"/>
      <c r="I40" s="533"/>
      <c r="J40" s="533"/>
      <c r="K40" s="534" t="str">
        <f t="shared" si="3"/>
        <v>No</v>
      </c>
      <c r="L40" s="491" t="b">
        <f t="shared" si="4"/>
        <v>0</v>
      </c>
      <c r="M40" s="491" t="b">
        <v>0</v>
      </c>
      <c r="N40" s="491" t="b">
        <f t="shared" ca="1" si="5"/>
        <v>1</v>
      </c>
      <c r="O40" s="535">
        <v>43466</v>
      </c>
      <c r="P40" s="535">
        <v>43646</v>
      </c>
      <c r="Q40" s="491" t="s">
        <v>431</v>
      </c>
      <c r="R40" s="530"/>
      <c r="S40" s="461"/>
      <c r="T40" s="536" t="str">
        <f t="shared" ca="1" si="6"/>
        <v>dd-août-yy</v>
      </c>
      <c r="U40" s="491" t="s">
        <v>466</v>
      </c>
      <c r="V40" s="343"/>
      <c r="W40" s="395"/>
    </row>
    <row r="41" spans="1:50" ht="47.1" customHeight="1" x14ac:dyDescent="0.25">
      <c r="A41" s="531">
        <f t="shared" ca="1" si="0"/>
        <v>43647</v>
      </c>
      <c r="B41" s="532">
        <f t="shared" si="1"/>
        <v>5</v>
      </c>
      <c r="C41" s="461"/>
      <c r="D41" s="461"/>
      <c r="E41" s="533">
        <f t="shared" ca="1" si="2"/>
        <v>43830</v>
      </c>
      <c r="F41" s="533"/>
      <c r="G41" s="533"/>
      <c r="H41" s="533"/>
      <c r="I41" s="533"/>
      <c r="J41" s="533"/>
      <c r="K41" s="534" t="str">
        <f t="shared" si="3"/>
        <v>Yes</v>
      </c>
      <c r="L41" s="491" t="b">
        <f t="shared" si="4"/>
        <v>1</v>
      </c>
      <c r="M41" s="491" t="b">
        <v>1</v>
      </c>
      <c r="N41" s="491" t="b">
        <f t="shared" ca="1" si="5"/>
        <v>1</v>
      </c>
      <c r="O41" s="535">
        <v>43647</v>
      </c>
      <c r="P41" s="535">
        <v>43830</v>
      </c>
      <c r="Q41" s="491" t="s">
        <v>431</v>
      </c>
      <c r="R41" s="530"/>
      <c r="S41" s="461"/>
      <c r="T41" s="536" t="str">
        <f t="shared" ca="1" si="6"/>
        <v>dd-févr-yy</v>
      </c>
      <c r="U41" s="491" t="s">
        <v>468</v>
      </c>
      <c r="V41" s="343"/>
      <c r="W41" s="395"/>
    </row>
    <row r="42" spans="1:50" ht="47.1" customHeight="1" x14ac:dyDescent="0.25">
      <c r="A42" s="531">
        <f t="shared" ca="1" si="0"/>
        <v>43831</v>
      </c>
      <c r="B42" s="532">
        <f t="shared" si="1"/>
        <v>6</v>
      </c>
      <c r="C42" s="461"/>
      <c r="D42" s="461"/>
      <c r="E42" s="533">
        <f t="shared" ca="1" si="2"/>
        <v>44012</v>
      </c>
      <c r="F42" s="533"/>
      <c r="G42" s="533"/>
      <c r="H42" s="533"/>
      <c r="I42" s="533"/>
      <c r="J42" s="533"/>
      <c r="K42" s="534" t="str">
        <f t="shared" si="3"/>
        <v>No</v>
      </c>
      <c r="L42" s="491" t="b">
        <f t="shared" si="4"/>
        <v>0</v>
      </c>
      <c r="M42" s="491" t="b">
        <v>0</v>
      </c>
      <c r="N42" s="491" t="b">
        <f t="shared" ca="1" si="5"/>
        <v>1</v>
      </c>
      <c r="O42" s="535">
        <v>43831</v>
      </c>
      <c r="P42" s="535">
        <v>44012</v>
      </c>
      <c r="Q42" s="491" t="s">
        <v>431</v>
      </c>
      <c r="R42" s="530"/>
      <c r="S42" s="461"/>
      <c r="T42" s="536" t="str">
        <f t="shared" ca="1" si="6"/>
        <v>dd-août-yy</v>
      </c>
      <c r="U42" s="491" t="s">
        <v>470</v>
      </c>
      <c r="V42" s="343"/>
      <c r="W42" s="395"/>
    </row>
    <row r="43" spans="1:50" ht="47.1" customHeight="1" x14ac:dyDescent="0.25">
      <c r="A43" s="531">
        <f t="shared" ca="1" si="0"/>
        <v>44013</v>
      </c>
      <c r="B43" s="532">
        <f t="shared" si="1"/>
        <v>7</v>
      </c>
      <c r="C43" s="461"/>
      <c r="D43" s="461"/>
      <c r="E43" s="533">
        <f t="shared" ca="1" si="2"/>
        <v>44196</v>
      </c>
      <c r="F43" s="533"/>
      <c r="G43" s="533"/>
      <c r="H43" s="533"/>
      <c r="I43" s="533"/>
      <c r="J43" s="533"/>
      <c r="K43" s="534" t="str">
        <f t="shared" si="3"/>
        <v>No</v>
      </c>
      <c r="L43" s="491" t="b">
        <f t="shared" si="4"/>
        <v>0</v>
      </c>
      <c r="M43" s="491" t="b">
        <v>0</v>
      </c>
      <c r="N43" s="491" t="b">
        <f t="shared" ca="1" si="5"/>
        <v>1</v>
      </c>
      <c r="O43" s="535">
        <v>44013</v>
      </c>
      <c r="P43" s="535">
        <v>44196</v>
      </c>
      <c r="Q43" s="491" t="s">
        <v>431</v>
      </c>
      <c r="R43" s="530"/>
      <c r="S43" s="461"/>
      <c r="T43" s="536" t="str">
        <f t="shared" ca="1" si="6"/>
        <v>dd-févr-yy</v>
      </c>
      <c r="U43" s="491" t="s">
        <v>473</v>
      </c>
      <c r="V43" s="343"/>
      <c r="W43" s="395"/>
    </row>
    <row r="44" spans="1:50" ht="2.1" customHeight="1" thickBot="1" x14ac:dyDescent="0.3">
      <c r="A44" s="64"/>
      <c r="B44" s="65"/>
      <c r="C44" s="65"/>
      <c r="D44" s="65"/>
      <c r="E44" s="65"/>
      <c r="F44" s="65"/>
      <c r="G44" s="65"/>
      <c r="H44" s="65"/>
      <c r="I44" s="65"/>
      <c r="J44" s="65"/>
      <c r="K44" s="65"/>
      <c r="L44" s="65"/>
      <c r="M44" s="65"/>
      <c r="N44" s="65"/>
      <c r="O44" s="65"/>
      <c r="P44" s="65"/>
      <c r="Q44" s="65"/>
      <c r="R44" s="65"/>
      <c r="S44" s="65"/>
      <c r="T44" s="65"/>
      <c r="U44" s="65"/>
      <c r="V44" s="344"/>
      <c r="W44" s="74"/>
    </row>
    <row r="45" spans="1:50" ht="30" customHeight="1" x14ac:dyDescent="0.25">
      <c r="T45" s="51"/>
      <c r="W45" s="74"/>
    </row>
    <row r="46" spans="1:50" ht="30" customHeight="1" x14ac:dyDescent="0.25">
      <c r="T46" s="51"/>
      <c r="W46" s="74"/>
    </row>
    <row r="47" spans="1:50" ht="25.5" customHeight="1" thickBot="1" x14ac:dyDescent="0.3">
      <c r="A47" s="93"/>
      <c r="B47" s="78"/>
      <c r="C47" s="78"/>
      <c r="D47" s="78"/>
      <c r="E47" s="78"/>
      <c r="F47" s="78"/>
      <c r="G47" s="78"/>
      <c r="H47" s="78"/>
      <c r="I47" s="78"/>
      <c r="J47" s="78"/>
      <c r="K47" s="78"/>
      <c r="L47" s="79"/>
      <c r="M47" s="79"/>
      <c r="N47" s="79"/>
      <c r="O47" s="79"/>
      <c r="P47" s="79"/>
      <c r="Q47" s="79"/>
      <c r="R47" s="79"/>
      <c r="S47" s="79"/>
      <c r="T47" s="45"/>
      <c r="U47" s="45"/>
      <c r="V47" s="73"/>
      <c r="W47" s="74"/>
    </row>
    <row r="48" spans="1:50" ht="25.5" customHeight="1" thickBot="1" x14ac:dyDescent="0.3">
      <c r="A48" s="572" t="s">
        <v>241</v>
      </c>
      <c r="B48" s="573"/>
      <c r="C48" s="573"/>
      <c r="D48" s="573"/>
      <c r="E48" s="573"/>
      <c r="F48" s="129"/>
      <c r="G48" s="129"/>
      <c r="H48" s="129"/>
      <c r="I48" s="129"/>
      <c r="J48" s="130"/>
      <c r="K48" s="307"/>
      <c r="L48" s="91"/>
      <c r="M48" s="91"/>
      <c r="N48" s="91"/>
      <c r="O48" s="91"/>
      <c r="P48" s="91"/>
      <c r="Q48" s="91"/>
      <c r="R48" s="91"/>
      <c r="S48" s="91"/>
      <c r="T48" s="91"/>
      <c r="U48" s="91"/>
      <c r="V48" s="94"/>
      <c r="W48" s="74"/>
    </row>
    <row r="49" spans="1:25" ht="32.25" customHeight="1" x14ac:dyDescent="0.25">
      <c r="A49" s="445" t="s">
        <v>249</v>
      </c>
      <c r="B49" s="445"/>
      <c r="C49" s="445"/>
      <c r="D49" s="445"/>
      <c r="E49" s="446" t="s">
        <v>250</v>
      </c>
      <c r="F49" s="447" t="s">
        <v>317</v>
      </c>
      <c r="G49" s="447" t="s">
        <v>28</v>
      </c>
      <c r="H49" s="447" t="s">
        <v>30</v>
      </c>
      <c r="I49" s="358"/>
      <c r="J49" s="95"/>
      <c r="K49" s="309"/>
      <c r="L49" s="92"/>
      <c r="M49" s="92"/>
      <c r="N49" s="92"/>
      <c r="O49" s="92"/>
      <c r="P49" s="92"/>
      <c r="Q49" s="92"/>
      <c r="R49" s="92"/>
      <c r="S49" s="92"/>
      <c r="T49" s="92"/>
      <c r="U49" s="92"/>
      <c r="V49" s="96"/>
      <c r="W49" s="74"/>
      <c r="Y49" s="583"/>
    </row>
    <row r="50" spans="1:25" ht="47.1" hidden="1" customHeight="1" x14ac:dyDescent="0.25">
      <c r="A50" s="441" t="s">
        <v>45</v>
      </c>
      <c r="B50" s="441"/>
      <c r="C50" s="441"/>
      <c r="D50" s="441"/>
      <c r="E50" s="448" t="s">
        <v>36</v>
      </c>
      <c r="F50" s="449" t="s">
        <v>29</v>
      </c>
      <c r="G50" s="449" t="b">
        <f>IFERROR(IF(E50&lt;&gt;"",TRUE,FALSE),FALSE)</f>
        <v>1</v>
      </c>
      <c r="H50" s="449" t="s">
        <v>29</v>
      </c>
      <c r="I50" s="359"/>
      <c r="J50" s="311"/>
      <c r="K50" s="310"/>
      <c r="L50" s="91"/>
      <c r="M50" s="91"/>
      <c r="N50" s="91"/>
      <c r="O50" s="91"/>
      <c r="P50" s="91"/>
      <c r="Q50" s="91"/>
      <c r="R50" s="91"/>
      <c r="S50" s="91"/>
      <c r="T50" s="91"/>
      <c r="U50" s="91"/>
      <c r="V50" s="94"/>
      <c r="Y50" s="583"/>
    </row>
    <row r="51" spans="1:25" ht="47.1" customHeight="1" x14ac:dyDescent="0.25">
      <c r="A51" s="441">
        <v>1</v>
      </c>
      <c r="B51" s="441"/>
      <c r="C51" s="441"/>
      <c r="D51" s="441"/>
      <c r="E51" s="448" t="s">
        <v>561</v>
      </c>
      <c r="F51" s="449" t="s">
        <v>431</v>
      </c>
      <c r="G51" s="449" t="b">
        <f t="shared" ref="G51:G62" si="7">IFERROR(IF(E51&lt;&gt;"",TRUE,FALSE),FALSE)</f>
        <v>1</v>
      </c>
      <c r="H51" s="449" t="s">
        <v>562</v>
      </c>
      <c r="I51" s="359"/>
      <c r="J51" s="311"/>
      <c r="K51" s="310"/>
      <c r="L51" s="91"/>
      <c r="M51" s="91"/>
      <c r="N51" s="91"/>
      <c r="O51" s="91"/>
      <c r="P51" s="91"/>
      <c r="Q51" s="91"/>
      <c r="R51" s="91"/>
      <c r="S51" s="91"/>
      <c r="T51" s="91"/>
      <c r="U51" s="91"/>
      <c r="V51" s="94"/>
      <c r="Y51" s="396"/>
    </row>
    <row r="52" spans="1:25" ht="47.1" customHeight="1" x14ac:dyDescent="0.25">
      <c r="A52" s="441">
        <v>2</v>
      </c>
      <c r="B52" s="441"/>
      <c r="C52" s="441"/>
      <c r="D52" s="441"/>
      <c r="E52" s="448"/>
      <c r="F52" s="449" t="s">
        <v>431</v>
      </c>
      <c r="G52" s="449" t="b">
        <f t="shared" si="7"/>
        <v>0</v>
      </c>
      <c r="H52" s="449" t="s">
        <v>563</v>
      </c>
      <c r="I52" s="359"/>
      <c r="J52" s="311"/>
      <c r="K52" s="310"/>
      <c r="L52" s="91"/>
      <c r="M52" s="91"/>
      <c r="N52" s="91"/>
      <c r="O52" s="91"/>
      <c r="P52" s="91"/>
      <c r="Q52" s="91"/>
      <c r="R52" s="91"/>
      <c r="S52" s="91"/>
      <c r="T52" s="91"/>
      <c r="U52" s="91"/>
      <c r="V52" s="94"/>
      <c r="Y52" s="396"/>
    </row>
    <row r="53" spans="1:25" ht="47.1" customHeight="1" x14ac:dyDescent="0.25">
      <c r="A53" s="441">
        <v>3</v>
      </c>
      <c r="B53" s="441"/>
      <c r="C53" s="441"/>
      <c r="D53" s="441"/>
      <c r="E53" s="448"/>
      <c r="F53" s="449" t="s">
        <v>431</v>
      </c>
      <c r="G53" s="449" t="b">
        <f t="shared" si="7"/>
        <v>0</v>
      </c>
      <c r="H53" s="449" t="s">
        <v>564</v>
      </c>
      <c r="I53" s="359"/>
      <c r="J53" s="311"/>
      <c r="K53" s="310"/>
      <c r="L53" s="91"/>
      <c r="M53" s="91"/>
      <c r="N53" s="91"/>
      <c r="O53" s="91"/>
      <c r="P53" s="91"/>
      <c r="Q53" s="91"/>
      <c r="R53" s="91"/>
      <c r="S53" s="91"/>
      <c r="T53" s="91"/>
      <c r="U53" s="91"/>
      <c r="V53" s="94"/>
      <c r="Y53" s="396"/>
    </row>
    <row r="54" spans="1:25" ht="47.1" customHeight="1" x14ac:dyDescent="0.25">
      <c r="A54" s="441">
        <v>4</v>
      </c>
      <c r="B54" s="441"/>
      <c r="C54" s="441"/>
      <c r="D54" s="441"/>
      <c r="E54" s="448"/>
      <c r="F54" s="449" t="s">
        <v>431</v>
      </c>
      <c r="G54" s="449" t="b">
        <f t="shared" si="7"/>
        <v>0</v>
      </c>
      <c r="H54" s="449" t="s">
        <v>565</v>
      </c>
      <c r="I54" s="359"/>
      <c r="J54" s="311"/>
      <c r="K54" s="310"/>
      <c r="L54" s="91"/>
      <c r="M54" s="91"/>
      <c r="N54" s="91"/>
      <c r="O54" s="91"/>
      <c r="P54" s="91"/>
      <c r="Q54" s="91"/>
      <c r="R54" s="91"/>
      <c r="S54" s="91"/>
      <c r="T54" s="91"/>
      <c r="U54" s="91"/>
      <c r="V54" s="94"/>
      <c r="Y54" s="396"/>
    </row>
    <row r="55" spans="1:25" ht="47.1" customHeight="1" x14ac:dyDescent="0.25">
      <c r="A55" s="441">
        <v>5</v>
      </c>
      <c r="B55" s="441"/>
      <c r="C55" s="441"/>
      <c r="D55" s="441"/>
      <c r="E55" s="448"/>
      <c r="F55" s="449" t="s">
        <v>431</v>
      </c>
      <c r="G55" s="449" t="b">
        <f t="shared" si="7"/>
        <v>0</v>
      </c>
      <c r="H55" s="449" t="s">
        <v>566</v>
      </c>
      <c r="I55" s="359"/>
      <c r="J55" s="311"/>
      <c r="K55" s="310"/>
      <c r="L55" s="91"/>
      <c r="M55" s="91"/>
      <c r="N55" s="91"/>
      <c r="O55" s="91"/>
      <c r="P55" s="91"/>
      <c r="Q55" s="91"/>
      <c r="R55" s="91"/>
      <c r="S55" s="91"/>
      <c r="T55" s="91"/>
      <c r="U55" s="91"/>
      <c r="V55" s="94"/>
      <c r="Y55" s="396"/>
    </row>
    <row r="56" spans="1:25" ht="47.1" customHeight="1" x14ac:dyDescent="0.25">
      <c r="A56" s="441">
        <v>6</v>
      </c>
      <c r="B56" s="441"/>
      <c r="C56" s="441"/>
      <c r="D56" s="441"/>
      <c r="E56" s="448"/>
      <c r="F56" s="449" t="s">
        <v>431</v>
      </c>
      <c r="G56" s="449" t="b">
        <f t="shared" si="7"/>
        <v>0</v>
      </c>
      <c r="H56" s="449" t="s">
        <v>567</v>
      </c>
      <c r="I56" s="359"/>
      <c r="J56" s="311"/>
      <c r="K56" s="310"/>
      <c r="L56" s="91"/>
      <c r="M56" s="91"/>
      <c r="N56" s="91"/>
      <c r="O56" s="91"/>
      <c r="P56" s="91"/>
      <c r="Q56" s="91"/>
      <c r="R56" s="91"/>
      <c r="S56" s="91"/>
      <c r="T56" s="91"/>
      <c r="U56" s="91"/>
      <c r="V56" s="94"/>
      <c r="Y56" s="396"/>
    </row>
    <row r="57" spans="1:25" ht="47.1" customHeight="1" x14ac:dyDescent="0.25">
      <c r="A57" s="441">
        <v>7</v>
      </c>
      <c r="B57" s="441"/>
      <c r="C57" s="441"/>
      <c r="D57" s="441"/>
      <c r="E57" s="448"/>
      <c r="F57" s="449" t="s">
        <v>431</v>
      </c>
      <c r="G57" s="449" t="b">
        <f t="shared" si="7"/>
        <v>0</v>
      </c>
      <c r="H57" s="449" t="s">
        <v>568</v>
      </c>
      <c r="I57" s="359"/>
      <c r="J57" s="311"/>
      <c r="K57" s="310"/>
      <c r="L57" s="91"/>
      <c r="M57" s="91"/>
      <c r="N57" s="91"/>
      <c r="O57" s="91"/>
      <c r="P57" s="91"/>
      <c r="Q57" s="91"/>
      <c r="R57" s="91"/>
      <c r="S57" s="91"/>
      <c r="T57" s="91"/>
      <c r="U57" s="91"/>
      <c r="V57" s="94"/>
      <c r="Y57" s="396"/>
    </row>
    <row r="58" spans="1:25" ht="47.1" customHeight="1" x14ac:dyDescent="0.25">
      <c r="A58" s="441">
        <v>8</v>
      </c>
      <c r="B58" s="441"/>
      <c r="C58" s="441"/>
      <c r="D58" s="441"/>
      <c r="E58" s="448"/>
      <c r="F58" s="449" t="s">
        <v>431</v>
      </c>
      <c r="G58" s="449" t="b">
        <f t="shared" si="7"/>
        <v>0</v>
      </c>
      <c r="H58" s="449" t="s">
        <v>569</v>
      </c>
      <c r="I58" s="359"/>
      <c r="J58" s="311"/>
      <c r="K58" s="310"/>
      <c r="L58" s="91"/>
      <c r="M58" s="91"/>
      <c r="N58" s="91"/>
      <c r="O58" s="91"/>
      <c r="P58" s="91"/>
      <c r="Q58" s="91"/>
      <c r="R58" s="91"/>
      <c r="S58" s="91"/>
      <c r="T58" s="91"/>
      <c r="U58" s="91"/>
      <c r="V58" s="94"/>
      <c r="Y58" s="396"/>
    </row>
    <row r="59" spans="1:25" ht="47.1" customHeight="1" x14ac:dyDescent="0.25">
      <c r="A59" s="441">
        <v>9</v>
      </c>
      <c r="B59" s="441"/>
      <c r="C59" s="441"/>
      <c r="D59" s="441"/>
      <c r="E59" s="448"/>
      <c r="F59" s="449" t="s">
        <v>431</v>
      </c>
      <c r="G59" s="449" t="b">
        <f t="shared" si="7"/>
        <v>0</v>
      </c>
      <c r="H59" s="449" t="s">
        <v>570</v>
      </c>
      <c r="I59" s="359"/>
      <c r="J59" s="311"/>
      <c r="K59" s="310"/>
      <c r="L59" s="91"/>
      <c r="M59" s="91"/>
      <c r="N59" s="91"/>
      <c r="O59" s="91"/>
      <c r="P59" s="91"/>
      <c r="Q59" s="91"/>
      <c r="R59" s="91"/>
      <c r="S59" s="91"/>
      <c r="T59" s="91"/>
      <c r="U59" s="91"/>
      <c r="V59" s="94"/>
      <c r="Y59" s="396"/>
    </row>
    <row r="60" spans="1:25" ht="47.1" customHeight="1" x14ac:dyDescent="0.25">
      <c r="A60" s="441">
        <v>10</v>
      </c>
      <c r="B60" s="441"/>
      <c r="C60" s="441"/>
      <c r="D60" s="441"/>
      <c r="E60" s="448"/>
      <c r="F60" s="449" t="s">
        <v>431</v>
      </c>
      <c r="G60" s="449" t="b">
        <f t="shared" si="7"/>
        <v>0</v>
      </c>
      <c r="H60" s="449" t="s">
        <v>571</v>
      </c>
      <c r="I60" s="359"/>
      <c r="J60" s="311"/>
      <c r="K60" s="310"/>
      <c r="L60" s="91"/>
      <c r="M60" s="91"/>
      <c r="N60" s="91"/>
      <c r="O60" s="91"/>
      <c r="P60" s="91"/>
      <c r="Q60" s="91"/>
      <c r="R60" s="91"/>
      <c r="S60" s="91"/>
      <c r="T60" s="91"/>
      <c r="U60" s="91"/>
      <c r="V60" s="94"/>
      <c r="Y60" s="396"/>
    </row>
    <row r="61" spans="1:25" ht="47.1" customHeight="1" x14ac:dyDescent="0.25">
      <c r="A61" s="441">
        <v>11</v>
      </c>
      <c r="B61" s="441"/>
      <c r="C61" s="441"/>
      <c r="D61" s="441"/>
      <c r="E61" s="448"/>
      <c r="F61" s="449" t="s">
        <v>431</v>
      </c>
      <c r="G61" s="449" t="b">
        <f t="shared" si="7"/>
        <v>0</v>
      </c>
      <c r="H61" s="449" t="s">
        <v>572</v>
      </c>
      <c r="I61" s="359"/>
      <c r="J61" s="311"/>
      <c r="K61" s="310"/>
      <c r="L61" s="91"/>
      <c r="M61" s="91"/>
      <c r="N61" s="91"/>
      <c r="O61" s="91"/>
      <c r="P61" s="91"/>
      <c r="Q61" s="91"/>
      <c r="R61" s="91"/>
      <c r="S61" s="91"/>
      <c r="T61" s="91"/>
      <c r="U61" s="91"/>
      <c r="V61" s="94"/>
      <c r="Y61" s="396"/>
    </row>
    <row r="62" spans="1:25" ht="47.1" customHeight="1" x14ac:dyDescent="0.25">
      <c r="A62" s="441">
        <v>12</v>
      </c>
      <c r="B62" s="441"/>
      <c r="C62" s="441"/>
      <c r="D62" s="441"/>
      <c r="E62" s="448"/>
      <c r="F62" s="449" t="s">
        <v>431</v>
      </c>
      <c r="G62" s="449" t="b">
        <f t="shared" si="7"/>
        <v>0</v>
      </c>
      <c r="H62" s="449" t="s">
        <v>573</v>
      </c>
      <c r="I62" s="359"/>
      <c r="J62" s="311"/>
      <c r="K62" s="310"/>
      <c r="L62" s="91"/>
      <c r="M62" s="91"/>
      <c r="N62" s="91"/>
      <c r="O62" s="91"/>
      <c r="P62" s="91"/>
      <c r="Q62" s="91"/>
      <c r="R62" s="91"/>
      <c r="S62" s="91"/>
      <c r="T62" s="91"/>
      <c r="U62" s="91"/>
      <c r="V62" s="94"/>
      <c r="Y62" s="396"/>
    </row>
    <row r="63" spans="1:25" ht="2.85" customHeight="1" thickBot="1" x14ac:dyDescent="0.3">
      <c r="A63" s="97"/>
      <c r="B63" s="98"/>
      <c r="C63" s="98"/>
      <c r="D63" s="98"/>
      <c r="E63" s="98"/>
      <c r="F63" s="98"/>
      <c r="G63" s="98"/>
      <c r="H63" s="98"/>
      <c r="I63" s="98"/>
      <c r="J63" s="99"/>
      <c r="K63" s="101"/>
      <c r="L63" s="91"/>
      <c r="M63" s="91"/>
      <c r="N63" s="91"/>
      <c r="O63" s="91"/>
      <c r="P63" s="91"/>
      <c r="Q63" s="91"/>
      <c r="R63" s="91"/>
      <c r="S63" s="91"/>
      <c r="T63" s="91"/>
      <c r="U63" s="91"/>
      <c r="V63" s="94"/>
      <c r="Y63" s="100"/>
    </row>
    <row r="64" spans="1:25" ht="29.25" customHeight="1" x14ac:dyDescent="0.25">
      <c r="A64" s="101"/>
      <c r="B64" s="101"/>
      <c r="C64" s="101"/>
      <c r="D64" s="101"/>
      <c r="E64" s="101"/>
      <c r="F64" s="101"/>
      <c r="G64" s="101"/>
      <c r="H64" s="101"/>
      <c r="I64" s="101"/>
      <c r="J64" s="101"/>
      <c r="K64" s="101"/>
      <c r="L64" s="91"/>
      <c r="M64" s="91"/>
      <c r="N64" s="91"/>
      <c r="O64" s="91"/>
      <c r="P64" s="91"/>
      <c r="Q64" s="91"/>
      <c r="R64" s="91"/>
      <c r="S64" s="91"/>
      <c r="T64" s="91"/>
      <c r="U64" s="91"/>
      <c r="V64" s="94"/>
      <c r="Y64" s="100"/>
    </row>
    <row r="65" spans="1:50" s="47" customFormat="1" ht="30.75" customHeight="1" thickBot="1" x14ac:dyDescent="0.3">
      <c r="A65" s="102"/>
      <c r="B65" s="102"/>
      <c r="C65" s="102"/>
      <c r="D65" s="102"/>
      <c r="E65" s="102"/>
      <c r="F65" s="102"/>
      <c r="G65" s="102"/>
      <c r="H65" s="102"/>
      <c r="I65" s="102"/>
      <c r="J65" s="102"/>
      <c r="K65" s="102"/>
      <c r="L65" s="102"/>
      <c r="M65" s="102"/>
      <c r="N65" s="102"/>
      <c r="O65" s="102"/>
      <c r="P65" s="102"/>
      <c r="Q65" s="102"/>
      <c r="R65" s="102"/>
      <c r="S65" s="102"/>
      <c r="T65" s="102"/>
      <c r="U65" s="102"/>
      <c r="V65" s="67"/>
      <c r="W65" s="67"/>
      <c r="X65" s="67"/>
      <c r="Y65" s="67"/>
      <c r="Z65" s="67"/>
      <c r="AO65" s="3"/>
      <c r="AP65" s="3"/>
      <c r="AQ65" s="3"/>
      <c r="AR65" s="3"/>
      <c r="AS65" s="3"/>
      <c r="AT65" s="3"/>
      <c r="AU65" s="3"/>
      <c r="AV65" s="3"/>
      <c r="AW65" s="3"/>
      <c r="AX65" s="3"/>
    </row>
    <row r="66" spans="1:50" ht="30.75" customHeight="1" thickBot="1" x14ac:dyDescent="0.3">
      <c r="A66" s="584" t="s">
        <v>242</v>
      </c>
      <c r="B66" s="573"/>
      <c r="C66" s="573"/>
      <c r="D66" s="573"/>
      <c r="E66" s="578"/>
      <c r="F66" s="129"/>
      <c r="G66" s="129"/>
      <c r="H66" s="129"/>
      <c r="I66" s="129"/>
      <c r="J66" s="130"/>
      <c r="K66" s="307"/>
      <c r="L66" s="91"/>
      <c r="M66" s="91"/>
      <c r="N66" s="91"/>
      <c r="O66" s="91"/>
      <c r="P66" s="91"/>
      <c r="Q66" s="91"/>
      <c r="R66" s="91"/>
      <c r="S66" s="91"/>
      <c r="T66" s="91"/>
      <c r="U66" s="91"/>
      <c r="V66" s="94"/>
      <c r="W66" s="74"/>
    </row>
    <row r="67" spans="1:50" ht="30.75" customHeight="1" x14ac:dyDescent="0.25">
      <c r="A67" s="450" t="s">
        <v>251</v>
      </c>
      <c r="B67" s="445"/>
      <c r="C67" s="445"/>
      <c r="D67" s="445"/>
      <c r="E67" s="446" t="s">
        <v>252</v>
      </c>
      <c r="F67" s="447" t="s">
        <v>317</v>
      </c>
      <c r="G67" s="447" t="s">
        <v>28</v>
      </c>
      <c r="H67" s="447" t="s">
        <v>30</v>
      </c>
      <c r="I67" s="358"/>
      <c r="J67" s="95"/>
      <c r="K67" s="309"/>
      <c r="L67" s="92"/>
      <c r="M67" s="92"/>
      <c r="N67" s="92"/>
      <c r="O67" s="92"/>
      <c r="P67" s="92"/>
      <c r="Q67" s="92"/>
      <c r="R67" s="92"/>
      <c r="S67" s="92"/>
      <c r="T67" s="92"/>
      <c r="U67" s="92"/>
      <c r="V67" s="96"/>
      <c r="W67" s="74"/>
      <c r="Y67" s="583"/>
    </row>
    <row r="68" spans="1:50" ht="47.1" hidden="1" customHeight="1" x14ac:dyDescent="0.25">
      <c r="A68" s="441" t="s">
        <v>46</v>
      </c>
      <c r="B68" s="441"/>
      <c r="C68" s="441"/>
      <c r="D68" s="441"/>
      <c r="E68" s="448" t="s">
        <v>37</v>
      </c>
      <c r="F68" s="449" t="s">
        <v>29</v>
      </c>
      <c r="G68" s="449" t="b">
        <f>IFERROR(IF(E68&lt;&gt;"",TRUE,FALSE),FALSE)</f>
        <v>1</v>
      </c>
      <c r="H68" s="449" t="s">
        <v>29</v>
      </c>
      <c r="I68" s="359"/>
      <c r="J68" s="311"/>
      <c r="K68" s="310"/>
      <c r="L68" s="46"/>
      <c r="M68" s="46"/>
      <c r="N68" s="46"/>
      <c r="O68" s="46"/>
      <c r="P68" s="46"/>
      <c r="Q68" s="46"/>
      <c r="R68" s="46"/>
      <c r="S68" s="46"/>
      <c r="T68" s="46"/>
      <c r="U68" s="46"/>
      <c r="V68" s="103"/>
      <c r="Y68" s="583"/>
    </row>
    <row r="69" spans="1:50" ht="47.1" customHeight="1" x14ac:dyDescent="0.25">
      <c r="A69" s="441">
        <v>1</v>
      </c>
      <c r="B69" s="441"/>
      <c r="C69" s="441"/>
      <c r="D69" s="441"/>
      <c r="E69" s="448" t="s">
        <v>574</v>
      </c>
      <c r="F69" s="449" t="s">
        <v>431</v>
      </c>
      <c r="G69" s="449" t="b">
        <f t="shared" ref="G69:G80" si="8">IFERROR(IF(E69&lt;&gt;"",TRUE,FALSE),FALSE)</f>
        <v>1</v>
      </c>
      <c r="H69" s="449" t="s">
        <v>575</v>
      </c>
      <c r="I69" s="359"/>
      <c r="J69" s="311"/>
      <c r="K69" s="310"/>
      <c r="L69" s="46"/>
      <c r="M69" s="46"/>
      <c r="N69" s="46"/>
      <c r="O69" s="46"/>
      <c r="P69" s="46"/>
      <c r="Q69" s="46"/>
      <c r="R69" s="46"/>
      <c r="S69" s="46"/>
      <c r="T69" s="46"/>
      <c r="U69" s="46"/>
      <c r="V69" s="103"/>
      <c r="Y69" s="583"/>
    </row>
    <row r="70" spans="1:50" ht="47.1" customHeight="1" x14ac:dyDescent="0.25">
      <c r="A70" s="441">
        <v>2</v>
      </c>
      <c r="B70" s="441"/>
      <c r="C70" s="441"/>
      <c r="D70" s="441"/>
      <c r="E70" s="448" t="s">
        <v>576</v>
      </c>
      <c r="F70" s="449" t="s">
        <v>431</v>
      </c>
      <c r="G70" s="449" t="b">
        <f t="shared" si="8"/>
        <v>1</v>
      </c>
      <c r="H70" s="449" t="s">
        <v>577</v>
      </c>
      <c r="I70" s="359"/>
      <c r="J70" s="311"/>
      <c r="K70" s="310"/>
      <c r="L70" s="46"/>
      <c r="M70" s="46"/>
      <c r="N70" s="46"/>
      <c r="O70" s="46"/>
      <c r="P70" s="46"/>
      <c r="Q70" s="46"/>
      <c r="R70" s="46"/>
      <c r="S70" s="46"/>
      <c r="T70" s="46"/>
      <c r="U70" s="46"/>
      <c r="V70" s="103"/>
      <c r="Y70" s="583"/>
    </row>
    <row r="71" spans="1:50" ht="47.1" customHeight="1" x14ac:dyDescent="0.25">
      <c r="A71" s="441">
        <v>3</v>
      </c>
      <c r="B71" s="441"/>
      <c r="C71" s="441"/>
      <c r="D71" s="441"/>
      <c r="E71" s="448" t="s">
        <v>578</v>
      </c>
      <c r="F71" s="449" t="s">
        <v>431</v>
      </c>
      <c r="G71" s="449" t="b">
        <f t="shared" si="8"/>
        <v>1</v>
      </c>
      <c r="H71" s="449" t="s">
        <v>579</v>
      </c>
      <c r="I71" s="359"/>
      <c r="J71" s="311"/>
      <c r="K71" s="310"/>
      <c r="L71" s="46"/>
      <c r="M71" s="46"/>
      <c r="N71" s="46"/>
      <c r="O71" s="46"/>
      <c r="P71" s="46"/>
      <c r="Q71" s="46"/>
      <c r="R71" s="46"/>
      <c r="S71" s="46"/>
      <c r="T71" s="46"/>
      <c r="U71" s="46"/>
      <c r="V71" s="103"/>
      <c r="Y71" s="583"/>
    </row>
    <row r="72" spans="1:50" ht="47.1" customHeight="1" x14ac:dyDescent="0.25">
      <c r="A72" s="441">
        <v>4</v>
      </c>
      <c r="B72" s="441"/>
      <c r="C72" s="441"/>
      <c r="D72" s="441"/>
      <c r="E72" s="448" t="s">
        <v>580</v>
      </c>
      <c r="F72" s="449" t="s">
        <v>431</v>
      </c>
      <c r="G72" s="449" t="b">
        <f t="shared" si="8"/>
        <v>1</v>
      </c>
      <c r="H72" s="449" t="s">
        <v>581</v>
      </c>
      <c r="I72" s="359"/>
      <c r="J72" s="311"/>
      <c r="K72" s="310"/>
      <c r="L72" s="46"/>
      <c r="M72" s="46"/>
      <c r="N72" s="46"/>
      <c r="O72" s="46"/>
      <c r="P72" s="46"/>
      <c r="Q72" s="46"/>
      <c r="R72" s="46"/>
      <c r="S72" s="46"/>
      <c r="T72" s="46"/>
      <c r="U72" s="46"/>
      <c r="V72" s="103"/>
      <c r="Y72" s="583"/>
    </row>
    <row r="73" spans="1:50" ht="47.1" customHeight="1" x14ac:dyDescent="0.25">
      <c r="A73" s="441">
        <v>5</v>
      </c>
      <c r="B73" s="441"/>
      <c r="C73" s="441"/>
      <c r="D73" s="441"/>
      <c r="E73" s="448"/>
      <c r="F73" s="449" t="s">
        <v>431</v>
      </c>
      <c r="G73" s="449" t="b">
        <f t="shared" si="8"/>
        <v>0</v>
      </c>
      <c r="H73" s="449" t="s">
        <v>582</v>
      </c>
      <c r="I73" s="359"/>
      <c r="J73" s="311"/>
      <c r="K73" s="310"/>
      <c r="L73" s="46"/>
      <c r="M73" s="46"/>
      <c r="N73" s="46"/>
      <c r="O73" s="46"/>
      <c r="P73" s="46"/>
      <c r="Q73" s="46"/>
      <c r="R73" s="46"/>
      <c r="S73" s="46"/>
      <c r="T73" s="46"/>
      <c r="U73" s="46"/>
      <c r="V73" s="103"/>
      <c r="Y73" s="583"/>
    </row>
    <row r="74" spans="1:50" ht="47.1" customHeight="1" x14ac:dyDescent="0.25">
      <c r="A74" s="441">
        <v>6</v>
      </c>
      <c r="B74" s="441"/>
      <c r="C74" s="441"/>
      <c r="D74" s="441"/>
      <c r="E74" s="448"/>
      <c r="F74" s="449" t="s">
        <v>431</v>
      </c>
      <c r="G74" s="449" t="b">
        <f t="shared" si="8"/>
        <v>0</v>
      </c>
      <c r="H74" s="449" t="s">
        <v>583</v>
      </c>
      <c r="I74" s="359"/>
      <c r="J74" s="311"/>
      <c r="K74" s="310"/>
      <c r="L74" s="46"/>
      <c r="M74" s="46"/>
      <c r="N74" s="46"/>
      <c r="O74" s="46"/>
      <c r="P74" s="46"/>
      <c r="Q74" s="46"/>
      <c r="R74" s="46"/>
      <c r="S74" s="46"/>
      <c r="T74" s="46"/>
      <c r="U74" s="46"/>
      <c r="V74" s="103"/>
      <c r="Y74" s="583"/>
    </row>
    <row r="75" spans="1:50" ht="47.1" customHeight="1" x14ac:dyDescent="0.25">
      <c r="A75" s="441">
        <v>7</v>
      </c>
      <c r="B75" s="441"/>
      <c r="C75" s="441"/>
      <c r="D75" s="441"/>
      <c r="E75" s="448"/>
      <c r="F75" s="449" t="s">
        <v>431</v>
      </c>
      <c r="G75" s="449" t="b">
        <f t="shared" si="8"/>
        <v>0</v>
      </c>
      <c r="H75" s="449" t="s">
        <v>584</v>
      </c>
      <c r="I75" s="359"/>
      <c r="J75" s="311"/>
      <c r="K75" s="310"/>
      <c r="L75" s="46"/>
      <c r="M75" s="46"/>
      <c r="N75" s="46"/>
      <c r="O75" s="46"/>
      <c r="P75" s="46"/>
      <c r="Q75" s="46"/>
      <c r="R75" s="46"/>
      <c r="S75" s="46"/>
      <c r="T75" s="46"/>
      <c r="U75" s="46"/>
      <c r="V75" s="103"/>
      <c r="Y75" s="583"/>
    </row>
    <row r="76" spans="1:50" ht="47.1" customHeight="1" x14ac:dyDescent="0.25">
      <c r="A76" s="441">
        <v>8</v>
      </c>
      <c r="B76" s="441"/>
      <c r="C76" s="441"/>
      <c r="D76" s="441"/>
      <c r="E76" s="448"/>
      <c r="F76" s="449" t="s">
        <v>431</v>
      </c>
      <c r="G76" s="449" t="b">
        <f t="shared" si="8"/>
        <v>0</v>
      </c>
      <c r="H76" s="449" t="s">
        <v>585</v>
      </c>
      <c r="I76" s="359"/>
      <c r="J76" s="311"/>
      <c r="K76" s="310"/>
      <c r="L76" s="46"/>
      <c r="M76" s="46"/>
      <c r="N76" s="46"/>
      <c r="O76" s="46"/>
      <c r="P76" s="46"/>
      <c r="Q76" s="46"/>
      <c r="R76" s="46"/>
      <c r="S76" s="46"/>
      <c r="T76" s="46"/>
      <c r="U76" s="46"/>
      <c r="V76" s="103"/>
      <c r="Y76" s="583"/>
    </row>
    <row r="77" spans="1:50" ht="47.1" customHeight="1" x14ac:dyDescent="0.25">
      <c r="A77" s="441">
        <v>9</v>
      </c>
      <c r="B77" s="441"/>
      <c r="C77" s="441"/>
      <c r="D77" s="441"/>
      <c r="E77" s="448"/>
      <c r="F77" s="449" t="s">
        <v>431</v>
      </c>
      <c r="G77" s="449" t="b">
        <f t="shared" si="8"/>
        <v>0</v>
      </c>
      <c r="H77" s="449" t="s">
        <v>586</v>
      </c>
      <c r="I77" s="359"/>
      <c r="J77" s="311"/>
      <c r="K77" s="310"/>
      <c r="L77" s="46"/>
      <c r="M77" s="46"/>
      <c r="N77" s="46"/>
      <c r="O77" s="46"/>
      <c r="P77" s="46"/>
      <c r="Q77" s="46"/>
      <c r="R77" s="46"/>
      <c r="S77" s="46"/>
      <c r="T77" s="46"/>
      <c r="U77" s="46"/>
      <c r="V77" s="103"/>
      <c r="Y77" s="583"/>
    </row>
    <row r="78" spans="1:50" ht="47.1" customHeight="1" x14ac:dyDescent="0.25">
      <c r="A78" s="441">
        <v>10</v>
      </c>
      <c r="B78" s="441"/>
      <c r="C78" s="441"/>
      <c r="D78" s="441"/>
      <c r="E78" s="448"/>
      <c r="F78" s="449" t="s">
        <v>431</v>
      </c>
      <c r="G78" s="449" t="b">
        <f t="shared" si="8"/>
        <v>0</v>
      </c>
      <c r="H78" s="449" t="s">
        <v>587</v>
      </c>
      <c r="I78" s="359"/>
      <c r="J78" s="311"/>
      <c r="K78" s="310"/>
      <c r="L78" s="46"/>
      <c r="M78" s="46"/>
      <c r="N78" s="46"/>
      <c r="O78" s="46"/>
      <c r="P78" s="46"/>
      <c r="Q78" s="46"/>
      <c r="R78" s="46"/>
      <c r="S78" s="46"/>
      <c r="T78" s="46"/>
      <c r="U78" s="46"/>
      <c r="V78" s="103"/>
      <c r="Y78" s="583"/>
    </row>
    <row r="79" spans="1:50" ht="47.1" customHeight="1" x14ac:dyDescent="0.25">
      <c r="A79" s="441">
        <v>11</v>
      </c>
      <c r="B79" s="441"/>
      <c r="C79" s="441"/>
      <c r="D79" s="441"/>
      <c r="E79" s="448"/>
      <c r="F79" s="449" t="s">
        <v>431</v>
      </c>
      <c r="G79" s="449" t="b">
        <f t="shared" si="8"/>
        <v>0</v>
      </c>
      <c r="H79" s="449" t="s">
        <v>588</v>
      </c>
      <c r="I79" s="359"/>
      <c r="J79" s="311"/>
      <c r="K79" s="310"/>
      <c r="L79" s="46"/>
      <c r="M79" s="46"/>
      <c r="N79" s="46"/>
      <c r="O79" s="46"/>
      <c r="P79" s="46"/>
      <c r="Q79" s="46"/>
      <c r="R79" s="46"/>
      <c r="S79" s="46"/>
      <c r="T79" s="46"/>
      <c r="U79" s="46"/>
      <c r="V79" s="103"/>
      <c r="Y79" s="583"/>
    </row>
    <row r="80" spans="1:50" ht="47.1" customHeight="1" x14ac:dyDescent="0.25">
      <c r="A80" s="441">
        <v>12</v>
      </c>
      <c r="B80" s="441"/>
      <c r="C80" s="441"/>
      <c r="D80" s="441"/>
      <c r="E80" s="448"/>
      <c r="F80" s="449" t="s">
        <v>431</v>
      </c>
      <c r="G80" s="449" t="b">
        <f t="shared" si="8"/>
        <v>0</v>
      </c>
      <c r="H80" s="449" t="s">
        <v>589</v>
      </c>
      <c r="I80" s="359"/>
      <c r="J80" s="311"/>
      <c r="K80" s="310"/>
      <c r="L80" s="46"/>
      <c r="M80" s="46"/>
      <c r="N80" s="46"/>
      <c r="O80" s="46"/>
      <c r="P80" s="46"/>
      <c r="Q80" s="46"/>
      <c r="R80" s="46"/>
      <c r="S80" s="46"/>
      <c r="T80" s="46"/>
      <c r="U80" s="46"/>
      <c r="V80" s="103"/>
      <c r="Y80" s="583"/>
    </row>
    <row r="81" spans="1:45" ht="2.85" customHeight="1" thickBot="1" x14ac:dyDescent="0.3">
      <c r="A81" s="64"/>
      <c r="B81" s="65"/>
      <c r="C81" s="65"/>
      <c r="D81" s="65"/>
      <c r="E81" s="65"/>
      <c r="F81" s="65"/>
      <c r="G81" s="65"/>
      <c r="H81" s="65"/>
      <c r="I81" s="65"/>
      <c r="J81" s="60"/>
      <c r="K81" s="51"/>
      <c r="L81" s="46"/>
      <c r="M81" s="46"/>
      <c r="N81" s="46"/>
      <c r="O81" s="46"/>
      <c r="P81" s="46"/>
      <c r="Q81" s="46"/>
      <c r="R81" s="46"/>
      <c r="S81" s="46"/>
      <c r="T81" s="46"/>
      <c r="U81" s="46"/>
      <c r="V81" s="103"/>
      <c r="Y81" s="583"/>
    </row>
    <row r="82" spans="1:45" ht="35.25" customHeight="1" x14ac:dyDescent="0.25">
      <c r="L82" s="46"/>
      <c r="M82" s="46"/>
      <c r="N82" s="46"/>
      <c r="O82" s="46"/>
      <c r="P82" s="46"/>
      <c r="Q82" s="46"/>
      <c r="R82" s="46"/>
      <c r="S82" s="46"/>
      <c r="T82" s="46"/>
      <c r="U82" s="46"/>
      <c r="V82" s="103"/>
      <c r="Y82" s="583"/>
    </row>
    <row r="83" spans="1:45" ht="35.25" customHeight="1" x14ac:dyDescent="0.25">
      <c r="L83" s="46"/>
      <c r="M83" s="46"/>
      <c r="N83" s="46"/>
      <c r="O83" s="46"/>
      <c r="P83" s="46"/>
      <c r="Q83" s="46"/>
      <c r="R83" s="46"/>
      <c r="S83" s="46"/>
      <c r="T83" s="46"/>
      <c r="U83" s="46"/>
      <c r="V83" s="103"/>
    </row>
    <row r="84" spans="1:45" ht="35.25" customHeight="1" x14ac:dyDescent="0.25">
      <c r="L84" s="46"/>
      <c r="M84" s="46"/>
      <c r="N84" s="46"/>
      <c r="O84" s="46"/>
      <c r="P84" s="46"/>
      <c r="Q84" s="46"/>
      <c r="R84" s="46"/>
      <c r="S84" s="46"/>
      <c r="T84" s="46"/>
      <c r="U84" s="46"/>
      <c r="V84" s="103"/>
    </row>
    <row r="85" spans="1:45" ht="35.25" customHeight="1" x14ac:dyDescent="0.25">
      <c r="L85" s="46"/>
      <c r="M85" s="46"/>
      <c r="N85" s="46"/>
      <c r="O85" s="46"/>
      <c r="P85" s="46"/>
      <c r="Q85" s="46"/>
      <c r="R85" s="46"/>
      <c r="S85" s="46"/>
      <c r="T85" s="46"/>
      <c r="U85" s="46"/>
      <c r="V85" s="103"/>
    </row>
    <row r="86" spans="1:45" ht="35.25" customHeight="1" x14ac:dyDescent="0.25">
      <c r="L86" s="46"/>
      <c r="M86" s="46"/>
      <c r="N86" s="46"/>
      <c r="O86" s="46"/>
      <c r="P86" s="46"/>
      <c r="Q86" s="46"/>
      <c r="R86" s="46"/>
      <c r="S86" s="46"/>
      <c r="T86" s="46"/>
      <c r="U86" s="46"/>
      <c r="V86" s="103"/>
    </row>
    <row r="87" spans="1:45" ht="17.25" customHeight="1" x14ac:dyDescent="0.25">
      <c r="L87" s="46"/>
      <c r="M87" s="46"/>
      <c r="N87" s="46"/>
      <c r="O87" s="46"/>
      <c r="P87" s="46"/>
      <c r="Q87" s="46"/>
      <c r="R87" s="46"/>
      <c r="S87" s="46"/>
      <c r="T87" s="46"/>
      <c r="U87" s="46"/>
      <c r="V87" s="103"/>
    </row>
    <row r="88" spans="1:45" ht="21.75" customHeight="1" x14ac:dyDescent="0.25">
      <c r="L88" s="46"/>
      <c r="M88" s="46"/>
      <c r="N88" s="46"/>
      <c r="O88" s="46"/>
      <c r="P88" s="46"/>
      <c r="Q88" s="46"/>
      <c r="R88" s="46"/>
      <c r="S88" s="46"/>
      <c r="T88" s="46"/>
      <c r="U88" s="46"/>
      <c r="V88" s="103"/>
    </row>
    <row r="89" spans="1:45" ht="29.25" customHeight="1" thickBot="1" x14ac:dyDescent="0.3">
      <c r="L89" s="46"/>
      <c r="M89" s="46"/>
      <c r="N89" s="46"/>
      <c r="O89" s="46"/>
      <c r="P89" s="46"/>
      <c r="Q89" s="46"/>
      <c r="R89" s="46"/>
      <c r="S89" s="46"/>
      <c r="T89" s="46"/>
      <c r="U89" s="46"/>
      <c r="V89" s="103"/>
    </row>
    <row r="90" spans="1:45" ht="29.25" customHeight="1" thickBot="1" x14ac:dyDescent="0.3">
      <c r="A90" s="575" t="s">
        <v>6</v>
      </c>
      <c r="B90" s="573"/>
      <c r="C90" s="573"/>
      <c r="D90" s="573"/>
      <c r="E90" s="578"/>
      <c r="F90" s="376"/>
      <c r="G90" s="376"/>
      <c r="H90" s="376"/>
      <c r="I90" s="376"/>
      <c r="J90" s="130"/>
      <c r="K90" s="307"/>
      <c r="L90" s="91"/>
      <c r="M90" s="91"/>
      <c r="N90" s="91"/>
      <c r="O90" s="91"/>
      <c r="P90" s="91"/>
      <c r="Q90" s="91"/>
      <c r="R90" s="91"/>
      <c r="S90" s="91"/>
      <c r="T90" s="91"/>
      <c r="U90" s="91"/>
      <c r="V90" s="94"/>
    </row>
    <row r="91" spans="1:45" ht="26.25" customHeight="1" x14ac:dyDescent="0.25">
      <c r="A91" s="450" t="s">
        <v>253</v>
      </c>
      <c r="B91" s="445"/>
      <c r="C91" s="445"/>
      <c r="D91" s="445"/>
      <c r="E91" s="450" t="s">
        <v>254</v>
      </c>
      <c r="F91" s="451" t="s">
        <v>132</v>
      </c>
      <c r="G91" s="451" t="s">
        <v>28</v>
      </c>
      <c r="H91" s="451" t="s">
        <v>30</v>
      </c>
      <c r="I91" s="451" t="s">
        <v>67</v>
      </c>
      <c r="J91" s="427" t="s">
        <v>317</v>
      </c>
      <c r="K91" s="307"/>
      <c r="L91" s="92"/>
      <c r="M91" s="92"/>
      <c r="N91" s="92"/>
      <c r="O91" s="92"/>
      <c r="P91" s="92"/>
      <c r="Q91" s="92"/>
      <c r="R91" s="92"/>
      <c r="S91" s="92"/>
      <c r="T91" s="92"/>
      <c r="U91" s="92"/>
      <c r="V91" s="96"/>
    </row>
    <row r="92" spans="1:45" ht="47.1" hidden="1" customHeight="1" x14ac:dyDescent="0.25">
      <c r="A92" s="441" t="s">
        <v>47</v>
      </c>
      <c r="B92" s="441"/>
      <c r="C92" s="441"/>
      <c r="D92" s="441"/>
      <c r="E92" s="452" t="str">
        <f>IFERROR(IF(F92="[Module Reference (Name)]","--Select--",VLOOKUP(F92,'Reference records(soft deleted)'!$B$46:$D$62,3,FALSE)),"")</f>
        <v>--Select--</v>
      </c>
      <c r="F92" s="453" t="s">
        <v>131</v>
      </c>
      <c r="G92" s="453" t="b">
        <f>IFERROR(IF(E92&lt;&gt;"",TRUE,FALSE),FALSE)</f>
        <v>1</v>
      </c>
      <c r="H92" s="454" t="s">
        <v>29</v>
      </c>
      <c r="I92" s="454" t="str">
        <f>IFERROR(VLOOKUP(E92,'Reference Records'!$C$71:$H$71,6,FALSE),"")</f>
        <v/>
      </c>
      <c r="J92" s="453" t="s">
        <v>29</v>
      </c>
      <c r="K92" s="308"/>
      <c r="L92" s="46"/>
      <c r="M92" s="46"/>
      <c r="N92" s="46"/>
      <c r="O92" s="46"/>
      <c r="P92" s="46"/>
      <c r="Q92" s="46"/>
      <c r="R92" s="46"/>
      <c r="S92" s="46"/>
      <c r="T92" s="46"/>
      <c r="U92" s="46"/>
      <c r="V92" s="103"/>
      <c r="Y92" s="100"/>
      <c r="AS92" s="6"/>
    </row>
    <row r="93" spans="1:45" ht="47.1" customHeight="1" x14ac:dyDescent="0.25">
      <c r="A93" s="441">
        <v>1</v>
      </c>
      <c r="B93" s="441"/>
      <c r="C93" s="441"/>
      <c r="D93" s="441"/>
      <c r="E93" s="452" t="str">
        <f>IFERROR(IF(F93="[Module Reference (Name)]","--Select--",VLOOKUP(F93,'Reference records(soft deleted)'!$B$46:$D$62,3,FALSE)),"")</f>
        <v>Gestion de programme</v>
      </c>
      <c r="F93" s="453" t="s">
        <v>590</v>
      </c>
      <c r="G93" s="453" t="b">
        <f t="shared" ref="G93:G109" si="9">IFERROR(IF(E93&lt;&gt;"",TRUE,FALSE),FALSE)</f>
        <v>1</v>
      </c>
      <c r="H93" s="454" t="s">
        <v>591</v>
      </c>
      <c r="I93" s="454" t="str">
        <f>IFERROR(VLOOKUP(E93,'Reference Records'!$C$71:$H$71,6,FALSE),"")</f>
        <v/>
      </c>
      <c r="J93" s="453" t="s">
        <v>431</v>
      </c>
      <c r="K93" s="308"/>
      <c r="L93" s="46"/>
      <c r="M93" s="46"/>
      <c r="N93" s="46"/>
      <c r="O93" s="46"/>
      <c r="P93" s="46"/>
      <c r="Q93" s="46"/>
      <c r="R93" s="46"/>
      <c r="S93" s="46"/>
      <c r="T93" s="46"/>
      <c r="U93" s="46"/>
      <c r="V93" s="103"/>
      <c r="Y93" s="396"/>
      <c r="AS93" s="6"/>
    </row>
    <row r="94" spans="1:45" ht="47.1" customHeight="1" x14ac:dyDescent="0.25">
      <c r="A94" s="441">
        <v>2</v>
      </c>
      <c r="B94" s="441"/>
      <c r="C94" s="441"/>
      <c r="D94" s="441"/>
      <c r="E94" s="452" t="str">
        <f>IFERROR(IF(F94="[Module Reference (Name)]","--Select--",VLOOKUP(F94,'Reference records(soft deleted)'!$B$46:$D$62,3,FALSE)),"")</f>
        <v>Systèmes de santé résilients et pérennes : système de gestion financière</v>
      </c>
      <c r="F94" s="453" t="s">
        <v>593</v>
      </c>
      <c r="G94" s="453" t="b">
        <f t="shared" si="9"/>
        <v>1</v>
      </c>
      <c r="H94" s="454" t="s">
        <v>594</v>
      </c>
      <c r="I94" s="454" t="str">
        <f>IFERROR(VLOOKUP(E94,'Reference Records'!$C$71:$H$71,6,FALSE),"")</f>
        <v/>
      </c>
      <c r="J94" s="453" t="s">
        <v>431</v>
      </c>
      <c r="K94" s="308"/>
      <c r="L94" s="46"/>
      <c r="M94" s="46"/>
      <c r="N94" s="46"/>
      <c r="O94" s="46"/>
      <c r="P94" s="46"/>
      <c r="Q94" s="46"/>
      <c r="R94" s="46"/>
      <c r="S94" s="46"/>
      <c r="T94" s="46"/>
      <c r="U94" s="46"/>
      <c r="V94" s="103"/>
      <c r="Y94" s="396"/>
      <c r="AS94" s="6"/>
    </row>
    <row r="95" spans="1:45" ht="47.1" customHeight="1" x14ac:dyDescent="0.25">
      <c r="A95" s="441">
        <v>3</v>
      </c>
      <c r="B95" s="441"/>
      <c r="C95" s="441"/>
      <c r="D95" s="441"/>
      <c r="E95" s="452" t="str">
        <f>IFERROR(IF(F95="[Module Reference (Name)]","--Select--",VLOOKUP(F95,'Reference records(soft deleted)'!$B$46:$D$62,3,FALSE)),"")</f>
        <v>Lutte antivectorielle</v>
      </c>
      <c r="F95" s="453" t="s">
        <v>596</v>
      </c>
      <c r="G95" s="453" t="b">
        <f t="shared" si="9"/>
        <v>1</v>
      </c>
      <c r="H95" s="454" t="s">
        <v>597</v>
      </c>
      <c r="I95" s="454" t="str">
        <f>IFERROR(VLOOKUP(E95,'Reference Records'!$C$71:$H$71,6,FALSE),"")</f>
        <v/>
      </c>
      <c r="J95" s="453" t="s">
        <v>431</v>
      </c>
      <c r="K95" s="308"/>
      <c r="L95" s="46"/>
      <c r="M95" s="46"/>
      <c r="N95" s="46"/>
      <c r="O95" s="46"/>
      <c r="P95" s="46"/>
      <c r="Q95" s="46"/>
      <c r="R95" s="46"/>
      <c r="S95" s="46"/>
      <c r="T95" s="46"/>
      <c r="U95" s="46"/>
      <c r="V95" s="103"/>
      <c r="Y95" s="396"/>
      <c r="AS95" s="6"/>
    </row>
    <row r="96" spans="1:45" ht="47.1" customHeight="1" x14ac:dyDescent="0.25">
      <c r="A96" s="441">
        <v>4</v>
      </c>
      <c r="B96" s="441"/>
      <c r="C96" s="441"/>
      <c r="D96" s="441"/>
      <c r="E96" s="452" t="str">
        <f>IFERROR(IF(F96="[Module Reference (Name)]","--Select--",VLOOKUP(F96,'Reference records(soft deleted)'!$B$46:$D$62,3,FALSE)),"")</f>
        <v>Prise en charge</v>
      </c>
      <c r="F96" s="453" t="s">
        <v>599</v>
      </c>
      <c r="G96" s="453" t="b">
        <f t="shared" si="9"/>
        <v>1</v>
      </c>
      <c r="H96" s="454" t="s">
        <v>600</v>
      </c>
      <c r="I96" s="454" t="str">
        <f>IFERROR(VLOOKUP(E96,'Reference Records'!$C$71:$H$71,6,FALSE),"")</f>
        <v/>
      </c>
      <c r="J96" s="453" t="s">
        <v>431</v>
      </c>
      <c r="K96" s="308"/>
      <c r="L96" s="46"/>
      <c r="M96" s="46"/>
      <c r="N96" s="46"/>
      <c r="O96" s="46"/>
      <c r="P96" s="46"/>
      <c r="Q96" s="46"/>
      <c r="R96" s="46"/>
      <c r="S96" s="46"/>
      <c r="T96" s="46"/>
      <c r="U96" s="46"/>
      <c r="V96" s="103"/>
      <c r="Y96" s="396"/>
      <c r="AS96" s="6"/>
    </row>
    <row r="97" spans="1:45" ht="47.1" customHeight="1" x14ac:dyDescent="0.25">
      <c r="A97" s="441">
        <v>5</v>
      </c>
      <c r="B97" s="441"/>
      <c r="C97" s="441"/>
      <c r="D97" s="441"/>
      <c r="E97" s="452" t="str">
        <f>IFERROR(IF(F97="[Module Reference (Name)]","--Select--",VLOOKUP(F97,'Reference records(soft deleted)'!$B$46:$D$62,3,FALSE)),"")</f>
        <v>Interventions de prévention spécifiques</v>
      </c>
      <c r="F97" s="453" t="s">
        <v>602</v>
      </c>
      <c r="G97" s="453" t="b">
        <f t="shared" si="9"/>
        <v>1</v>
      </c>
      <c r="H97" s="454" t="s">
        <v>603</v>
      </c>
      <c r="I97" s="454" t="str">
        <f>IFERROR(VLOOKUP(E97,'Reference Records'!$C$71:$H$71,6,FALSE),"")</f>
        <v/>
      </c>
      <c r="J97" s="453" t="s">
        <v>431</v>
      </c>
      <c r="K97" s="308"/>
      <c r="L97" s="46"/>
      <c r="M97" s="46"/>
      <c r="N97" s="46"/>
      <c r="O97" s="46"/>
      <c r="P97" s="46"/>
      <c r="Q97" s="46"/>
      <c r="R97" s="46"/>
      <c r="S97" s="46"/>
      <c r="T97" s="46"/>
      <c r="U97" s="46"/>
      <c r="V97" s="103"/>
      <c r="Y97" s="396"/>
      <c r="AS97" s="6"/>
    </row>
    <row r="98" spans="1:45" ht="47.1" customHeight="1" x14ac:dyDescent="0.25">
      <c r="A98" s="441">
        <v>6</v>
      </c>
      <c r="B98" s="441"/>
      <c r="C98" s="441"/>
      <c r="D98" s="441"/>
      <c r="E98" s="452" t="str">
        <f>IFERROR(IF(F98="[Module Reference (Name)]","--Select--",VLOOKUP(F98,'Reference records(soft deleted)'!$B$46:$D$62,3,FALSE)),"")</f>
        <v>Systèmes de santé résilients et pérennes : système de gestion de l'information sanitaire et suivi et évaluation</v>
      </c>
      <c r="F98" s="453" t="s">
        <v>605</v>
      </c>
      <c r="G98" s="453" t="b">
        <f t="shared" si="9"/>
        <v>1</v>
      </c>
      <c r="H98" s="454" t="s">
        <v>606</v>
      </c>
      <c r="I98" s="454" t="str">
        <f>IFERROR(VLOOKUP(E98,'Reference Records'!$C$71:$H$71,6,FALSE),"")</f>
        <v/>
      </c>
      <c r="J98" s="453" t="s">
        <v>431</v>
      </c>
      <c r="K98" s="308"/>
      <c r="L98" s="46"/>
      <c r="M98" s="46"/>
      <c r="N98" s="46"/>
      <c r="O98" s="46"/>
      <c r="P98" s="46"/>
      <c r="Q98" s="46"/>
      <c r="R98" s="46"/>
      <c r="S98" s="46"/>
      <c r="T98" s="46"/>
      <c r="U98" s="46"/>
      <c r="V98" s="103"/>
      <c r="Y98" s="396"/>
      <c r="AS98" s="6"/>
    </row>
    <row r="99" spans="1:45" ht="47.1" customHeight="1" x14ac:dyDescent="0.25">
      <c r="A99" s="441">
        <v>7</v>
      </c>
      <c r="B99" s="441"/>
      <c r="C99" s="441"/>
      <c r="D99" s="441"/>
      <c r="E99" s="452" t="str">
        <f>IFERROR(IF(F99="[Module Reference (Name)]","--Select--",VLOOKUP(F99,'Reference records(soft deleted)'!$B$46:$D$62,3,FALSE)),"")</f>
        <v/>
      </c>
      <c r="F99" s="453"/>
      <c r="G99" s="453" t="b">
        <f t="shared" si="9"/>
        <v>0</v>
      </c>
      <c r="H99" s="454" t="s">
        <v>608</v>
      </c>
      <c r="I99" s="454" t="str">
        <f>IFERROR(VLOOKUP(E99,'Reference Records'!$C$71:$H$71,6,FALSE),"")</f>
        <v/>
      </c>
      <c r="J99" s="453" t="s">
        <v>431</v>
      </c>
      <c r="K99" s="308"/>
      <c r="L99" s="46"/>
      <c r="M99" s="46"/>
      <c r="N99" s="46"/>
      <c r="O99" s="46"/>
      <c r="P99" s="46"/>
      <c r="Q99" s="46"/>
      <c r="R99" s="46"/>
      <c r="S99" s="46"/>
      <c r="T99" s="46"/>
      <c r="U99" s="46"/>
      <c r="V99" s="103"/>
      <c r="Y99" s="396"/>
      <c r="AS99" s="6"/>
    </row>
    <row r="100" spans="1:45" ht="47.1" customHeight="1" x14ac:dyDescent="0.25">
      <c r="A100" s="441">
        <v>8</v>
      </c>
      <c r="B100" s="441"/>
      <c r="C100" s="441"/>
      <c r="D100" s="441"/>
      <c r="E100" s="452" t="str">
        <f>IFERROR(IF(F100="[Module Reference (Name)]","--Select--",VLOOKUP(F100,'Reference records(soft deleted)'!$B$46:$D$62,3,FALSE)),"")</f>
        <v/>
      </c>
      <c r="F100" s="453"/>
      <c r="G100" s="453" t="b">
        <f t="shared" si="9"/>
        <v>0</v>
      </c>
      <c r="H100" s="454" t="s">
        <v>609</v>
      </c>
      <c r="I100" s="454" t="str">
        <f>IFERROR(VLOOKUP(E100,'Reference Records'!$C$71:$H$71,6,FALSE),"")</f>
        <v/>
      </c>
      <c r="J100" s="453" t="s">
        <v>431</v>
      </c>
      <c r="K100" s="308"/>
      <c r="L100" s="46"/>
      <c r="M100" s="46"/>
      <c r="N100" s="46"/>
      <c r="O100" s="46"/>
      <c r="P100" s="46"/>
      <c r="Q100" s="46"/>
      <c r="R100" s="46"/>
      <c r="S100" s="46"/>
      <c r="T100" s="46"/>
      <c r="U100" s="46"/>
      <c r="V100" s="103"/>
      <c r="Y100" s="396"/>
      <c r="AS100" s="6"/>
    </row>
    <row r="101" spans="1:45" ht="47.1" customHeight="1" x14ac:dyDescent="0.25">
      <c r="A101" s="441">
        <v>9</v>
      </c>
      <c r="B101" s="441"/>
      <c r="C101" s="441"/>
      <c r="D101" s="441"/>
      <c r="E101" s="452" t="str">
        <f>IFERROR(IF(F101="[Module Reference (Name)]","--Select--",VLOOKUP(F101,'Reference records(soft deleted)'!$B$46:$D$62,3,FALSE)),"")</f>
        <v/>
      </c>
      <c r="F101" s="453"/>
      <c r="G101" s="453" t="b">
        <f t="shared" si="9"/>
        <v>0</v>
      </c>
      <c r="H101" s="454" t="s">
        <v>610</v>
      </c>
      <c r="I101" s="454" t="str">
        <f>IFERROR(VLOOKUP(E101,'Reference Records'!$C$71:$H$71,6,FALSE),"")</f>
        <v/>
      </c>
      <c r="J101" s="453" t="s">
        <v>431</v>
      </c>
      <c r="K101" s="308"/>
      <c r="L101" s="46"/>
      <c r="M101" s="46"/>
      <c r="N101" s="46"/>
      <c r="O101" s="46"/>
      <c r="P101" s="46"/>
      <c r="Q101" s="46"/>
      <c r="R101" s="46"/>
      <c r="S101" s="46"/>
      <c r="T101" s="46"/>
      <c r="U101" s="46"/>
      <c r="V101" s="103"/>
      <c r="Y101" s="396"/>
      <c r="AS101" s="6"/>
    </row>
    <row r="102" spans="1:45" ht="47.1" customHeight="1" x14ac:dyDescent="0.25">
      <c r="A102" s="441">
        <v>10</v>
      </c>
      <c r="B102" s="441"/>
      <c r="C102" s="441"/>
      <c r="D102" s="441"/>
      <c r="E102" s="452" t="str">
        <f>IFERROR(IF(F102="[Module Reference (Name)]","--Select--",VLOOKUP(F102,'Reference records(soft deleted)'!$B$46:$D$62,3,FALSE)),"")</f>
        <v/>
      </c>
      <c r="F102" s="453"/>
      <c r="G102" s="453" t="b">
        <f t="shared" si="9"/>
        <v>0</v>
      </c>
      <c r="H102" s="454" t="s">
        <v>611</v>
      </c>
      <c r="I102" s="454" t="str">
        <f>IFERROR(VLOOKUP(E102,'Reference Records'!$C$71:$H$71,6,FALSE),"")</f>
        <v/>
      </c>
      <c r="J102" s="453" t="s">
        <v>431</v>
      </c>
      <c r="K102" s="308"/>
      <c r="L102" s="46"/>
      <c r="M102" s="46"/>
      <c r="N102" s="46"/>
      <c r="O102" s="46"/>
      <c r="P102" s="46"/>
      <c r="Q102" s="46"/>
      <c r="R102" s="46"/>
      <c r="S102" s="46"/>
      <c r="T102" s="46"/>
      <c r="U102" s="46"/>
      <c r="V102" s="103"/>
      <c r="Y102" s="396"/>
      <c r="AS102" s="6"/>
    </row>
    <row r="103" spans="1:45" ht="47.1" customHeight="1" x14ac:dyDescent="0.25">
      <c r="A103" s="441">
        <v>11</v>
      </c>
      <c r="B103" s="441"/>
      <c r="C103" s="441"/>
      <c r="D103" s="441"/>
      <c r="E103" s="452" t="str">
        <f>IFERROR(IF(F103="[Module Reference (Name)]","--Select--",VLOOKUP(F103,'Reference records(soft deleted)'!$B$46:$D$62,3,FALSE)),"")</f>
        <v/>
      </c>
      <c r="F103" s="453"/>
      <c r="G103" s="453" t="b">
        <f t="shared" si="9"/>
        <v>0</v>
      </c>
      <c r="H103" s="454" t="s">
        <v>612</v>
      </c>
      <c r="I103" s="454" t="str">
        <f>IFERROR(VLOOKUP(E103,'Reference Records'!$C$71:$H$71,6,FALSE),"")</f>
        <v/>
      </c>
      <c r="J103" s="453" t="s">
        <v>431</v>
      </c>
      <c r="K103" s="308"/>
      <c r="L103" s="46"/>
      <c r="M103" s="46"/>
      <c r="N103" s="46"/>
      <c r="O103" s="46"/>
      <c r="P103" s="46"/>
      <c r="Q103" s="46"/>
      <c r="R103" s="46"/>
      <c r="S103" s="46"/>
      <c r="T103" s="46"/>
      <c r="U103" s="46"/>
      <c r="V103" s="103"/>
      <c r="Y103" s="396"/>
      <c r="AS103" s="6"/>
    </row>
    <row r="104" spans="1:45" ht="47.1" customHeight="1" x14ac:dyDescent="0.25">
      <c r="A104" s="441">
        <v>12</v>
      </c>
      <c r="B104" s="441"/>
      <c r="C104" s="441"/>
      <c r="D104" s="441"/>
      <c r="E104" s="452" t="str">
        <f>IFERROR(IF(F104="[Module Reference (Name)]","--Select--",VLOOKUP(F104,'Reference records(soft deleted)'!$B$46:$D$62,3,FALSE)),"")</f>
        <v/>
      </c>
      <c r="F104" s="453"/>
      <c r="G104" s="453" t="b">
        <f t="shared" si="9"/>
        <v>0</v>
      </c>
      <c r="H104" s="454" t="s">
        <v>613</v>
      </c>
      <c r="I104" s="454" t="str">
        <f>IFERROR(VLOOKUP(E104,'Reference Records'!$C$71:$H$71,6,FALSE),"")</f>
        <v/>
      </c>
      <c r="J104" s="453" t="s">
        <v>431</v>
      </c>
      <c r="K104" s="308"/>
      <c r="L104" s="46"/>
      <c r="M104" s="46"/>
      <c r="N104" s="46"/>
      <c r="O104" s="46"/>
      <c r="P104" s="46"/>
      <c r="Q104" s="46"/>
      <c r="R104" s="46"/>
      <c r="S104" s="46"/>
      <c r="T104" s="46"/>
      <c r="U104" s="46"/>
      <c r="V104" s="103"/>
      <c r="Y104" s="396"/>
      <c r="AS104" s="6"/>
    </row>
    <row r="105" spans="1:45" ht="47.1" customHeight="1" x14ac:dyDescent="0.25">
      <c r="A105" s="441">
        <v>13</v>
      </c>
      <c r="B105" s="441"/>
      <c r="C105" s="441"/>
      <c r="D105" s="441"/>
      <c r="E105" s="452" t="str">
        <f>IFERROR(IF(F105="[Module Reference (Name)]","--Select--",VLOOKUP(F105,'Reference records(soft deleted)'!$B$46:$D$62,3,FALSE)),"")</f>
        <v/>
      </c>
      <c r="F105" s="453"/>
      <c r="G105" s="453" t="b">
        <f t="shared" si="9"/>
        <v>0</v>
      </c>
      <c r="H105" s="454" t="s">
        <v>614</v>
      </c>
      <c r="I105" s="454" t="str">
        <f>IFERROR(VLOOKUP(E105,'Reference Records'!$C$71:$H$71,6,FALSE),"")</f>
        <v/>
      </c>
      <c r="J105" s="453" t="s">
        <v>431</v>
      </c>
      <c r="K105" s="308"/>
      <c r="L105" s="46"/>
      <c r="M105" s="46"/>
      <c r="N105" s="46"/>
      <c r="O105" s="46"/>
      <c r="P105" s="46"/>
      <c r="Q105" s="46"/>
      <c r="R105" s="46"/>
      <c r="S105" s="46"/>
      <c r="T105" s="46"/>
      <c r="U105" s="46"/>
      <c r="V105" s="103"/>
      <c r="Y105" s="396"/>
      <c r="AS105" s="6"/>
    </row>
    <row r="106" spans="1:45" ht="47.1" customHeight="1" x14ac:dyDescent="0.25">
      <c r="A106" s="441">
        <v>14</v>
      </c>
      <c r="B106" s="441"/>
      <c r="C106" s="441"/>
      <c r="D106" s="441"/>
      <c r="E106" s="452" t="str">
        <f>IFERROR(IF(F106="[Module Reference (Name)]","--Select--",VLOOKUP(F106,'Reference records(soft deleted)'!$B$46:$D$62,3,FALSE)),"")</f>
        <v/>
      </c>
      <c r="F106" s="453"/>
      <c r="G106" s="453" t="b">
        <f t="shared" si="9"/>
        <v>0</v>
      </c>
      <c r="H106" s="454" t="s">
        <v>615</v>
      </c>
      <c r="I106" s="454" t="str">
        <f>IFERROR(VLOOKUP(E106,'Reference Records'!$C$71:$H$71,6,FALSE),"")</f>
        <v/>
      </c>
      <c r="J106" s="453" t="s">
        <v>431</v>
      </c>
      <c r="K106" s="308"/>
      <c r="L106" s="46"/>
      <c r="M106" s="46"/>
      <c r="N106" s="46"/>
      <c r="O106" s="46"/>
      <c r="P106" s="46"/>
      <c r="Q106" s="46"/>
      <c r="R106" s="46"/>
      <c r="S106" s="46"/>
      <c r="T106" s="46"/>
      <c r="U106" s="46"/>
      <c r="V106" s="103"/>
      <c r="Y106" s="396"/>
      <c r="AS106" s="6"/>
    </row>
    <row r="107" spans="1:45" ht="47.1" customHeight="1" x14ac:dyDescent="0.25">
      <c r="A107" s="441">
        <v>15</v>
      </c>
      <c r="B107" s="441"/>
      <c r="C107" s="441"/>
      <c r="D107" s="441"/>
      <c r="E107" s="452" t="str">
        <f>IFERROR(IF(F107="[Module Reference (Name)]","--Select--",VLOOKUP(F107,'Reference records(soft deleted)'!$B$46:$D$62,3,FALSE)),"")</f>
        <v/>
      </c>
      <c r="F107" s="453"/>
      <c r="G107" s="453" t="b">
        <f t="shared" si="9"/>
        <v>0</v>
      </c>
      <c r="H107" s="454" t="s">
        <v>616</v>
      </c>
      <c r="I107" s="454" t="str">
        <f>IFERROR(VLOOKUP(E107,'Reference Records'!$C$71:$H$71,6,FALSE),"")</f>
        <v/>
      </c>
      <c r="J107" s="453" t="s">
        <v>431</v>
      </c>
      <c r="K107" s="308"/>
      <c r="L107" s="46"/>
      <c r="M107" s="46"/>
      <c r="N107" s="46"/>
      <c r="O107" s="46"/>
      <c r="P107" s="46"/>
      <c r="Q107" s="46"/>
      <c r="R107" s="46"/>
      <c r="S107" s="46"/>
      <c r="T107" s="46"/>
      <c r="U107" s="46"/>
      <c r="V107" s="103"/>
      <c r="Y107" s="396"/>
      <c r="AS107" s="6"/>
    </row>
    <row r="108" spans="1:45" ht="47.1" customHeight="1" x14ac:dyDescent="0.25">
      <c r="A108" s="441">
        <v>16</v>
      </c>
      <c r="B108" s="441"/>
      <c r="C108" s="441"/>
      <c r="D108" s="441"/>
      <c r="E108" s="452" t="str">
        <f>IFERROR(IF(F108="[Module Reference (Name)]","--Select--",VLOOKUP(F108,'Reference records(soft deleted)'!$B$46:$D$62,3,FALSE)),"")</f>
        <v/>
      </c>
      <c r="F108" s="453"/>
      <c r="G108" s="453" t="b">
        <f t="shared" si="9"/>
        <v>0</v>
      </c>
      <c r="H108" s="454" t="s">
        <v>617</v>
      </c>
      <c r="I108" s="454" t="str">
        <f>IFERROR(VLOOKUP(E108,'Reference Records'!$C$71:$H$71,6,FALSE),"")</f>
        <v/>
      </c>
      <c r="J108" s="453" t="s">
        <v>431</v>
      </c>
      <c r="K108" s="308"/>
      <c r="L108" s="46"/>
      <c r="M108" s="46"/>
      <c r="N108" s="46"/>
      <c r="O108" s="46"/>
      <c r="P108" s="46"/>
      <c r="Q108" s="46"/>
      <c r="R108" s="46"/>
      <c r="S108" s="46"/>
      <c r="T108" s="46"/>
      <c r="U108" s="46"/>
      <c r="V108" s="103"/>
      <c r="Y108" s="396"/>
      <c r="AS108" s="6"/>
    </row>
    <row r="109" spans="1:45" ht="47.1" customHeight="1" x14ac:dyDescent="0.25">
      <c r="A109" s="441">
        <v>17</v>
      </c>
      <c r="B109" s="441"/>
      <c r="C109" s="441"/>
      <c r="D109" s="441"/>
      <c r="E109" s="452" t="str">
        <f>IFERROR(IF(F109="[Module Reference (Name)]","--Select--",VLOOKUP(F109,'Reference records(soft deleted)'!$B$46:$D$62,3,FALSE)),"")</f>
        <v/>
      </c>
      <c r="F109" s="453"/>
      <c r="G109" s="453" t="b">
        <f t="shared" si="9"/>
        <v>0</v>
      </c>
      <c r="H109" s="454" t="s">
        <v>618</v>
      </c>
      <c r="I109" s="454" t="str">
        <f>IFERROR(VLOOKUP(E109,'Reference Records'!$C$71:$H$71,6,FALSE),"")</f>
        <v/>
      </c>
      <c r="J109" s="453" t="s">
        <v>431</v>
      </c>
      <c r="K109" s="308"/>
      <c r="L109" s="46"/>
      <c r="M109" s="46"/>
      <c r="N109" s="46"/>
      <c r="O109" s="46"/>
      <c r="P109" s="46"/>
      <c r="Q109" s="46"/>
      <c r="R109" s="46"/>
      <c r="S109" s="46"/>
      <c r="T109" s="46"/>
      <c r="U109" s="46"/>
      <c r="V109" s="103"/>
      <c r="Y109" s="396"/>
      <c r="AS109" s="6"/>
    </row>
    <row r="110" spans="1:45" ht="2.85" customHeight="1" thickBot="1" x14ac:dyDescent="0.3">
      <c r="A110" s="64"/>
      <c r="B110" s="65"/>
      <c r="C110" s="65"/>
      <c r="D110" s="65"/>
      <c r="E110" s="65"/>
      <c r="F110" s="65"/>
      <c r="G110" s="65"/>
      <c r="H110" s="65"/>
      <c r="I110" s="65"/>
      <c r="J110" s="60"/>
      <c r="K110" s="51"/>
      <c r="L110" s="46"/>
      <c r="M110" s="46"/>
      <c r="N110" s="46"/>
      <c r="O110" s="46"/>
      <c r="P110" s="46"/>
      <c r="Q110" s="46"/>
      <c r="R110" s="46"/>
      <c r="S110" s="46"/>
      <c r="T110" s="46"/>
      <c r="U110" s="46"/>
      <c r="V110" s="103"/>
    </row>
    <row r="111" spans="1:45" ht="35.25" customHeight="1" x14ac:dyDescent="0.25">
      <c r="L111" s="46"/>
      <c r="M111" s="46"/>
      <c r="N111" s="46"/>
      <c r="O111" s="46"/>
      <c r="P111" s="46"/>
      <c r="Q111" s="46"/>
      <c r="R111" s="46"/>
      <c r="S111" s="46"/>
      <c r="T111" s="46"/>
      <c r="U111" s="46"/>
      <c r="V111" s="103"/>
    </row>
    <row r="112" spans="1:45" ht="35.25" customHeight="1" x14ac:dyDescent="0.25">
      <c r="L112" s="46"/>
      <c r="M112" s="46"/>
      <c r="N112" s="46"/>
      <c r="O112" s="46"/>
      <c r="P112" s="46"/>
      <c r="Q112" s="46"/>
      <c r="R112" s="46"/>
      <c r="S112" s="46"/>
      <c r="T112" s="46"/>
      <c r="U112" s="46"/>
      <c r="V112" s="103"/>
    </row>
    <row r="113" spans="1:33" ht="35.25" customHeight="1" x14ac:dyDescent="0.25">
      <c r="L113" s="46"/>
      <c r="M113" s="46"/>
      <c r="N113" s="46"/>
      <c r="O113" s="46"/>
      <c r="P113" s="46"/>
      <c r="Q113" s="46"/>
      <c r="R113" s="46"/>
      <c r="S113" s="46"/>
      <c r="T113" s="46"/>
      <c r="U113" s="46"/>
      <c r="V113" s="103"/>
    </row>
    <row r="114" spans="1:33" ht="35.25" customHeight="1" x14ac:dyDescent="0.25">
      <c r="L114" s="46"/>
      <c r="M114" s="46"/>
      <c r="N114" s="46"/>
      <c r="O114" s="46"/>
      <c r="P114" s="46"/>
      <c r="Q114" s="46"/>
      <c r="R114" s="46"/>
      <c r="S114" s="46"/>
      <c r="T114" s="46"/>
      <c r="U114" s="46"/>
      <c r="V114" s="103"/>
    </row>
    <row r="115" spans="1:33" ht="35.25" customHeight="1" x14ac:dyDescent="0.25">
      <c r="L115" s="46"/>
      <c r="M115" s="46"/>
      <c r="N115" s="46"/>
      <c r="O115" s="46"/>
      <c r="P115" s="46"/>
      <c r="Q115" s="46"/>
      <c r="R115" s="46"/>
      <c r="S115" s="46"/>
      <c r="U115" s="46"/>
      <c r="V115" s="103"/>
    </row>
    <row r="116" spans="1:33" ht="35.25" customHeight="1" x14ac:dyDescent="0.25">
      <c r="L116" s="46"/>
      <c r="M116" s="46"/>
      <c r="N116" s="46"/>
      <c r="O116" s="46"/>
      <c r="P116" s="46"/>
      <c r="Q116" s="46"/>
      <c r="R116" s="46"/>
      <c r="S116" s="46"/>
      <c r="T116" s="46"/>
      <c r="U116" s="46"/>
      <c r="V116" s="103"/>
    </row>
    <row r="117" spans="1:33" ht="27.75" customHeight="1" thickBot="1" x14ac:dyDescent="0.3">
      <c r="A117" s="104"/>
      <c r="B117" s="45"/>
      <c r="C117" s="45"/>
      <c r="D117" s="45"/>
      <c r="E117" s="46"/>
      <c r="F117" s="46"/>
      <c r="G117" s="46"/>
      <c r="H117" s="46"/>
      <c r="I117" s="46"/>
      <c r="J117" s="46"/>
      <c r="K117" s="46"/>
      <c r="L117" s="46"/>
      <c r="M117" s="46"/>
      <c r="N117" s="46"/>
      <c r="O117" s="46"/>
      <c r="P117" s="46"/>
      <c r="Q117" s="46"/>
      <c r="R117" s="46"/>
      <c r="S117" s="46"/>
      <c r="T117" s="46"/>
      <c r="U117" s="46"/>
      <c r="V117" s="103"/>
    </row>
    <row r="118" spans="1:33" ht="16.5" customHeight="1" thickBot="1" x14ac:dyDescent="0.3">
      <c r="A118" s="579" t="s">
        <v>13</v>
      </c>
      <c r="B118" s="580"/>
      <c r="C118" s="580"/>
      <c r="D118" s="580"/>
      <c r="E118" s="581"/>
      <c r="F118" s="581"/>
      <c r="G118" s="581"/>
      <c r="H118" s="581"/>
      <c r="I118" s="581"/>
      <c r="J118" s="581"/>
      <c r="K118" s="582"/>
      <c r="L118" s="582"/>
      <c r="M118" s="582"/>
      <c r="N118" s="582"/>
      <c r="O118" s="582"/>
      <c r="P118" s="582"/>
      <c r="Q118" s="582"/>
      <c r="R118" s="582"/>
      <c r="S118" s="582"/>
      <c r="T118" s="582"/>
      <c r="U118" s="105"/>
      <c r="V118" s="106"/>
      <c r="W118" s="106"/>
      <c r="X118" s="106"/>
      <c r="Y118" s="106"/>
      <c r="Z118" s="106"/>
      <c r="AA118" s="107"/>
      <c r="AB118" s="107"/>
      <c r="AC118" s="108"/>
    </row>
    <row r="119" spans="1:33" ht="30" customHeight="1" thickBot="1" x14ac:dyDescent="0.3">
      <c r="A119" s="575" t="s">
        <v>12</v>
      </c>
      <c r="B119" s="576"/>
      <c r="C119" s="576"/>
      <c r="D119" s="576"/>
      <c r="E119" s="577"/>
      <c r="F119" s="577"/>
      <c r="G119" s="577"/>
      <c r="H119" s="577"/>
      <c r="I119" s="577"/>
      <c r="J119" s="577"/>
      <c r="K119" s="577"/>
      <c r="L119" s="578"/>
      <c r="M119" s="578"/>
      <c r="N119" s="578"/>
      <c r="O119" s="578"/>
      <c r="P119" s="578"/>
      <c r="Q119" s="578"/>
      <c r="R119" s="578"/>
      <c r="S119" s="578"/>
      <c r="T119" s="578"/>
      <c r="U119" s="109"/>
      <c r="V119" s="110"/>
      <c r="W119" s="111"/>
      <c r="X119" s="111"/>
      <c r="Y119" s="111"/>
      <c r="Z119" s="111"/>
      <c r="AA119" s="48"/>
      <c r="AB119" s="48"/>
      <c r="AC119" s="49"/>
    </row>
    <row r="120" spans="1:33" ht="32.25" customHeight="1" x14ac:dyDescent="0.25">
      <c r="A120" s="450" t="s">
        <v>255</v>
      </c>
      <c r="B120" s="445"/>
      <c r="C120" s="445"/>
      <c r="D120" s="445"/>
      <c r="E120" s="455" t="s">
        <v>1</v>
      </c>
      <c r="F120" s="455" t="s">
        <v>93</v>
      </c>
      <c r="G120" s="455" t="s">
        <v>105</v>
      </c>
      <c r="H120" s="455" t="s">
        <v>106</v>
      </c>
      <c r="I120" s="455" t="s">
        <v>107</v>
      </c>
      <c r="J120" s="455" t="s">
        <v>118</v>
      </c>
      <c r="K120" s="455" t="s">
        <v>256</v>
      </c>
      <c r="L120" s="455" t="s">
        <v>91</v>
      </c>
      <c r="M120" s="456" t="s">
        <v>119</v>
      </c>
      <c r="N120" s="456" t="s">
        <v>120</v>
      </c>
      <c r="O120" s="456" t="s">
        <v>121</v>
      </c>
      <c r="P120" s="456" t="s">
        <v>122</v>
      </c>
      <c r="Q120" s="456" t="s">
        <v>132</v>
      </c>
      <c r="R120" s="455" t="s">
        <v>192</v>
      </c>
      <c r="S120" s="455" t="s">
        <v>191</v>
      </c>
      <c r="T120" s="455" t="s">
        <v>257</v>
      </c>
      <c r="U120" s="457" t="s">
        <v>90</v>
      </c>
      <c r="V120" s="458" t="s">
        <v>92</v>
      </c>
      <c r="W120" s="459" t="s">
        <v>99</v>
      </c>
      <c r="X120" s="460" t="s">
        <v>57</v>
      </c>
      <c r="Y120" s="460" t="s">
        <v>28</v>
      </c>
      <c r="Z120" s="460" t="s">
        <v>61</v>
      </c>
      <c r="AA120" s="460" t="s">
        <v>63</v>
      </c>
      <c r="AB120" s="460" t="s">
        <v>30</v>
      </c>
      <c r="AC120" s="461"/>
      <c r="AD120" s="462" t="s">
        <v>357</v>
      </c>
      <c r="AE120" s="463" t="s">
        <v>358</v>
      </c>
      <c r="AF120" s="462"/>
      <c r="AG120" s="462" t="s">
        <v>359</v>
      </c>
    </row>
    <row r="121" spans="1:33" ht="47.1" hidden="1" customHeight="1" x14ac:dyDescent="0.25">
      <c r="A121" s="441" t="s">
        <v>48</v>
      </c>
      <c r="B121" s="464"/>
      <c r="C121" s="464"/>
      <c r="D121" s="464"/>
      <c r="E121" s="465" t="str">
        <f>IFERROR(IF(AND(K121="",T121=""),"",(VLOOKUP(Q121,'Reference records(soft deleted)'!$B$46:$D$62,3,FALSE))),"")</f>
        <v/>
      </c>
      <c r="F121" s="466"/>
      <c r="G121" s="466"/>
      <c r="H121" s="466"/>
      <c r="I121" s="466"/>
      <c r="J121" s="466"/>
      <c r="K121" s="465" t="str">
        <f>IFERROR(VLOOKUP(R121,'Reference records(soft deleted)'!$B$110:$D$181,3,FALSE),"")</f>
        <v/>
      </c>
      <c r="L121" s="466"/>
      <c r="M121" s="466"/>
      <c r="N121" s="466"/>
      <c r="O121" s="466"/>
      <c r="P121" s="466"/>
      <c r="Q121" s="467" t="s">
        <v>131</v>
      </c>
      <c r="R121" s="466" t="s">
        <v>133</v>
      </c>
      <c r="S121" s="466"/>
      <c r="T121" s="468"/>
      <c r="U121" s="469" t="str">
        <f>IFERROR(IF(VLOOKUP(E121,'Reference Records'!$C$71:$D$84,2,FALSE)=0,"",VLOOKUP(E121,'Reference Records'!$C$71:$D$84,2,FALSE)),"")</f>
        <v/>
      </c>
      <c r="V121" s="469"/>
      <c r="W121" s="469" t="str">
        <f>K121&amp;T121</f>
        <v/>
      </c>
      <c r="X121" s="470" t="str">
        <f>IFERROR(VLOOKUP(E121,$E$92:$H$111,4,FALSE),"")</f>
        <v>a1P360000031ZhzEAE</v>
      </c>
      <c r="Y121" s="470" t="b">
        <f>IFERROR(IF(OR(K121&lt;&gt;"",T121&lt;&gt;""),TRUE,FALSE),FALSE)</f>
        <v>0</v>
      </c>
      <c r="Z121" s="470" t="b">
        <f>IFERROR(TRUE,FALSE)</f>
        <v>1</v>
      </c>
      <c r="AA121" s="470" t="str">
        <f>IFERROR(VLOOKUP(K121,'Reference Records'!$C$87:$E$148,3,FALSE),"")</f>
        <v/>
      </c>
      <c r="AB121" s="470" t="s">
        <v>29</v>
      </c>
      <c r="AC121" s="461"/>
      <c r="AD121" s="461" t="str">
        <f t="array" ref="AD121">IFERROR(INDEX($E$121:$E$185,MATCH(SMALL(NOT($E$121:$E$185="")*IF(ISNUMBER($E$121:$E$185),COUNTIF($E$121:$E$185,"&lt;="&amp;$E$121:$E$185),COUNTIF($E$121:$E$185,"&lt;="&amp;$E$121:$E$185)+SUM(--ISNUMBER($E$121:$E$185))),ROWS($E$120:E120)+SUM(--ISBLANK($E$121:$E$185))),NOT($E$121:$E$185="")*IF(ISNUMBER($E$121:$E$185),COUNTIF($E$121:$E$185,"&lt;="&amp;$E$121:$E$185),COUNTIF($E$121:$E$185,"&lt;="&amp;$E$121:$E$185)+SUM(--ISNUMBER($E$121:$E$185))),0)),"")</f>
        <v/>
      </c>
      <c r="AE121" s="461" t="str">
        <f t="array" ref="AE121">IFERROR(IF(INDEX($W$121:$W$185, MATCH(0, IF(AD121=$E$121:$E$185, COUNTIF($AE$120:$AE120, $W$121:$W$185), ""), 0))=0,"",INDEX($W$121:$W$185, MATCH(0, IF(AD121=$E$121:$E$185, COUNTIF($AE$120:$AE120, $W$121:$W$185), ""), 0))),"")</f>
        <v/>
      </c>
      <c r="AF121" s="461"/>
      <c r="AG121" s="471" t="s">
        <v>356</v>
      </c>
    </row>
    <row r="122" spans="1:33" ht="47.1" customHeight="1" x14ac:dyDescent="0.25">
      <c r="A122" s="441">
        <v>1</v>
      </c>
      <c r="B122" s="464"/>
      <c r="C122" s="464"/>
      <c r="D122" s="464"/>
      <c r="E122" s="465" t="str">
        <f>IFERROR(IF(AND(K122="",T122=""),"",(VLOOKUP(Q122,'Reference records(soft deleted)'!$B$46:$D$62,3,FALSE))),"")</f>
        <v>Lutte antivectorielle</v>
      </c>
      <c r="F122" s="466"/>
      <c r="G122" s="466"/>
      <c r="H122" s="466"/>
      <c r="I122" s="466"/>
      <c r="J122" s="466"/>
      <c r="K122" s="465" t="str">
        <f>IFERROR(VLOOKUP(R122,'Reference records(soft deleted)'!$B$110:$D$181,3,FALSE),"")</f>
        <v>IEC/CCC (lutte anti-vectorielle)</v>
      </c>
      <c r="L122" s="466"/>
      <c r="M122" s="466"/>
      <c r="N122" s="466"/>
      <c r="O122" s="466"/>
      <c r="P122" s="466"/>
      <c r="Q122" s="467" t="s">
        <v>596</v>
      </c>
      <c r="R122" s="466" t="s">
        <v>619</v>
      </c>
      <c r="S122" s="466"/>
      <c r="T122" s="468"/>
      <c r="U122" s="469" t="str">
        <f>IFERROR(IF(VLOOKUP(E122,'Reference Records'!$C$71:$D$84,2,FALSE)=0,"",VLOOKUP(E122,'Reference Records'!$C$71:$D$84,2,FALSE)),"")</f>
        <v>MCI-00011</v>
      </c>
      <c r="V122" s="469"/>
      <c r="W122" s="469" t="str">
        <f t="shared" ref="W122:W184" si="10">K122&amp;T122</f>
        <v>IEC/CCC (lutte anti-vectorielle)</v>
      </c>
      <c r="X122" s="470" t="str">
        <f t="shared" ref="X122:X184" si="11">IFERROR(VLOOKUP(E122,$E$92:$H$111,4,FALSE),"")</f>
        <v>a1P360000031ZhvEAE</v>
      </c>
      <c r="Y122" s="470" t="b">
        <f t="shared" ref="Y122:Y184" si="12">IFERROR(IF(OR(K122&lt;&gt;"",T122&lt;&gt;""),TRUE,FALSE),FALSE)</f>
        <v>1</v>
      </c>
      <c r="Z122" s="470" t="b">
        <f t="shared" ref="Z122:Z184" si="13">IFERROR(TRUE,FALSE)</f>
        <v>1</v>
      </c>
      <c r="AA122" s="470" t="str">
        <f>IFERROR(VLOOKUP(K122,'Reference Records'!$C$87:$E$148,3,FALSE),"")</f>
        <v>a1O36000001EGHdEAO</v>
      </c>
      <c r="AB122" s="470" t="s">
        <v>621</v>
      </c>
      <c r="AC122" s="461"/>
      <c r="AD122" s="461" t="str">
        <f t="array" ref="AD122">IFERROR(INDEX($E$121:$E$185,MATCH(SMALL(NOT($E$121:$E$185="")*IF(ISNUMBER($E$121:$E$185),COUNTIF($E$121:$E$185,"&lt;="&amp;$E$121:$E$185),COUNTIF($E$121:$E$185,"&lt;="&amp;$E$121:$E$185)+SUM(--ISNUMBER($E$121:$E$185))),ROWS($E$120:E121)+SUM(--ISBLANK($E$121:$E$185))),NOT($E$121:$E$185="")*IF(ISNUMBER($E$121:$E$185),COUNTIF($E$121:$E$185,"&lt;="&amp;$E$121:$E$185),COUNTIF($E$121:$E$185,"&lt;="&amp;$E$121:$E$185)+SUM(--ISNUMBER($E$121:$E$185))),0)),"")</f>
        <v/>
      </c>
      <c r="AE122" s="461" t="str">
        <f t="array" ref="AE122">IFERROR(IF(INDEX($W$121:$W$185, MATCH(0, IF(AD122=$E$121:$E$185, COUNTIF($AE$120:$AE121, $W$121:$W$185), ""), 0))=0,"",INDEX($W$121:$W$185, MATCH(0, IF(AD122=$E$121:$E$185, COUNTIF($AE$120:$AE121, $W$121:$W$185), ""), 0))),"")</f>
        <v/>
      </c>
      <c r="AF122" s="461"/>
      <c r="AG122" s="471" t="s">
        <v>622</v>
      </c>
    </row>
    <row r="123" spans="1:33" ht="47.1" customHeight="1" x14ac:dyDescent="0.25">
      <c r="A123" s="441">
        <v>2</v>
      </c>
      <c r="B123" s="464"/>
      <c r="C123" s="464"/>
      <c r="D123" s="464"/>
      <c r="E123" s="465" t="str">
        <f>IFERROR(IF(AND(K123="",T123=""),"",(VLOOKUP(Q123,'Reference records(soft deleted)'!$B$46:$D$62,3,FALSE))),"")</f>
        <v>Systèmes de santé résilients et pérennes : système de gestion financière</v>
      </c>
      <c r="F123" s="466"/>
      <c r="G123" s="466"/>
      <c r="H123" s="466"/>
      <c r="I123" s="466"/>
      <c r="J123" s="466"/>
      <c r="K123" s="465" t="str">
        <f>IFERROR(VLOOKUP(R123,'Reference records(soft deleted)'!$B$110:$D$181,3,FALSE),"")</f>
        <v>Amélioration de la gestion des finances courantes (hors dépenses publiques)</v>
      </c>
      <c r="L123" s="466"/>
      <c r="M123" s="466"/>
      <c r="N123" s="466"/>
      <c r="O123" s="466"/>
      <c r="P123" s="466"/>
      <c r="Q123" s="467" t="s">
        <v>593</v>
      </c>
      <c r="R123" s="466" t="s">
        <v>623</v>
      </c>
      <c r="S123" s="466"/>
      <c r="T123" s="468"/>
      <c r="U123" s="469" t="str">
        <f>IFERROR(IF(VLOOKUP(E123,'Reference Records'!$C$71:$D$84,2,FALSE)=0,"",VLOOKUP(E123,'Reference Records'!$C$71:$D$84,2,FALSE)),"")</f>
        <v>MCI-00019</v>
      </c>
      <c r="V123" s="469"/>
      <c r="W123" s="469" t="str">
        <f t="shared" si="10"/>
        <v>Amélioration de la gestion des finances courantes (hors dépenses publiques)</v>
      </c>
      <c r="X123" s="470" t="str">
        <f t="shared" si="11"/>
        <v>a1P360000031ZiBEAU</v>
      </c>
      <c r="Y123" s="470" t="b">
        <f t="shared" si="12"/>
        <v>1</v>
      </c>
      <c r="Z123" s="470" t="b">
        <f t="shared" si="13"/>
        <v>1</v>
      </c>
      <c r="AA123" s="470" t="str">
        <f>IFERROR(VLOOKUP(K123,'Reference Records'!$C$87:$E$148,3,FALSE),"")</f>
        <v>a1O36000001qZ92EAE</v>
      </c>
      <c r="AB123" s="470" t="s">
        <v>625</v>
      </c>
      <c r="AC123" s="461"/>
      <c r="AD123" s="461" t="str">
        <f t="array" ref="AD123">IFERROR(INDEX($E$121:$E$185,MATCH(SMALL(NOT($E$121:$E$185="")*IF(ISNUMBER($E$121:$E$185),COUNTIF($E$121:$E$185,"&lt;="&amp;$E$121:$E$185),COUNTIF($E$121:$E$185,"&lt;="&amp;$E$121:$E$185)+SUM(--ISNUMBER($E$121:$E$185))),ROWS($E$120:E122)+SUM(--ISBLANK($E$121:$E$185))),NOT($E$121:$E$185="")*IF(ISNUMBER($E$121:$E$185),COUNTIF($E$121:$E$185,"&lt;="&amp;$E$121:$E$185),COUNTIF($E$121:$E$185,"&lt;="&amp;$E$121:$E$185)+SUM(--ISNUMBER($E$121:$E$185))),0)),"")</f>
        <v/>
      </c>
      <c r="AE123" s="461" t="str">
        <f t="array" ref="AE123">IFERROR(IF(INDEX($W$121:$W$185, MATCH(0, IF(AD123=$E$121:$E$185, COUNTIF($AE$120:$AE122, $W$121:$W$185), ""), 0))=0,"",INDEX($W$121:$W$185, MATCH(0, IF(AD123=$E$121:$E$185, COUNTIF($AE$120:$AE122, $W$121:$W$185), ""), 0))),"")</f>
        <v/>
      </c>
      <c r="AF123" s="461"/>
      <c r="AG123" s="471" t="s">
        <v>626</v>
      </c>
    </row>
    <row r="124" spans="1:33" ht="47.1" customHeight="1" x14ac:dyDescent="0.25">
      <c r="A124" s="441">
        <v>3</v>
      </c>
      <c r="B124" s="464"/>
      <c r="C124" s="464"/>
      <c r="D124" s="464"/>
      <c r="E124" s="465" t="str">
        <f>IFERROR(IF(AND(K124="",T124=""),"",(VLOOKUP(Q124,'Reference records(soft deleted)'!$B$46:$D$62,3,FALSE))),"")</f>
        <v>Gestion de programme</v>
      </c>
      <c r="F124" s="466"/>
      <c r="G124" s="466"/>
      <c r="H124" s="466"/>
      <c r="I124" s="466"/>
      <c r="J124" s="466"/>
      <c r="K124" s="465" t="str">
        <f>IFERROR(VLOOKUP(R124,'Reference records(soft deleted)'!$B$110:$D$181,3,FALSE),"")</f>
        <v>Gestion des subventions</v>
      </c>
      <c r="L124" s="466"/>
      <c r="M124" s="466"/>
      <c r="N124" s="466"/>
      <c r="O124" s="466"/>
      <c r="P124" s="466"/>
      <c r="Q124" s="467" t="s">
        <v>590</v>
      </c>
      <c r="R124" s="466" t="s">
        <v>627</v>
      </c>
      <c r="S124" s="466"/>
      <c r="T124" s="468"/>
      <c r="U124" s="469" t="str">
        <f>IFERROR(IF(VLOOKUP(E124,'Reference Records'!$C$71:$D$84,2,FALSE)=0,"",VLOOKUP(E124,'Reference Records'!$C$71:$D$84,2,FALSE)),"")</f>
        <v>MCI-00023</v>
      </c>
      <c r="V124" s="469"/>
      <c r="W124" s="469" t="str">
        <f t="shared" si="10"/>
        <v>Gestion des subventions</v>
      </c>
      <c r="X124" s="470" t="str">
        <f t="shared" si="11"/>
        <v>a1P360000031ZiAEAU</v>
      </c>
      <c r="Y124" s="470" t="b">
        <f t="shared" si="12"/>
        <v>1</v>
      </c>
      <c r="Z124" s="470" t="b">
        <f t="shared" si="13"/>
        <v>1</v>
      </c>
      <c r="AA124" s="470" t="str">
        <f>IFERROR(VLOOKUP(K124,'Reference Records'!$C$87:$E$148,3,FALSE),"")</f>
        <v>a1O36000001EGIVEA4</v>
      </c>
      <c r="AB124" s="470" t="s">
        <v>629</v>
      </c>
      <c r="AC124" s="461"/>
      <c r="AD124" s="461" t="str">
        <f t="array" ref="AD124">IFERROR(INDEX($E$121:$E$185,MATCH(SMALL(NOT($E$121:$E$185="")*IF(ISNUMBER($E$121:$E$185),COUNTIF($E$121:$E$185,"&lt;="&amp;$E$121:$E$185),COUNTIF($E$121:$E$185,"&lt;="&amp;$E$121:$E$185)+SUM(--ISNUMBER($E$121:$E$185))),ROWS($E$120:E123)+SUM(--ISBLANK($E$121:$E$185))),NOT($E$121:$E$185="")*IF(ISNUMBER($E$121:$E$185),COUNTIF($E$121:$E$185,"&lt;="&amp;$E$121:$E$185),COUNTIF($E$121:$E$185,"&lt;="&amp;$E$121:$E$185)+SUM(--ISNUMBER($E$121:$E$185))),0)),"")</f>
        <v/>
      </c>
      <c r="AE124" s="461" t="str">
        <f t="array" ref="AE124">IFERROR(IF(INDEX($W$121:$W$185, MATCH(0, IF(AD124=$E$121:$E$185, COUNTIF($AE$120:$AE123, $W$121:$W$185), ""), 0))=0,"",INDEX($W$121:$W$185, MATCH(0, IF(AD124=$E$121:$E$185, COUNTIF($AE$120:$AE123, $W$121:$W$185), ""), 0))),"")</f>
        <v/>
      </c>
      <c r="AF124" s="461"/>
      <c r="AG124" s="471" t="s">
        <v>630</v>
      </c>
    </row>
    <row r="125" spans="1:33" ht="47.1" customHeight="1" x14ac:dyDescent="0.25">
      <c r="A125" s="441">
        <v>4</v>
      </c>
      <c r="B125" s="464"/>
      <c r="C125" s="464"/>
      <c r="D125" s="464"/>
      <c r="E125" s="465" t="str">
        <f>IFERROR(IF(AND(K125="",T125=""),"",(VLOOKUP(Q125,'Reference records(soft deleted)'!$B$46:$D$62,3,FALSE))),"")</f>
        <v>Gestion de programme</v>
      </c>
      <c r="F125" s="466"/>
      <c r="G125" s="466"/>
      <c r="H125" s="466"/>
      <c r="I125" s="466"/>
      <c r="J125" s="466"/>
      <c r="K125" s="465" t="str">
        <f>IFERROR(VLOOKUP(R125,'Reference records(soft deleted)'!$B$110:$D$181,3,FALSE),"")</f>
        <v>Politiques, planification, coordination et gestion des programmes nationaux de lutte contre les maladies</v>
      </c>
      <c r="L125" s="466"/>
      <c r="M125" s="466"/>
      <c r="N125" s="466"/>
      <c r="O125" s="466"/>
      <c r="P125" s="466"/>
      <c r="Q125" s="467" t="s">
        <v>590</v>
      </c>
      <c r="R125" s="466" t="s">
        <v>631</v>
      </c>
      <c r="S125" s="466"/>
      <c r="T125" s="468"/>
      <c r="U125" s="469" t="str">
        <f>IFERROR(IF(VLOOKUP(E125,'Reference Records'!$C$71:$D$84,2,FALSE)=0,"",VLOOKUP(E125,'Reference Records'!$C$71:$D$84,2,FALSE)),"")</f>
        <v>MCI-00023</v>
      </c>
      <c r="V125" s="469"/>
      <c r="W125" s="469" t="str">
        <f t="shared" si="10"/>
        <v>Politiques, planification, coordination et gestion des programmes nationaux de lutte contre les maladies</v>
      </c>
      <c r="X125" s="470" t="str">
        <f t="shared" si="11"/>
        <v>a1P360000031ZiAEAU</v>
      </c>
      <c r="Y125" s="470" t="b">
        <f t="shared" si="12"/>
        <v>1</v>
      </c>
      <c r="Z125" s="470" t="b">
        <f t="shared" si="13"/>
        <v>1</v>
      </c>
      <c r="AA125" s="470" t="str">
        <f>IFERROR(VLOOKUP(K125,'Reference Records'!$C$87:$E$148,3,FALSE),"")</f>
        <v>a1O36000001EGIUEA4</v>
      </c>
      <c r="AB125" s="470" t="s">
        <v>633</v>
      </c>
      <c r="AC125" s="461"/>
      <c r="AD125" s="461" t="str">
        <f t="array" ref="AD125">IFERROR(INDEX($E$121:$E$185,MATCH(SMALL(NOT($E$121:$E$185="")*IF(ISNUMBER($E$121:$E$185),COUNTIF($E$121:$E$185,"&lt;="&amp;$E$121:$E$185),COUNTIF($E$121:$E$185,"&lt;="&amp;$E$121:$E$185)+SUM(--ISNUMBER($E$121:$E$185))),ROWS($E$120:E124)+SUM(--ISBLANK($E$121:$E$185))),NOT($E$121:$E$185="")*IF(ISNUMBER($E$121:$E$185),COUNTIF($E$121:$E$185,"&lt;="&amp;$E$121:$E$185),COUNTIF($E$121:$E$185,"&lt;="&amp;$E$121:$E$185)+SUM(--ISNUMBER($E$121:$E$185))),0)),"")</f>
        <v/>
      </c>
      <c r="AE125" s="461" t="str">
        <f t="array" ref="AE125">IFERROR(IF(INDEX($W$121:$W$185, MATCH(0, IF(AD125=$E$121:$E$185, COUNTIF($AE$120:$AE124, $W$121:$W$185), ""), 0))=0,"",INDEX($W$121:$W$185, MATCH(0, IF(AD125=$E$121:$E$185, COUNTIF($AE$120:$AE124, $W$121:$W$185), ""), 0))),"")</f>
        <v/>
      </c>
      <c r="AF125" s="461"/>
      <c r="AG125" s="471" t="s">
        <v>634</v>
      </c>
    </row>
    <row r="126" spans="1:33" ht="47.1" customHeight="1" x14ac:dyDescent="0.25">
      <c r="A126" s="441">
        <v>5</v>
      </c>
      <c r="B126" s="464"/>
      <c r="C126" s="464"/>
      <c r="D126" s="464"/>
      <c r="E126" s="465" t="str">
        <f>IFERROR(IF(AND(K126="",T126=""),"",(VLOOKUP(Q126,'Reference records(soft deleted)'!$B$46:$D$62,3,FALSE))),"")</f>
        <v>Systèmes de santé résilients et pérennes : système de gestion de l'information sanitaire et suivi et évaluation</v>
      </c>
      <c r="F126" s="466"/>
      <c r="G126" s="466"/>
      <c r="H126" s="466"/>
      <c r="I126" s="466"/>
      <c r="J126" s="466"/>
      <c r="K126" s="465" t="str">
        <f>IFERROR(VLOOKUP(R126,'Reference records(soft deleted)'!$B$110:$D$181,3,FALSE),"")</f>
        <v>Enquête</v>
      </c>
      <c r="L126" s="466"/>
      <c r="M126" s="466"/>
      <c r="N126" s="466"/>
      <c r="O126" s="466"/>
      <c r="P126" s="466"/>
      <c r="Q126" s="467" t="s">
        <v>605</v>
      </c>
      <c r="R126" s="466" t="s">
        <v>635</v>
      </c>
      <c r="S126" s="466"/>
      <c r="T126" s="468"/>
      <c r="U126" s="469" t="str">
        <f>IFERROR(IF(VLOOKUP(E126,'Reference Records'!$C$71:$D$84,2,FALSE)=0,"",VLOOKUP(E126,'Reference Records'!$C$71:$D$84,2,FALSE)),"")</f>
        <v>MCI-00022</v>
      </c>
      <c r="V126" s="469"/>
      <c r="W126" s="469" t="str">
        <f t="shared" si="10"/>
        <v>Enquête</v>
      </c>
      <c r="X126" s="470" t="str">
        <f t="shared" si="11"/>
        <v>a1P360000031ZhyEAE</v>
      </c>
      <c r="Y126" s="470" t="b">
        <f t="shared" si="12"/>
        <v>1</v>
      </c>
      <c r="Z126" s="470" t="b">
        <f t="shared" si="13"/>
        <v>1</v>
      </c>
      <c r="AA126" s="470" t="str">
        <f>IFERROR(VLOOKUP(K126,'Reference Records'!$C$87:$E$148,3,FALSE),"")</f>
        <v>a1O36000001EGIQEA4</v>
      </c>
      <c r="AB126" s="470" t="s">
        <v>637</v>
      </c>
      <c r="AC126" s="461"/>
      <c r="AD126" s="461" t="str">
        <f t="array" ref="AD126">IFERROR(INDEX($E$121:$E$185,MATCH(SMALL(NOT($E$121:$E$185="")*IF(ISNUMBER($E$121:$E$185),COUNTIF($E$121:$E$185,"&lt;="&amp;$E$121:$E$185),COUNTIF($E$121:$E$185,"&lt;="&amp;$E$121:$E$185)+SUM(--ISNUMBER($E$121:$E$185))),ROWS($E$120:E125)+SUM(--ISBLANK($E$121:$E$185))),NOT($E$121:$E$185="")*IF(ISNUMBER($E$121:$E$185),COUNTIF($E$121:$E$185,"&lt;="&amp;$E$121:$E$185),COUNTIF($E$121:$E$185,"&lt;="&amp;$E$121:$E$185)+SUM(--ISNUMBER($E$121:$E$185))),0)),"")</f>
        <v/>
      </c>
      <c r="AE126" s="461" t="str">
        <f t="array" ref="AE126">IFERROR(IF(INDEX($W$121:$W$185, MATCH(0, IF(AD126=$E$121:$E$185, COUNTIF($AE$120:$AE125, $W$121:$W$185), ""), 0))=0,"",INDEX($W$121:$W$185, MATCH(0, IF(AD126=$E$121:$E$185, COUNTIF($AE$120:$AE125, $W$121:$W$185), ""), 0))),"")</f>
        <v/>
      </c>
      <c r="AF126" s="461"/>
      <c r="AG126" s="471" t="s">
        <v>638</v>
      </c>
    </row>
    <row r="127" spans="1:33" ht="47.1" customHeight="1" x14ac:dyDescent="0.25">
      <c r="A127" s="441">
        <v>6</v>
      </c>
      <c r="B127" s="464"/>
      <c r="C127" s="464"/>
      <c r="D127" s="464"/>
      <c r="E127" s="465" t="str">
        <f>IFERROR(IF(AND(K127="",T127=""),"",(VLOOKUP(Q127,'Reference records(soft deleted)'!$B$46:$D$62,3,FALSE))),"")</f>
        <v>Systèmes de santé résilients et pérennes : système de gestion de l'information sanitaire et suivi et évaluation</v>
      </c>
      <c r="F127" s="466"/>
      <c r="G127" s="466"/>
      <c r="H127" s="466"/>
      <c r="I127" s="466"/>
      <c r="J127" s="466"/>
      <c r="K127" s="465" t="str">
        <f>IFERROR(VLOOKUP(R127,'Reference records(soft deleted)'!$B$110:$D$181,3,FALSE),"")</f>
        <v>Qualité du programme et des données</v>
      </c>
      <c r="L127" s="466"/>
      <c r="M127" s="466"/>
      <c r="N127" s="466"/>
      <c r="O127" s="466"/>
      <c r="P127" s="466"/>
      <c r="Q127" s="467" t="s">
        <v>605</v>
      </c>
      <c r="R127" s="466" t="s">
        <v>639</v>
      </c>
      <c r="S127" s="466"/>
      <c r="T127" s="468"/>
      <c r="U127" s="469" t="str">
        <f>IFERROR(IF(VLOOKUP(E127,'Reference Records'!$C$71:$D$84,2,FALSE)=0,"",VLOOKUP(E127,'Reference Records'!$C$71:$D$84,2,FALSE)),"")</f>
        <v>MCI-00022</v>
      </c>
      <c r="V127" s="469"/>
      <c r="W127" s="469" t="str">
        <f t="shared" si="10"/>
        <v>Qualité du programme et des données</v>
      </c>
      <c r="X127" s="470" t="str">
        <f t="shared" si="11"/>
        <v>a1P360000031ZhyEAE</v>
      </c>
      <c r="Y127" s="470" t="b">
        <f t="shared" si="12"/>
        <v>1</v>
      </c>
      <c r="Z127" s="470" t="b">
        <f t="shared" si="13"/>
        <v>1</v>
      </c>
      <c r="AA127" s="470" t="str">
        <f>IFERROR(VLOOKUP(K127,'Reference Records'!$C$87:$E$148,3,FALSE),"")</f>
        <v>a1O36000001qZ8zEAE</v>
      </c>
      <c r="AB127" s="470" t="s">
        <v>641</v>
      </c>
      <c r="AC127" s="461"/>
      <c r="AD127" s="461" t="str">
        <f t="array" ref="AD127">IFERROR(INDEX($E$121:$E$185,MATCH(SMALL(NOT($E$121:$E$185="")*IF(ISNUMBER($E$121:$E$185),COUNTIF($E$121:$E$185,"&lt;="&amp;$E$121:$E$185),COUNTIF($E$121:$E$185,"&lt;="&amp;$E$121:$E$185)+SUM(--ISNUMBER($E$121:$E$185))),ROWS($E$120:E126)+SUM(--ISBLANK($E$121:$E$185))),NOT($E$121:$E$185="")*IF(ISNUMBER($E$121:$E$185),COUNTIF($E$121:$E$185,"&lt;="&amp;$E$121:$E$185),COUNTIF($E$121:$E$185,"&lt;="&amp;$E$121:$E$185)+SUM(--ISNUMBER($E$121:$E$185))),0)),"")</f>
        <v/>
      </c>
      <c r="AE127" s="461" t="str">
        <f t="array" ref="AE127">IFERROR(IF(INDEX($W$121:$W$185, MATCH(0, IF(AD127=$E$121:$E$185, COUNTIF($AE$120:$AE126, $W$121:$W$185), ""), 0))=0,"",INDEX($W$121:$W$185, MATCH(0, IF(AD127=$E$121:$E$185, COUNTIF($AE$120:$AE126, $W$121:$W$185), ""), 0))),"")</f>
        <v/>
      </c>
      <c r="AF127" s="461"/>
      <c r="AG127" s="471" t="s">
        <v>642</v>
      </c>
    </row>
    <row r="128" spans="1:33" ht="47.1" customHeight="1" x14ac:dyDescent="0.25">
      <c r="A128" s="441">
        <v>7</v>
      </c>
      <c r="B128" s="464"/>
      <c r="C128" s="464"/>
      <c r="D128" s="464"/>
      <c r="E128" s="465" t="str">
        <f>IFERROR(IF(AND(K128="",T128=""),"",(VLOOKUP(Q128,'Reference records(soft deleted)'!$B$46:$D$62,3,FALSE))),"")</f>
        <v>Systèmes de santé résilients et pérennes : système de gestion de l'information sanitaire et suivi et évaluation</v>
      </c>
      <c r="F128" s="466"/>
      <c r="G128" s="466"/>
      <c r="H128" s="466"/>
      <c r="I128" s="466"/>
      <c r="J128" s="466"/>
      <c r="K128" s="465" t="str">
        <f>IFERROR(VLOOKUP(R128,'Reference records(soft deleted)'!$B$110:$D$181,3,FALSE),"")</f>
        <v>Analyse, revues et transparence</v>
      </c>
      <c r="L128" s="466"/>
      <c r="M128" s="466"/>
      <c r="N128" s="466"/>
      <c r="O128" s="466"/>
      <c r="P128" s="466"/>
      <c r="Q128" s="467" t="s">
        <v>605</v>
      </c>
      <c r="R128" s="466" t="s">
        <v>643</v>
      </c>
      <c r="S128" s="466"/>
      <c r="T128" s="468"/>
      <c r="U128" s="469" t="str">
        <f>IFERROR(IF(VLOOKUP(E128,'Reference Records'!$C$71:$D$84,2,FALSE)=0,"",VLOOKUP(E128,'Reference Records'!$C$71:$D$84,2,FALSE)),"")</f>
        <v>MCI-00022</v>
      </c>
      <c r="V128" s="469"/>
      <c r="W128" s="469" t="str">
        <f t="shared" si="10"/>
        <v>Analyse, revues et transparence</v>
      </c>
      <c r="X128" s="470" t="str">
        <f t="shared" si="11"/>
        <v>a1P360000031ZhyEAE</v>
      </c>
      <c r="Y128" s="470" t="b">
        <f t="shared" si="12"/>
        <v>1</v>
      </c>
      <c r="Z128" s="470" t="b">
        <f t="shared" si="13"/>
        <v>1</v>
      </c>
      <c r="AA128" s="470" t="str">
        <f>IFERROR(VLOOKUP(K128,'Reference Records'!$C$87:$E$148,3,FALSE),"")</f>
        <v>a1O36000001EGIPEA4</v>
      </c>
      <c r="AB128" s="470" t="s">
        <v>645</v>
      </c>
      <c r="AC128" s="461"/>
      <c r="AD128" s="461" t="str">
        <f t="array" ref="AD128">IFERROR(INDEX($E$121:$E$185,MATCH(SMALL(NOT($E$121:$E$185="")*IF(ISNUMBER($E$121:$E$185),COUNTIF($E$121:$E$185,"&lt;="&amp;$E$121:$E$185),COUNTIF($E$121:$E$185,"&lt;="&amp;$E$121:$E$185)+SUM(--ISNUMBER($E$121:$E$185))),ROWS($E$120:E127)+SUM(--ISBLANK($E$121:$E$185))),NOT($E$121:$E$185="")*IF(ISNUMBER($E$121:$E$185),COUNTIF($E$121:$E$185,"&lt;="&amp;$E$121:$E$185),COUNTIF($E$121:$E$185,"&lt;="&amp;$E$121:$E$185)+SUM(--ISNUMBER($E$121:$E$185))),0)),"")</f>
        <v/>
      </c>
      <c r="AE128" s="461" t="str">
        <f t="array" ref="AE128">IFERROR(IF(INDEX($W$121:$W$185, MATCH(0, IF(AD128=$E$121:$E$185, COUNTIF($AE$120:$AE127, $W$121:$W$185), ""), 0))=0,"",INDEX($W$121:$W$185, MATCH(0, IF(AD128=$E$121:$E$185, COUNTIF($AE$120:$AE127, $W$121:$W$185), ""), 0))),"")</f>
        <v/>
      </c>
      <c r="AF128" s="461"/>
      <c r="AG128" s="471" t="s">
        <v>646</v>
      </c>
    </row>
    <row r="129" spans="1:33" ht="47.1" customHeight="1" x14ac:dyDescent="0.25">
      <c r="A129" s="441">
        <v>8</v>
      </c>
      <c r="B129" s="464"/>
      <c r="C129" s="464"/>
      <c r="D129" s="464"/>
      <c r="E129" s="465" t="str">
        <f>IFERROR(IF(AND(K129="",T129=""),"",(VLOOKUP(Q129,'Reference records(soft deleted)'!$B$46:$D$62,3,FALSE))),"")</f>
        <v>Prise en charge</v>
      </c>
      <c r="F129" s="466"/>
      <c r="G129" s="466"/>
      <c r="H129" s="466"/>
      <c r="I129" s="466"/>
      <c r="J129" s="466"/>
      <c r="K129" s="465" t="str">
        <f>IFERROR(VLOOKUP(R129,'Reference records(soft deleted)'!$B$110:$D$181,3,FALSE),"")</f>
        <v>Traitement en milieu hospitalier</v>
      </c>
      <c r="L129" s="466"/>
      <c r="M129" s="466"/>
      <c r="N129" s="466"/>
      <c r="O129" s="466"/>
      <c r="P129" s="466"/>
      <c r="Q129" s="467" t="s">
        <v>599</v>
      </c>
      <c r="R129" s="466" t="s">
        <v>647</v>
      </c>
      <c r="S129" s="466"/>
      <c r="T129" s="468"/>
      <c r="U129" s="469" t="str">
        <f>IFERROR(IF(VLOOKUP(E129,'Reference Records'!$C$71:$D$84,2,FALSE)=0,"",VLOOKUP(E129,'Reference Records'!$C$71:$D$84,2,FALSE)),"")</f>
        <v>MCI-00012</v>
      </c>
      <c r="V129" s="469"/>
      <c r="W129" s="469" t="str">
        <f t="shared" si="10"/>
        <v>Traitement en milieu hospitalier</v>
      </c>
      <c r="X129" s="470" t="str">
        <f t="shared" si="11"/>
        <v>a1P360000031ZhwEAE</v>
      </c>
      <c r="Y129" s="470" t="b">
        <f t="shared" si="12"/>
        <v>1</v>
      </c>
      <c r="Z129" s="470" t="b">
        <f t="shared" si="13"/>
        <v>1</v>
      </c>
      <c r="AA129" s="470" t="str">
        <f>IFERROR(VLOOKUP(K129,'Reference Records'!$C$87:$E$148,3,FALSE),"")</f>
        <v>a1O36000001EGHeEAO</v>
      </c>
      <c r="AB129" s="470" t="s">
        <v>649</v>
      </c>
      <c r="AC129" s="461"/>
      <c r="AD129" s="461" t="str">
        <f t="array" ref="AD129">IFERROR(INDEX($E$121:$E$185,MATCH(SMALL(NOT($E$121:$E$185="")*IF(ISNUMBER($E$121:$E$185),COUNTIF($E$121:$E$185,"&lt;="&amp;$E$121:$E$185),COUNTIF($E$121:$E$185,"&lt;="&amp;$E$121:$E$185)+SUM(--ISNUMBER($E$121:$E$185))),ROWS($E$120:E128)+SUM(--ISBLANK($E$121:$E$185))),NOT($E$121:$E$185="")*IF(ISNUMBER($E$121:$E$185),COUNTIF($E$121:$E$185,"&lt;="&amp;$E$121:$E$185),COUNTIF($E$121:$E$185,"&lt;="&amp;$E$121:$E$185)+SUM(--ISNUMBER($E$121:$E$185))),0)),"")</f>
        <v/>
      </c>
      <c r="AE129" s="461" t="str">
        <f t="array" ref="AE129">IFERROR(IF(INDEX($W$121:$W$185, MATCH(0, IF(AD129=$E$121:$E$185, COUNTIF($AE$120:$AE128, $W$121:$W$185), ""), 0))=0,"",INDEX($W$121:$W$185, MATCH(0, IF(AD129=$E$121:$E$185, COUNTIF($AE$120:$AE128, $W$121:$W$185), ""), 0))),"")</f>
        <v/>
      </c>
      <c r="AF129" s="461"/>
      <c r="AG129" s="471" t="s">
        <v>650</v>
      </c>
    </row>
    <row r="130" spans="1:33" ht="47.1" customHeight="1" x14ac:dyDescent="0.25">
      <c r="A130" s="441">
        <v>9</v>
      </c>
      <c r="B130" s="464"/>
      <c r="C130" s="464"/>
      <c r="D130" s="464"/>
      <c r="E130" s="465" t="str">
        <f>IFERROR(IF(AND(K130="",T130=""),"",(VLOOKUP(Q130,'Reference records(soft deleted)'!$B$46:$D$62,3,FALSE))),"")</f>
        <v>Prise en charge</v>
      </c>
      <c r="F130" s="466"/>
      <c r="G130" s="466"/>
      <c r="H130" s="466"/>
      <c r="I130" s="466"/>
      <c r="J130" s="466"/>
      <c r="K130" s="465" t="str">
        <f>IFERROR(VLOOKUP(R130,'Reference records(soft deleted)'!$B$110:$D$181,3,FALSE),"")</f>
        <v>Prise en charge dans le secteur privé</v>
      </c>
      <c r="L130" s="466"/>
      <c r="M130" s="466"/>
      <c r="N130" s="466"/>
      <c r="O130" s="466"/>
      <c r="P130" s="466"/>
      <c r="Q130" s="467" t="s">
        <v>599</v>
      </c>
      <c r="R130" s="466" t="s">
        <v>651</v>
      </c>
      <c r="S130" s="466"/>
      <c r="T130" s="468"/>
      <c r="U130" s="469" t="str">
        <f>IFERROR(IF(VLOOKUP(E130,'Reference Records'!$C$71:$D$84,2,FALSE)=0,"",VLOOKUP(E130,'Reference Records'!$C$71:$D$84,2,FALSE)),"")</f>
        <v>MCI-00012</v>
      </c>
      <c r="V130" s="469"/>
      <c r="W130" s="469" t="str">
        <f t="shared" si="10"/>
        <v>Prise en charge dans le secteur privé</v>
      </c>
      <c r="X130" s="470" t="str">
        <f t="shared" si="11"/>
        <v>a1P360000031ZhwEAE</v>
      </c>
      <c r="Y130" s="470" t="b">
        <f t="shared" si="12"/>
        <v>1</v>
      </c>
      <c r="Z130" s="470" t="b">
        <f t="shared" si="13"/>
        <v>1</v>
      </c>
      <c r="AA130" s="470" t="str">
        <f>IFERROR(VLOOKUP(K130,'Reference Records'!$C$87:$E$148,3,FALSE),"")</f>
        <v>a1O36000001EGHlEAO</v>
      </c>
      <c r="AB130" s="470" t="s">
        <v>653</v>
      </c>
      <c r="AC130" s="461"/>
      <c r="AD130" s="461" t="str">
        <f t="array" ref="AD130">IFERROR(INDEX($E$121:$E$185,MATCH(SMALL(NOT($E$121:$E$185="")*IF(ISNUMBER($E$121:$E$185),COUNTIF($E$121:$E$185,"&lt;="&amp;$E$121:$E$185),COUNTIF($E$121:$E$185,"&lt;="&amp;$E$121:$E$185)+SUM(--ISNUMBER($E$121:$E$185))),ROWS($E$120:E129)+SUM(--ISBLANK($E$121:$E$185))),NOT($E$121:$E$185="")*IF(ISNUMBER($E$121:$E$185),COUNTIF($E$121:$E$185,"&lt;="&amp;$E$121:$E$185),COUNTIF($E$121:$E$185,"&lt;="&amp;$E$121:$E$185)+SUM(--ISNUMBER($E$121:$E$185))),0)),"")</f>
        <v/>
      </c>
      <c r="AE130" s="461" t="str">
        <f t="array" ref="AE130">IFERROR(IF(INDEX($W$121:$W$185, MATCH(0, IF(AD130=$E$121:$E$185, COUNTIF($AE$120:$AE129, $W$121:$W$185), ""), 0))=0,"",INDEX($W$121:$W$185, MATCH(0, IF(AD130=$E$121:$E$185, COUNTIF($AE$120:$AE129, $W$121:$W$185), ""), 0))),"")</f>
        <v/>
      </c>
      <c r="AF130" s="461"/>
      <c r="AG130" s="471" t="s">
        <v>654</v>
      </c>
    </row>
    <row r="131" spans="1:33" ht="47.1" customHeight="1" x14ac:dyDescent="0.25">
      <c r="A131" s="441">
        <v>10</v>
      </c>
      <c r="B131" s="464"/>
      <c r="C131" s="464"/>
      <c r="D131" s="464"/>
      <c r="E131" s="465" t="str">
        <f>IFERROR(IF(AND(K131="",T131=""),"",(VLOOKUP(Q131,'Reference records(soft deleted)'!$B$46:$D$62,3,FALSE))),"")</f>
        <v>Prise en charge</v>
      </c>
      <c r="F131" s="466"/>
      <c r="G131" s="466"/>
      <c r="H131" s="466"/>
      <c r="I131" s="466"/>
      <c r="J131" s="466"/>
      <c r="K131" s="465" t="str">
        <f>IFERROR(VLOOKUP(R131,'Reference records(soft deleted)'!$B$110:$D$181,3,FALSE),"")</f>
        <v>Prise en charge intégrée des cas au niveau communautaire</v>
      </c>
      <c r="L131" s="466"/>
      <c r="M131" s="466"/>
      <c r="N131" s="466"/>
      <c r="O131" s="466"/>
      <c r="P131" s="466"/>
      <c r="Q131" s="467" t="s">
        <v>599</v>
      </c>
      <c r="R131" s="466" t="s">
        <v>655</v>
      </c>
      <c r="S131" s="466"/>
      <c r="T131" s="468"/>
      <c r="U131" s="469" t="str">
        <f>IFERROR(IF(VLOOKUP(E131,'Reference Records'!$C$71:$D$84,2,FALSE)=0,"",VLOOKUP(E131,'Reference Records'!$C$71:$D$84,2,FALSE)),"")</f>
        <v>MCI-00012</v>
      </c>
      <c r="V131" s="469"/>
      <c r="W131" s="469" t="str">
        <f t="shared" si="10"/>
        <v>Prise en charge intégrée des cas au niveau communautaire</v>
      </c>
      <c r="X131" s="470" t="str">
        <f t="shared" si="11"/>
        <v>a1P360000031ZhwEAE</v>
      </c>
      <c r="Y131" s="470" t="b">
        <f t="shared" si="12"/>
        <v>1</v>
      </c>
      <c r="Z131" s="470" t="b">
        <f t="shared" si="13"/>
        <v>1</v>
      </c>
      <c r="AA131" s="470" t="str">
        <f>IFERROR(VLOOKUP(K131,'Reference Records'!$C$87:$E$148,3,FALSE),"")</f>
        <v>a1O36000001EGHgEAO</v>
      </c>
      <c r="AB131" s="470" t="s">
        <v>657</v>
      </c>
      <c r="AC131" s="461"/>
      <c r="AD131" s="461" t="str">
        <f t="array" ref="AD131">IFERROR(INDEX($E$121:$E$185,MATCH(SMALL(NOT($E$121:$E$185="")*IF(ISNUMBER($E$121:$E$185),COUNTIF($E$121:$E$185,"&lt;="&amp;$E$121:$E$185),COUNTIF($E$121:$E$185,"&lt;="&amp;$E$121:$E$185)+SUM(--ISNUMBER($E$121:$E$185))),ROWS($E$120:E130)+SUM(--ISBLANK($E$121:$E$185))),NOT($E$121:$E$185="")*IF(ISNUMBER($E$121:$E$185),COUNTIF($E$121:$E$185,"&lt;="&amp;$E$121:$E$185),COUNTIF($E$121:$E$185,"&lt;="&amp;$E$121:$E$185)+SUM(--ISNUMBER($E$121:$E$185))),0)),"")</f>
        <v/>
      </c>
      <c r="AE131" s="461" t="str">
        <f t="array" ref="AE131">IFERROR(IF(INDEX($W$121:$W$185, MATCH(0, IF(AD131=$E$121:$E$185, COUNTIF($AE$120:$AE130, $W$121:$W$185), ""), 0))=0,"",INDEX($W$121:$W$185, MATCH(0, IF(AD131=$E$121:$E$185, COUNTIF($AE$120:$AE130, $W$121:$W$185), ""), 0))),"")</f>
        <v/>
      </c>
      <c r="AF131" s="461"/>
      <c r="AG131" s="471" t="s">
        <v>658</v>
      </c>
    </row>
    <row r="132" spans="1:33" ht="47.1" customHeight="1" x14ac:dyDescent="0.25">
      <c r="A132" s="441">
        <v>11</v>
      </c>
      <c r="B132" s="464"/>
      <c r="C132" s="464"/>
      <c r="D132" s="464"/>
      <c r="E132" s="465" t="str">
        <f>IFERROR(IF(AND(K132="",T132=""),"",(VLOOKUP(Q132,'Reference records(soft deleted)'!$B$46:$D$62,3,FALSE))),"")</f>
        <v>Lutte antivectorielle</v>
      </c>
      <c r="F132" s="466"/>
      <c r="G132" s="466"/>
      <c r="H132" s="466"/>
      <c r="I132" s="466"/>
      <c r="J132" s="466"/>
      <c r="K132" s="465" t="str">
        <f>IFERROR(VLOOKUP(R132,'Reference records(soft deleted)'!$B$110:$D$181,3,FALSE),"")</f>
        <v>Autres mesures de lutte antivectorielle</v>
      </c>
      <c r="L132" s="466"/>
      <c r="M132" s="466"/>
      <c r="N132" s="466"/>
      <c r="O132" s="466"/>
      <c r="P132" s="466"/>
      <c r="Q132" s="467" t="s">
        <v>596</v>
      </c>
      <c r="R132" s="466" t="s">
        <v>659</v>
      </c>
      <c r="S132" s="466"/>
      <c r="T132" s="468"/>
      <c r="U132" s="469" t="str">
        <f>IFERROR(IF(VLOOKUP(E132,'Reference Records'!$C$71:$D$84,2,FALSE)=0,"",VLOOKUP(E132,'Reference Records'!$C$71:$D$84,2,FALSE)),"")</f>
        <v>MCI-00011</v>
      </c>
      <c r="V132" s="469"/>
      <c r="W132" s="469" t="str">
        <f t="shared" si="10"/>
        <v>Autres mesures de lutte antivectorielle</v>
      </c>
      <c r="X132" s="470" t="str">
        <f t="shared" si="11"/>
        <v>a1P360000031ZhvEAE</v>
      </c>
      <c r="Y132" s="470" t="b">
        <f t="shared" si="12"/>
        <v>1</v>
      </c>
      <c r="Z132" s="470" t="b">
        <f t="shared" si="13"/>
        <v>1</v>
      </c>
      <c r="AA132" s="470" t="str">
        <f>IFERROR(VLOOKUP(K132,'Reference Records'!$C$87:$E$148,3,FALSE),"")</f>
        <v>a1O36000001EGHbEAO</v>
      </c>
      <c r="AB132" s="470" t="s">
        <v>661</v>
      </c>
      <c r="AC132" s="461"/>
      <c r="AD132" s="461" t="str">
        <f t="array" ref="AD132">IFERROR(INDEX($E$121:$E$185,MATCH(SMALL(NOT($E$121:$E$185="")*IF(ISNUMBER($E$121:$E$185),COUNTIF($E$121:$E$185,"&lt;="&amp;$E$121:$E$185),COUNTIF($E$121:$E$185,"&lt;="&amp;$E$121:$E$185)+SUM(--ISNUMBER($E$121:$E$185))),ROWS($E$120:E131)+SUM(--ISBLANK($E$121:$E$185))),NOT($E$121:$E$185="")*IF(ISNUMBER($E$121:$E$185),COUNTIF($E$121:$E$185,"&lt;="&amp;$E$121:$E$185),COUNTIF($E$121:$E$185,"&lt;="&amp;$E$121:$E$185)+SUM(--ISNUMBER($E$121:$E$185))),0)),"")</f>
        <v/>
      </c>
      <c r="AE132" s="461" t="str">
        <f t="array" ref="AE132">IFERROR(IF(INDEX($W$121:$W$185, MATCH(0, IF(AD132=$E$121:$E$185, COUNTIF($AE$120:$AE131, $W$121:$W$185), ""), 0))=0,"",INDEX($W$121:$W$185, MATCH(0, IF(AD132=$E$121:$E$185, COUNTIF($AE$120:$AE131, $W$121:$W$185), ""), 0))),"")</f>
        <v/>
      </c>
      <c r="AF132" s="461"/>
      <c r="AG132" s="471" t="s">
        <v>662</v>
      </c>
    </row>
    <row r="133" spans="1:33" ht="47.1" customHeight="1" x14ac:dyDescent="0.25">
      <c r="A133" s="441">
        <v>12</v>
      </c>
      <c r="B133" s="464"/>
      <c r="C133" s="464"/>
      <c r="D133" s="464"/>
      <c r="E133" s="465" t="str">
        <f>IFERROR(IF(AND(K133="",T133=""),"",(VLOOKUP(Q133,'Reference records(soft deleted)'!$B$46:$D$62,3,FALSE))),"")</f>
        <v>Lutte antivectorielle</v>
      </c>
      <c r="F133" s="466"/>
      <c r="G133" s="466"/>
      <c r="H133" s="466"/>
      <c r="I133" s="466"/>
      <c r="J133" s="466"/>
      <c r="K133" s="465" t="str">
        <f>IFERROR(VLOOKUP(R133,'Reference records(soft deleted)'!$B$110:$D$181,3,FALSE),"")</f>
        <v>Moustiquaires imprégnées d'insecticide de longue durée d'action : campagne de masse</v>
      </c>
      <c r="L133" s="466"/>
      <c r="M133" s="466"/>
      <c r="N133" s="466"/>
      <c r="O133" s="466"/>
      <c r="P133" s="466"/>
      <c r="Q133" s="467" t="s">
        <v>596</v>
      </c>
      <c r="R133" s="466" t="s">
        <v>663</v>
      </c>
      <c r="S133" s="466"/>
      <c r="T133" s="468"/>
      <c r="U133" s="469" t="str">
        <f>IFERROR(IF(VLOOKUP(E133,'Reference Records'!$C$71:$D$84,2,FALSE)=0,"",VLOOKUP(E133,'Reference Records'!$C$71:$D$84,2,FALSE)),"")</f>
        <v>MCI-00011</v>
      </c>
      <c r="V133" s="469"/>
      <c r="W133" s="469" t="str">
        <f t="shared" si="10"/>
        <v>Moustiquaires imprégnées d'insecticide de longue durée d'action : campagne de masse</v>
      </c>
      <c r="X133" s="470" t="str">
        <f t="shared" si="11"/>
        <v>a1P360000031ZhvEAE</v>
      </c>
      <c r="Y133" s="470" t="b">
        <f t="shared" si="12"/>
        <v>1</v>
      </c>
      <c r="Z133" s="470" t="b">
        <f t="shared" si="13"/>
        <v>1</v>
      </c>
      <c r="AA133" s="470" t="str">
        <f>IFERROR(VLOOKUP(K133,'Reference Records'!$C$87:$E$148,3,FALSE),"")</f>
        <v>a1O36000001EGHYEA4</v>
      </c>
      <c r="AB133" s="470" t="s">
        <v>665</v>
      </c>
      <c r="AC133" s="461"/>
      <c r="AD133" s="461" t="str">
        <f t="array" ref="AD133">IFERROR(INDEX($E$121:$E$185,MATCH(SMALL(NOT($E$121:$E$185="")*IF(ISNUMBER($E$121:$E$185),COUNTIF($E$121:$E$185,"&lt;="&amp;$E$121:$E$185),COUNTIF($E$121:$E$185,"&lt;="&amp;$E$121:$E$185)+SUM(--ISNUMBER($E$121:$E$185))),ROWS($E$120:E132)+SUM(--ISBLANK($E$121:$E$185))),NOT($E$121:$E$185="")*IF(ISNUMBER($E$121:$E$185),COUNTIF($E$121:$E$185,"&lt;="&amp;$E$121:$E$185),COUNTIF($E$121:$E$185,"&lt;="&amp;$E$121:$E$185)+SUM(--ISNUMBER($E$121:$E$185))),0)),"")</f>
        <v/>
      </c>
      <c r="AE133" s="461" t="str">
        <f t="array" ref="AE133">IFERROR(IF(INDEX($W$121:$W$185, MATCH(0, IF(AD133=$E$121:$E$185, COUNTIF($AE$120:$AE132, $W$121:$W$185), ""), 0))=0,"",INDEX($W$121:$W$185, MATCH(0, IF(AD133=$E$121:$E$185, COUNTIF($AE$120:$AE132, $W$121:$W$185), ""), 0))),"")</f>
        <v/>
      </c>
      <c r="AF133" s="461"/>
      <c r="AG133" s="471" t="s">
        <v>666</v>
      </c>
    </row>
    <row r="134" spans="1:33" ht="47.1" customHeight="1" x14ac:dyDescent="0.25">
      <c r="A134" s="441">
        <v>13</v>
      </c>
      <c r="B134" s="464"/>
      <c r="C134" s="464"/>
      <c r="D134" s="464"/>
      <c r="E134" s="465" t="str">
        <f>IFERROR(IF(AND(K134="",T134=""),"",(VLOOKUP(Q134,'Reference records(soft deleted)'!$B$46:$D$62,3,FALSE))),"")</f>
        <v>Lutte antivectorielle</v>
      </c>
      <c r="F134" s="466"/>
      <c r="G134" s="466"/>
      <c r="H134" s="466"/>
      <c r="I134" s="466"/>
      <c r="J134" s="466"/>
      <c r="K134" s="465" t="str">
        <f>IFERROR(VLOOKUP(R134,'Reference records(soft deleted)'!$B$110:$D$181,3,FALSE),"")</f>
        <v>Pulvérisation intradomiciliaire d’insecticide à effet rémanent</v>
      </c>
      <c r="L134" s="466"/>
      <c r="M134" s="466"/>
      <c r="N134" s="466"/>
      <c r="O134" s="466"/>
      <c r="P134" s="466"/>
      <c r="Q134" s="467" t="s">
        <v>596</v>
      </c>
      <c r="R134" s="466" t="s">
        <v>667</v>
      </c>
      <c r="S134" s="466"/>
      <c r="T134" s="468"/>
      <c r="U134" s="469" t="str">
        <f>IFERROR(IF(VLOOKUP(E134,'Reference Records'!$C$71:$D$84,2,FALSE)=0,"",VLOOKUP(E134,'Reference Records'!$C$71:$D$84,2,FALSE)),"")</f>
        <v>MCI-00011</v>
      </c>
      <c r="V134" s="469"/>
      <c r="W134" s="469" t="str">
        <f t="shared" si="10"/>
        <v>Pulvérisation intradomiciliaire d’insecticide à effet rémanent</v>
      </c>
      <c r="X134" s="470" t="str">
        <f t="shared" si="11"/>
        <v>a1P360000031ZhvEAE</v>
      </c>
      <c r="Y134" s="470" t="b">
        <f t="shared" si="12"/>
        <v>1</v>
      </c>
      <c r="Z134" s="470" t="b">
        <f t="shared" si="13"/>
        <v>1</v>
      </c>
      <c r="AA134" s="470" t="str">
        <f>IFERROR(VLOOKUP(K134,'Reference Records'!$C$87:$E$148,3,FALSE),"")</f>
        <v>a1O36000001EGHaEAO</v>
      </c>
      <c r="AB134" s="470" t="s">
        <v>669</v>
      </c>
      <c r="AC134" s="461"/>
      <c r="AD134" s="461" t="str">
        <f t="array" ref="AD134">IFERROR(INDEX($E$121:$E$185,MATCH(SMALL(NOT($E$121:$E$185="")*IF(ISNUMBER($E$121:$E$185),COUNTIF($E$121:$E$185,"&lt;="&amp;$E$121:$E$185),COUNTIF($E$121:$E$185,"&lt;="&amp;$E$121:$E$185)+SUM(--ISNUMBER($E$121:$E$185))),ROWS($E$120:E133)+SUM(--ISBLANK($E$121:$E$185))),NOT($E$121:$E$185="")*IF(ISNUMBER($E$121:$E$185),COUNTIF($E$121:$E$185,"&lt;="&amp;$E$121:$E$185),COUNTIF($E$121:$E$185,"&lt;="&amp;$E$121:$E$185)+SUM(--ISNUMBER($E$121:$E$185))),0)),"")</f>
        <v/>
      </c>
      <c r="AE134" s="461" t="str">
        <f t="array" ref="AE134">IFERROR(IF(INDEX($W$121:$W$185, MATCH(0, IF(AD134=$E$121:$E$185, COUNTIF($AE$120:$AE133, $W$121:$W$185), ""), 0))=0,"",INDEX($W$121:$W$185, MATCH(0, IF(AD134=$E$121:$E$185, COUNTIF($AE$120:$AE133, $W$121:$W$185), ""), 0))),"")</f>
        <v/>
      </c>
      <c r="AF134" s="461"/>
      <c r="AG134" s="471" t="s">
        <v>670</v>
      </c>
    </row>
    <row r="135" spans="1:33" ht="47.1" customHeight="1" x14ac:dyDescent="0.25">
      <c r="A135" s="441">
        <v>14</v>
      </c>
      <c r="B135" s="464"/>
      <c r="C135" s="464"/>
      <c r="D135" s="464"/>
      <c r="E135" s="465" t="str">
        <f>IFERROR(IF(AND(K135="",T135=""),"",(VLOOKUP(Q135,'Reference records(soft deleted)'!$B$46:$D$62,3,FALSE))),"")</f>
        <v/>
      </c>
      <c r="F135" s="466"/>
      <c r="G135" s="466"/>
      <c r="H135" s="466"/>
      <c r="I135" s="466"/>
      <c r="J135" s="466"/>
      <c r="K135" s="465" t="str">
        <f>IFERROR(VLOOKUP(R135,'Reference records(soft deleted)'!$B$110:$D$181,3,FALSE),"")</f>
        <v/>
      </c>
      <c r="L135" s="466"/>
      <c r="M135" s="466"/>
      <c r="N135" s="466"/>
      <c r="O135" s="466"/>
      <c r="P135" s="466"/>
      <c r="Q135" s="467" t="s">
        <v>596</v>
      </c>
      <c r="R135" s="466"/>
      <c r="S135" s="466"/>
      <c r="T135" s="468"/>
      <c r="U135" s="469" t="str">
        <f>IFERROR(IF(VLOOKUP(E135,'Reference Records'!$C$71:$D$84,2,FALSE)=0,"",VLOOKUP(E135,'Reference Records'!$C$71:$D$84,2,FALSE)),"")</f>
        <v/>
      </c>
      <c r="V135" s="469"/>
      <c r="W135" s="469" t="str">
        <f t="shared" si="10"/>
        <v/>
      </c>
      <c r="X135" s="470" t="str">
        <f t="shared" si="11"/>
        <v>a1P360000031ZhzEAE</v>
      </c>
      <c r="Y135" s="470" t="b">
        <f t="shared" si="12"/>
        <v>0</v>
      </c>
      <c r="Z135" s="470" t="b">
        <f t="shared" si="13"/>
        <v>1</v>
      </c>
      <c r="AA135" s="470" t="str">
        <f>IFERROR(VLOOKUP(K135,'Reference Records'!$C$87:$E$148,3,FALSE),"")</f>
        <v/>
      </c>
      <c r="AB135" s="470" t="s">
        <v>671</v>
      </c>
      <c r="AC135" s="461"/>
      <c r="AD135" s="461" t="str">
        <f t="array" ref="AD135">IFERROR(INDEX($E$121:$E$185,MATCH(SMALL(NOT($E$121:$E$185="")*IF(ISNUMBER($E$121:$E$185),COUNTIF($E$121:$E$185,"&lt;="&amp;$E$121:$E$185),COUNTIF($E$121:$E$185,"&lt;="&amp;$E$121:$E$185)+SUM(--ISNUMBER($E$121:$E$185))),ROWS($E$120:E134)+SUM(--ISBLANK($E$121:$E$185))),NOT($E$121:$E$185="")*IF(ISNUMBER($E$121:$E$185),COUNTIF($E$121:$E$185,"&lt;="&amp;$E$121:$E$185),COUNTIF($E$121:$E$185,"&lt;="&amp;$E$121:$E$185)+SUM(--ISNUMBER($E$121:$E$185))),0)),"")</f>
        <v/>
      </c>
      <c r="AE135" s="461" t="str">
        <f t="array" ref="AE135">IFERROR(IF(INDEX($W$121:$W$185, MATCH(0, IF(AD135=$E$121:$E$185, COUNTIF($AE$120:$AE134, $W$121:$W$185), ""), 0))=0,"",INDEX($W$121:$W$185, MATCH(0, IF(AD135=$E$121:$E$185, COUNTIF($AE$120:$AE134, $W$121:$W$185), ""), 0))),"")</f>
        <v/>
      </c>
      <c r="AF135" s="461"/>
      <c r="AG135" s="471" t="s">
        <v>672</v>
      </c>
    </row>
    <row r="136" spans="1:33" ht="47.1" customHeight="1" x14ac:dyDescent="0.25">
      <c r="A136" s="441">
        <v>15</v>
      </c>
      <c r="B136" s="464"/>
      <c r="C136" s="464"/>
      <c r="D136" s="464"/>
      <c r="E136" s="465" t="str">
        <f>IFERROR(IF(AND(K136="",T136=""),"",(VLOOKUP(Q136,'Reference records(soft deleted)'!$B$46:$D$62,3,FALSE))),"")</f>
        <v/>
      </c>
      <c r="F136" s="466"/>
      <c r="G136" s="466"/>
      <c r="H136" s="466"/>
      <c r="I136" s="466"/>
      <c r="J136" s="466"/>
      <c r="K136" s="465" t="str">
        <f>IFERROR(VLOOKUP(R136,'Reference records(soft deleted)'!$B$110:$D$181,3,FALSE),"")</f>
        <v/>
      </c>
      <c r="L136" s="466"/>
      <c r="M136" s="466"/>
      <c r="N136" s="466"/>
      <c r="O136" s="466"/>
      <c r="P136" s="466"/>
      <c r="Q136" s="467"/>
      <c r="R136" s="466"/>
      <c r="S136" s="466"/>
      <c r="T136" s="468"/>
      <c r="U136" s="469" t="str">
        <f>IFERROR(IF(VLOOKUP(E136,'Reference Records'!$C$71:$D$84,2,FALSE)=0,"",VLOOKUP(E136,'Reference Records'!$C$71:$D$84,2,FALSE)),"")</f>
        <v/>
      </c>
      <c r="V136" s="469"/>
      <c r="W136" s="469" t="str">
        <f t="shared" si="10"/>
        <v/>
      </c>
      <c r="X136" s="470" t="str">
        <f t="shared" si="11"/>
        <v>a1P360000031ZhzEAE</v>
      </c>
      <c r="Y136" s="470" t="b">
        <f t="shared" si="12"/>
        <v>0</v>
      </c>
      <c r="Z136" s="470" t="b">
        <f t="shared" si="13"/>
        <v>1</v>
      </c>
      <c r="AA136" s="470" t="str">
        <f>IFERROR(VLOOKUP(K136,'Reference Records'!$C$87:$E$148,3,FALSE),"")</f>
        <v/>
      </c>
      <c r="AB136" s="470" t="s">
        <v>673</v>
      </c>
      <c r="AC136" s="461"/>
      <c r="AD136" s="461" t="str">
        <f t="array" ref="AD136">IFERROR(INDEX($E$121:$E$185,MATCH(SMALL(NOT($E$121:$E$185="")*IF(ISNUMBER($E$121:$E$185),COUNTIF($E$121:$E$185,"&lt;="&amp;$E$121:$E$185),COUNTIF($E$121:$E$185,"&lt;="&amp;$E$121:$E$185)+SUM(--ISNUMBER($E$121:$E$185))),ROWS($E$120:E135)+SUM(--ISBLANK($E$121:$E$185))),NOT($E$121:$E$185="")*IF(ISNUMBER($E$121:$E$185),COUNTIF($E$121:$E$185,"&lt;="&amp;$E$121:$E$185),COUNTIF($E$121:$E$185,"&lt;="&amp;$E$121:$E$185)+SUM(--ISNUMBER($E$121:$E$185))),0)),"")</f>
        <v/>
      </c>
      <c r="AE136" s="461" t="str">
        <f t="array" ref="AE136">IFERROR(IF(INDEX($W$121:$W$185, MATCH(0, IF(AD136=$E$121:$E$185, COUNTIF($AE$120:$AE135, $W$121:$W$185), ""), 0))=0,"",INDEX($W$121:$W$185, MATCH(0, IF(AD136=$E$121:$E$185, COUNTIF($AE$120:$AE135, $W$121:$W$185), ""), 0))),"")</f>
        <v/>
      </c>
      <c r="AF136" s="461"/>
      <c r="AG136" s="471" t="s">
        <v>674</v>
      </c>
    </row>
    <row r="137" spans="1:33" ht="47.1" customHeight="1" x14ac:dyDescent="0.25">
      <c r="A137" s="441">
        <v>16</v>
      </c>
      <c r="B137" s="464"/>
      <c r="C137" s="464"/>
      <c r="D137" s="464"/>
      <c r="E137" s="465" t="str">
        <f>IFERROR(IF(AND(K137="",T137=""),"",(VLOOKUP(Q137,'Reference records(soft deleted)'!$B$46:$D$62,3,FALSE))),"")</f>
        <v/>
      </c>
      <c r="F137" s="466"/>
      <c r="G137" s="466"/>
      <c r="H137" s="466"/>
      <c r="I137" s="466"/>
      <c r="J137" s="466"/>
      <c r="K137" s="465" t="str">
        <f>IFERROR(VLOOKUP(R137,'Reference records(soft deleted)'!$B$110:$D$181,3,FALSE),"")</f>
        <v/>
      </c>
      <c r="L137" s="466"/>
      <c r="M137" s="466"/>
      <c r="N137" s="466"/>
      <c r="O137" s="466"/>
      <c r="P137" s="466"/>
      <c r="Q137" s="467"/>
      <c r="R137" s="466"/>
      <c r="S137" s="466"/>
      <c r="T137" s="468"/>
      <c r="U137" s="469" t="str">
        <f>IFERROR(IF(VLOOKUP(E137,'Reference Records'!$C$71:$D$84,2,FALSE)=0,"",VLOOKUP(E137,'Reference Records'!$C$71:$D$84,2,FALSE)),"")</f>
        <v/>
      </c>
      <c r="V137" s="469"/>
      <c r="W137" s="469" t="str">
        <f t="shared" si="10"/>
        <v/>
      </c>
      <c r="X137" s="470" t="str">
        <f t="shared" si="11"/>
        <v>a1P360000031ZhzEAE</v>
      </c>
      <c r="Y137" s="470" t="b">
        <f t="shared" si="12"/>
        <v>0</v>
      </c>
      <c r="Z137" s="470" t="b">
        <f t="shared" si="13"/>
        <v>1</v>
      </c>
      <c r="AA137" s="470" t="str">
        <f>IFERROR(VLOOKUP(K137,'Reference Records'!$C$87:$E$148,3,FALSE),"")</f>
        <v/>
      </c>
      <c r="AB137" s="470" t="s">
        <v>675</v>
      </c>
      <c r="AC137" s="461"/>
      <c r="AD137" s="461" t="str">
        <f t="array" ref="AD137">IFERROR(INDEX($E$121:$E$185,MATCH(SMALL(NOT($E$121:$E$185="")*IF(ISNUMBER($E$121:$E$185),COUNTIF($E$121:$E$185,"&lt;="&amp;$E$121:$E$185),COUNTIF($E$121:$E$185,"&lt;="&amp;$E$121:$E$185)+SUM(--ISNUMBER($E$121:$E$185))),ROWS($E$120:E136)+SUM(--ISBLANK($E$121:$E$185))),NOT($E$121:$E$185="")*IF(ISNUMBER($E$121:$E$185),COUNTIF($E$121:$E$185,"&lt;="&amp;$E$121:$E$185),COUNTIF($E$121:$E$185,"&lt;="&amp;$E$121:$E$185)+SUM(--ISNUMBER($E$121:$E$185))),0)),"")</f>
        <v/>
      </c>
      <c r="AE137" s="461" t="str">
        <f t="array" ref="AE137">IFERROR(IF(INDEX($W$121:$W$185, MATCH(0, IF(AD137=$E$121:$E$185, COUNTIF($AE$120:$AE136, $W$121:$W$185), ""), 0))=0,"",INDEX($W$121:$W$185, MATCH(0, IF(AD137=$E$121:$E$185, COUNTIF($AE$120:$AE136, $W$121:$W$185), ""), 0))),"")</f>
        <v/>
      </c>
      <c r="AF137" s="461"/>
      <c r="AG137" s="471" t="s">
        <v>676</v>
      </c>
    </row>
    <row r="138" spans="1:33" ht="47.1" customHeight="1" x14ac:dyDescent="0.25">
      <c r="A138" s="441">
        <v>17</v>
      </c>
      <c r="B138" s="464"/>
      <c r="C138" s="464"/>
      <c r="D138" s="464"/>
      <c r="E138" s="465" t="str">
        <f>IFERROR(IF(AND(K138="",T138=""),"",(VLOOKUP(Q138,'Reference records(soft deleted)'!$B$46:$D$62,3,FALSE))),"")</f>
        <v/>
      </c>
      <c r="F138" s="466"/>
      <c r="G138" s="466"/>
      <c r="H138" s="466"/>
      <c r="I138" s="466"/>
      <c r="J138" s="466"/>
      <c r="K138" s="465" t="str">
        <f>IFERROR(VLOOKUP(R138,'Reference records(soft deleted)'!$B$110:$D$181,3,FALSE),"")</f>
        <v/>
      </c>
      <c r="L138" s="466"/>
      <c r="M138" s="466"/>
      <c r="N138" s="466"/>
      <c r="O138" s="466"/>
      <c r="P138" s="466"/>
      <c r="Q138" s="467"/>
      <c r="R138" s="466"/>
      <c r="S138" s="466"/>
      <c r="T138" s="468"/>
      <c r="U138" s="469" t="str">
        <f>IFERROR(IF(VLOOKUP(E138,'Reference Records'!$C$71:$D$84,2,FALSE)=0,"",VLOOKUP(E138,'Reference Records'!$C$71:$D$84,2,FALSE)),"")</f>
        <v/>
      </c>
      <c r="V138" s="469"/>
      <c r="W138" s="469" t="str">
        <f t="shared" si="10"/>
        <v/>
      </c>
      <c r="X138" s="470" t="str">
        <f t="shared" si="11"/>
        <v>a1P360000031ZhzEAE</v>
      </c>
      <c r="Y138" s="470" t="b">
        <f t="shared" si="12"/>
        <v>0</v>
      </c>
      <c r="Z138" s="470" t="b">
        <f t="shared" si="13"/>
        <v>1</v>
      </c>
      <c r="AA138" s="470" t="str">
        <f>IFERROR(VLOOKUP(K138,'Reference Records'!$C$87:$E$148,3,FALSE),"")</f>
        <v/>
      </c>
      <c r="AB138" s="470" t="s">
        <v>677</v>
      </c>
      <c r="AC138" s="461"/>
      <c r="AD138" s="461" t="str">
        <f t="array" ref="AD138">IFERROR(INDEX($E$121:$E$185,MATCH(SMALL(NOT($E$121:$E$185="")*IF(ISNUMBER($E$121:$E$185),COUNTIF($E$121:$E$185,"&lt;="&amp;$E$121:$E$185),COUNTIF($E$121:$E$185,"&lt;="&amp;$E$121:$E$185)+SUM(--ISNUMBER($E$121:$E$185))),ROWS($E$120:E137)+SUM(--ISBLANK($E$121:$E$185))),NOT($E$121:$E$185="")*IF(ISNUMBER($E$121:$E$185),COUNTIF($E$121:$E$185,"&lt;="&amp;$E$121:$E$185),COUNTIF($E$121:$E$185,"&lt;="&amp;$E$121:$E$185)+SUM(--ISNUMBER($E$121:$E$185))),0)),"")</f>
        <v/>
      </c>
      <c r="AE138" s="461" t="str">
        <f t="array" ref="AE138">IFERROR(IF(INDEX($W$121:$W$185, MATCH(0, IF(AD138=$E$121:$E$185, COUNTIF($AE$120:$AE137, $W$121:$W$185), ""), 0))=0,"",INDEX($W$121:$W$185, MATCH(0, IF(AD138=$E$121:$E$185, COUNTIF($AE$120:$AE137, $W$121:$W$185), ""), 0))),"")</f>
        <v/>
      </c>
      <c r="AF138" s="461"/>
      <c r="AG138" s="471" t="s">
        <v>678</v>
      </c>
    </row>
    <row r="139" spans="1:33" ht="47.1" customHeight="1" x14ac:dyDescent="0.25">
      <c r="A139" s="441">
        <v>18</v>
      </c>
      <c r="B139" s="464"/>
      <c r="C139" s="464"/>
      <c r="D139" s="464"/>
      <c r="E139" s="465" t="str">
        <f>IFERROR(IF(AND(K139="",T139=""),"",(VLOOKUP(Q139,'Reference records(soft deleted)'!$B$46:$D$62,3,FALSE))),"")</f>
        <v/>
      </c>
      <c r="F139" s="466"/>
      <c r="G139" s="466"/>
      <c r="H139" s="466"/>
      <c r="I139" s="466"/>
      <c r="J139" s="466"/>
      <c r="K139" s="465" t="str">
        <f>IFERROR(VLOOKUP(R139,'Reference records(soft deleted)'!$B$110:$D$181,3,FALSE),"")</f>
        <v/>
      </c>
      <c r="L139" s="466"/>
      <c r="M139" s="466"/>
      <c r="N139" s="466"/>
      <c r="O139" s="466"/>
      <c r="P139" s="466"/>
      <c r="Q139" s="467"/>
      <c r="R139" s="466"/>
      <c r="S139" s="466"/>
      <c r="T139" s="468"/>
      <c r="U139" s="469" t="str">
        <f>IFERROR(IF(VLOOKUP(E139,'Reference Records'!$C$71:$D$84,2,FALSE)=0,"",VLOOKUP(E139,'Reference Records'!$C$71:$D$84,2,FALSE)),"")</f>
        <v/>
      </c>
      <c r="V139" s="469"/>
      <c r="W139" s="469" t="str">
        <f t="shared" si="10"/>
        <v/>
      </c>
      <c r="X139" s="470" t="str">
        <f t="shared" si="11"/>
        <v>a1P360000031ZhzEAE</v>
      </c>
      <c r="Y139" s="470" t="b">
        <f t="shared" si="12"/>
        <v>0</v>
      </c>
      <c r="Z139" s="470" t="b">
        <f t="shared" si="13"/>
        <v>1</v>
      </c>
      <c r="AA139" s="470" t="str">
        <f>IFERROR(VLOOKUP(K139,'Reference Records'!$C$87:$E$148,3,FALSE),"")</f>
        <v/>
      </c>
      <c r="AB139" s="470" t="s">
        <v>679</v>
      </c>
      <c r="AC139" s="461"/>
      <c r="AD139" s="461" t="str">
        <f t="array" ref="AD139">IFERROR(INDEX($E$121:$E$185,MATCH(SMALL(NOT($E$121:$E$185="")*IF(ISNUMBER($E$121:$E$185),COUNTIF($E$121:$E$185,"&lt;="&amp;$E$121:$E$185),COUNTIF($E$121:$E$185,"&lt;="&amp;$E$121:$E$185)+SUM(--ISNUMBER($E$121:$E$185))),ROWS($E$120:E138)+SUM(--ISBLANK($E$121:$E$185))),NOT($E$121:$E$185="")*IF(ISNUMBER($E$121:$E$185),COUNTIF($E$121:$E$185,"&lt;="&amp;$E$121:$E$185),COUNTIF($E$121:$E$185,"&lt;="&amp;$E$121:$E$185)+SUM(--ISNUMBER($E$121:$E$185))),0)),"")</f>
        <v/>
      </c>
      <c r="AE139" s="461" t="str">
        <f t="array" ref="AE139">IFERROR(IF(INDEX($W$121:$W$185, MATCH(0, IF(AD139=$E$121:$E$185, COUNTIF($AE$120:$AE138, $W$121:$W$185), ""), 0))=0,"",INDEX($W$121:$W$185, MATCH(0, IF(AD139=$E$121:$E$185, COUNTIF($AE$120:$AE138, $W$121:$W$185), ""), 0))),"")</f>
        <v/>
      </c>
      <c r="AF139" s="461"/>
      <c r="AG139" s="471" t="s">
        <v>680</v>
      </c>
    </row>
    <row r="140" spans="1:33" ht="47.1" customHeight="1" x14ac:dyDescent="0.25">
      <c r="A140" s="441">
        <v>19</v>
      </c>
      <c r="B140" s="464"/>
      <c r="C140" s="464"/>
      <c r="D140" s="464"/>
      <c r="E140" s="465" t="str">
        <f>IFERROR(IF(AND(K140="",T140=""),"",(VLOOKUP(Q140,'Reference records(soft deleted)'!$B$46:$D$62,3,FALSE))),"")</f>
        <v/>
      </c>
      <c r="F140" s="466"/>
      <c r="G140" s="466"/>
      <c r="H140" s="466"/>
      <c r="I140" s="466"/>
      <c r="J140" s="466"/>
      <c r="K140" s="465" t="str">
        <f>IFERROR(VLOOKUP(R140,'Reference records(soft deleted)'!$B$110:$D$181,3,FALSE),"")</f>
        <v/>
      </c>
      <c r="L140" s="466"/>
      <c r="M140" s="466"/>
      <c r="N140" s="466"/>
      <c r="O140" s="466"/>
      <c r="P140" s="466"/>
      <c r="Q140" s="467"/>
      <c r="R140" s="466"/>
      <c r="S140" s="466"/>
      <c r="T140" s="468"/>
      <c r="U140" s="469" t="str">
        <f>IFERROR(IF(VLOOKUP(E140,'Reference Records'!$C$71:$D$84,2,FALSE)=0,"",VLOOKUP(E140,'Reference Records'!$C$71:$D$84,2,FALSE)),"")</f>
        <v/>
      </c>
      <c r="V140" s="469"/>
      <c r="W140" s="469" t="str">
        <f t="shared" si="10"/>
        <v/>
      </c>
      <c r="X140" s="470" t="str">
        <f t="shared" si="11"/>
        <v>a1P360000031ZhzEAE</v>
      </c>
      <c r="Y140" s="470" t="b">
        <f t="shared" si="12"/>
        <v>0</v>
      </c>
      <c r="Z140" s="470" t="b">
        <f t="shared" si="13"/>
        <v>1</v>
      </c>
      <c r="AA140" s="470" t="str">
        <f>IFERROR(VLOOKUP(K140,'Reference Records'!$C$87:$E$148,3,FALSE),"")</f>
        <v/>
      </c>
      <c r="AB140" s="470" t="s">
        <v>681</v>
      </c>
      <c r="AC140" s="461"/>
      <c r="AD140" s="461" t="str">
        <f t="array" ref="AD140">IFERROR(INDEX($E$121:$E$185,MATCH(SMALL(NOT($E$121:$E$185="")*IF(ISNUMBER($E$121:$E$185),COUNTIF($E$121:$E$185,"&lt;="&amp;$E$121:$E$185),COUNTIF($E$121:$E$185,"&lt;="&amp;$E$121:$E$185)+SUM(--ISNUMBER($E$121:$E$185))),ROWS($E$120:E139)+SUM(--ISBLANK($E$121:$E$185))),NOT($E$121:$E$185="")*IF(ISNUMBER($E$121:$E$185),COUNTIF($E$121:$E$185,"&lt;="&amp;$E$121:$E$185),COUNTIF($E$121:$E$185,"&lt;="&amp;$E$121:$E$185)+SUM(--ISNUMBER($E$121:$E$185))),0)),"")</f>
        <v/>
      </c>
      <c r="AE140" s="461" t="str">
        <f t="array" ref="AE140">IFERROR(IF(INDEX($W$121:$W$185, MATCH(0, IF(AD140=$E$121:$E$185, COUNTIF($AE$120:$AE139, $W$121:$W$185), ""), 0))=0,"",INDEX($W$121:$W$185, MATCH(0, IF(AD140=$E$121:$E$185, COUNTIF($AE$120:$AE139, $W$121:$W$185), ""), 0))),"")</f>
        <v/>
      </c>
      <c r="AF140" s="461"/>
      <c r="AG140" s="471" t="s">
        <v>682</v>
      </c>
    </row>
    <row r="141" spans="1:33" ht="47.1" customHeight="1" x14ac:dyDescent="0.25">
      <c r="A141" s="441">
        <v>20</v>
      </c>
      <c r="B141" s="464"/>
      <c r="C141" s="464"/>
      <c r="D141" s="464"/>
      <c r="E141" s="465" t="str">
        <f>IFERROR(IF(AND(K141="",T141=""),"",(VLOOKUP(Q141,'Reference records(soft deleted)'!$B$46:$D$62,3,FALSE))),"")</f>
        <v/>
      </c>
      <c r="F141" s="466"/>
      <c r="G141" s="466"/>
      <c r="H141" s="466"/>
      <c r="I141" s="466"/>
      <c r="J141" s="466"/>
      <c r="K141" s="465" t="str">
        <f>IFERROR(VLOOKUP(R141,'Reference records(soft deleted)'!$B$110:$D$181,3,FALSE),"")</f>
        <v/>
      </c>
      <c r="L141" s="466"/>
      <c r="M141" s="466"/>
      <c r="N141" s="466"/>
      <c r="O141" s="466"/>
      <c r="P141" s="466"/>
      <c r="Q141" s="467"/>
      <c r="R141" s="466"/>
      <c r="S141" s="466"/>
      <c r="T141" s="468"/>
      <c r="U141" s="469" t="str">
        <f>IFERROR(IF(VLOOKUP(E141,'Reference Records'!$C$71:$D$84,2,FALSE)=0,"",VLOOKUP(E141,'Reference Records'!$C$71:$D$84,2,FALSE)),"")</f>
        <v/>
      </c>
      <c r="V141" s="469"/>
      <c r="W141" s="469" t="str">
        <f t="shared" si="10"/>
        <v/>
      </c>
      <c r="X141" s="470" t="str">
        <f t="shared" si="11"/>
        <v>a1P360000031ZhzEAE</v>
      </c>
      <c r="Y141" s="470" t="b">
        <f t="shared" si="12"/>
        <v>0</v>
      </c>
      <c r="Z141" s="470" t="b">
        <f t="shared" si="13"/>
        <v>1</v>
      </c>
      <c r="AA141" s="470" t="str">
        <f>IFERROR(VLOOKUP(K141,'Reference Records'!$C$87:$E$148,3,FALSE),"")</f>
        <v/>
      </c>
      <c r="AB141" s="470" t="s">
        <v>683</v>
      </c>
      <c r="AC141" s="461"/>
      <c r="AD141" s="461" t="str">
        <f t="array" ref="AD141">IFERROR(INDEX($E$121:$E$185,MATCH(SMALL(NOT($E$121:$E$185="")*IF(ISNUMBER($E$121:$E$185),COUNTIF($E$121:$E$185,"&lt;="&amp;$E$121:$E$185),COUNTIF($E$121:$E$185,"&lt;="&amp;$E$121:$E$185)+SUM(--ISNUMBER($E$121:$E$185))),ROWS($E$120:E140)+SUM(--ISBLANK($E$121:$E$185))),NOT($E$121:$E$185="")*IF(ISNUMBER($E$121:$E$185),COUNTIF($E$121:$E$185,"&lt;="&amp;$E$121:$E$185),COUNTIF($E$121:$E$185,"&lt;="&amp;$E$121:$E$185)+SUM(--ISNUMBER($E$121:$E$185))),0)),"")</f>
        <v/>
      </c>
      <c r="AE141" s="461" t="str">
        <f t="array" ref="AE141">IFERROR(IF(INDEX($W$121:$W$185, MATCH(0, IF(AD141=$E$121:$E$185, COUNTIF($AE$120:$AE140, $W$121:$W$185), ""), 0))=0,"",INDEX($W$121:$W$185, MATCH(0, IF(AD141=$E$121:$E$185, COUNTIF($AE$120:$AE140, $W$121:$W$185), ""), 0))),"")</f>
        <v/>
      </c>
      <c r="AF141" s="461"/>
      <c r="AG141" s="471" t="s">
        <v>684</v>
      </c>
    </row>
    <row r="142" spans="1:33" ht="47.1" customHeight="1" x14ac:dyDescent="0.25">
      <c r="A142" s="441">
        <v>21</v>
      </c>
      <c r="B142" s="464"/>
      <c r="C142" s="464"/>
      <c r="D142" s="464"/>
      <c r="E142" s="465" t="str">
        <f>IFERROR(IF(AND(K142="",T142=""),"",(VLOOKUP(Q142,'Reference records(soft deleted)'!$B$46:$D$62,3,FALSE))),"")</f>
        <v/>
      </c>
      <c r="F142" s="466"/>
      <c r="G142" s="466"/>
      <c r="H142" s="466"/>
      <c r="I142" s="466"/>
      <c r="J142" s="466"/>
      <c r="K142" s="465" t="str">
        <f>IFERROR(VLOOKUP(R142,'Reference records(soft deleted)'!$B$110:$D$181,3,FALSE),"")</f>
        <v/>
      </c>
      <c r="L142" s="466"/>
      <c r="M142" s="466"/>
      <c r="N142" s="466"/>
      <c r="O142" s="466"/>
      <c r="P142" s="466"/>
      <c r="Q142" s="467"/>
      <c r="R142" s="466"/>
      <c r="S142" s="466"/>
      <c r="T142" s="468"/>
      <c r="U142" s="469" t="str">
        <f>IFERROR(IF(VLOOKUP(E142,'Reference Records'!$C$71:$D$84,2,FALSE)=0,"",VLOOKUP(E142,'Reference Records'!$C$71:$D$84,2,FALSE)),"")</f>
        <v/>
      </c>
      <c r="V142" s="469"/>
      <c r="W142" s="469" t="str">
        <f t="shared" si="10"/>
        <v/>
      </c>
      <c r="X142" s="470" t="str">
        <f t="shared" si="11"/>
        <v>a1P360000031ZhzEAE</v>
      </c>
      <c r="Y142" s="470" t="b">
        <f t="shared" si="12"/>
        <v>0</v>
      </c>
      <c r="Z142" s="470" t="b">
        <f t="shared" si="13"/>
        <v>1</v>
      </c>
      <c r="AA142" s="470" t="str">
        <f>IFERROR(VLOOKUP(K142,'Reference Records'!$C$87:$E$148,3,FALSE),"")</f>
        <v/>
      </c>
      <c r="AB142" s="470" t="s">
        <v>685</v>
      </c>
      <c r="AC142" s="461"/>
      <c r="AD142" s="461" t="str">
        <f t="array" ref="AD142">IFERROR(INDEX($E$121:$E$185,MATCH(SMALL(NOT($E$121:$E$185="")*IF(ISNUMBER($E$121:$E$185),COUNTIF($E$121:$E$185,"&lt;="&amp;$E$121:$E$185),COUNTIF($E$121:$E$185,"&lt;="&amp;$E$121:$E$185)+SUM(--ISNUMBER($E$121:$E$185))),ROWS($E$120:E141)+SUM(--ISBLANK($E$121:$E$185))),NOT($E$121:$E$185="")*IF(ISNUMBER($E$121:$E$185),COUNTIF($E$121:$E$185,"&lt;="&amp;$E$121:$E$185),COUNTIF($E$121:$E$185,"&lt;="&amp;$E$121:$E$185)+SUM(--ISNUMBER($E$121:$E$185))),0)),"")</f>
        <v/>
      </c>
      <c r="AE142" s="461" t="str">
        <f t="array" ref="AE142">IFERROR(IF(INDEX($W$121:$W$185, MATCH(0, IF(AD142=$E$121:$E$185, COUNTIF($AE$120:$AE141, $W$121:$W$185), ""), 0))=0,"",INDEX($W$121:$W$185, MATCH(0, IF(AD142=$E$121:$E$185, COUNTIF($AE$120:$AE141, $W$121:$W$185), ""), 0))),"")</f>
        <v/>
      </c>
      <c r="AF142" s="461"/>
      <c r="AG142" s="471" t="s">
        <v>686</v>
      </c>
    </row>
    <row r="143" spans="1:33" ht="47.1" customHeight="1" x14ac:dyDescent="0.25">
      <c r="A143" s="441">
        <v>22</v>
      </c>
      <c r="B143" s="464"/>
      <c r="C143" s="464"/>
      <c r="D143" s="464"/>
      <c r="E143" s="465" t="str">
        <f>IFERROR(IF(AND(K143="",T143=""),"",(VLOOKUP(Q143,'Reference records(soft deleted)'!$B$46:$D$62,3,FALSE))),"")</f>
        <v/>
      </c>
      <c r="F143" s="466"/>
      <c r="G143" s="466"/>
      <c r="H143" s="466"/>
      <c r="I143" s="466"/>
      <c r="J143" s="466"/>
      <c r="K143" s="465" t="str">
        <f>IFERROR(VLOOKUP(R143,'Reference records(soft deleted)'!$B$110:$D$181,3,FALSE),"")</f>
        <v/>
      </c>
      <c r="L143" s="466"/>
      <c r="M143" s="466"/>
      <c r="N143" s="466"/>
      <c r="O143" s="466"/>
      <c r="P143" s="466"/>
      <c r="Q143" s="467"/>
      <c r="R143" s="466"/>
      <c r="S143" s="466"/>
      <c r="T143" s="468"/>
      <c r="U143" s="469" t="str">
        <f>IFERROR(IF(VLOOKUP(E143,'Reference Records'!$C$71:$D$84,2,FALSE)=0,"",VLOOKUP(E143,'Reference Records'!$C$71:$D$84,2,FALSE)),"")</f>
        <v/>
      </c>
      <c r="V143" s="469"/>
      <c r="W143" s="469" t="str">
        <f t="shared" si="10"/>
        <v/>
      </c>
      <c r="X143" s="470" t="str">
        <f t="shared" si="11"/>
        <v>a1P360000031ZhzEAE</v>
      </c>
      <c r="Y143" s="470" t="b">
        <f t="shared" si="12"/>
        <v>0</v>
      </c>
      <c r="Z143" s="470" t="b">
        <f t="shared" si="13"/>
        <v>1</v>
      </c>
      <c r="AA143" s="470" t="str">
        <f>IFERROR(VLOOKUP(K143,'Reference Records'!$C$87:$E$148,3,FALSE),"")</f>
        <v/>
      </c>
      <c r="AB143" s="470" t="s">
        <v>687</v>
      </c>
      <c r="AC143" s="461"/>
      <c r="AD143" s="461" t="str">
        <f t="array" ref="AD143">IFERROR(INDEX($E$121:$E$185,MATCH(SMALL(NOT($E$121:$E$185="")*IF(ISNUMBER($E$121:$E$185),COUNTIF($E$121:$E$185,"&lt;="&amp;$E$121:$E$185),COUNTIF($E$121:$E$185,"&lt;="&amp;$E$121:$E$185)+SUM(--ISNUMBER($E$121:$E$185))),ROWS($E$120:E142)+SUM(--ISBLANK($E$121:$E$185))),NOT($E$121:$E$185="")*IF(ISNUMBER($E$121:$E$185),COUNTIF($E$121:$E$185,"&lt;="&amp;$E$121:$E$185),COUNTIF($E$121:$E$185,"&lt;="&amp;$E$121:$E$185)+SUM(--ISNUMBER($E$121:$E$185))),0)),"")</f>
        <v/>
      </c>
      <c r="AE143" s="461" t="str">
        <f t="array" ref="AE143">IFERROR(IF(INDEX($W$121:$W$185, MATCH(0, IF(AD143=$E$121:$E$185, COUNTIF($AE$120:$AE142, $W$121:$W$185), ""), 0))=0,"",INDEX($W$121:$W$185, MATCH(0, IF(AD143=$E$121:$E$185, COUNTIF($AE$120:$AE142, $W$121:$W$185), ""), 0))),"")</f>
        <v/>
      </c>
      <c r="AF143" s="461"/>
      <c r="AG143" s="471" t="s">
        <v>688</v>
      </c>
    </row>
    <row r="144" spans="1:33" ht="47.1" customHeight="1" x14ac:dyDescent="0.25">
      <c r="A144" s="441">
        <v>23</v>
      </c>
      <c r="B144" s="464"/>
      <c r="C144" s="464"/>
      <c r="D144" s="464"/>
      <c r="E144" s="465" t="str">
        <f>IFERROR(IF(AND(K144="",T144=""),"",(VLOOKUP(Q144,'Reference records(soft deleted)'!$B$46:$D$62,3,FALSE))),"")</f>
        <v/>
      </c>
      <c r="F144" s="466"/>
      <c r="G144" s="466"/>
      <c r="H144" s="466"/>
      <c r="I144" s="466"/>
      <c r="J144" s="466"/>
      <c r="K144" s="465" t="str">
        <f>IFERROR(VLOOKUP(R144,'Reference records(soft deleted)'!$B$110:$D$181,3,FALSE),"")</f>
        <v/>
      </c>
      <c r="L144" s="466"/>
      <c r="M144" s="466"/>
      <c r="N144" s="466"/>
      <c r="O144" s="466"/>
      <c r="P144" s="466"/>
      <c r="Q144" s="467"/>
      <c r="R144" s="466"/>
      <c r="S144" s="466"/>
      <c r="T144" s="468"/>
      <c r="U144" s="469" t="str">
        <f>IFERROR(IF(VLOOKUP(E144,'Reference Records'!$C$71:$D$84,2,FALSE)=0,"",VLOOKUP(E144,'Reference Records'!$C$71:$D$84,2,FALSE)),"")</f>
        <v/>
      </c>
      <c r="V144" s="469"/>
      <c r="W144" s="469" t="str">
        <f t="shared" si="10"/>
        <v/>
      </c>
      <c r="X144" s="470" t="str">
        <f t="shared" si="11"/>
        <v>a1P360000031ZhzEAE</v>
      </c>
      <c r="Y144" s="470" t="b">
        <f t="shared" si="12"/>
        <v>0</v>
      </c>
      <c r="Z144" s="470" t="b">
        <f t="shared" si="13"/>
        <v>1</v>
      </c>
      <c r="AA144" s="470" t="str">
        <f>IFERROR(VLOOKUP(K144,'Reference Records'!$C$87:$E$148,3,FALSE),"")</f>
        <v/>
      </c>
      <c r="AB144" s="470" t="s">
        <v>689</v>
      </c>
      <c r="AC144" s="461"/>
      <c r="AD144" s="461" t="str">
        <f t="array" ref="AD144">IFERROR(INDEX($E$121:$E$185,MATCH(SMALL(NOT($E$121:$E$185="")*IF(ISNUMBER($E$121:$E$185),COUNTIF($E$121:$E$185,"&lt;="&amp;$E$121:$E$185),COUNTIF($E$121:$E$185,"&lt;="&amp;$E$121:$E$185)+SUM(--ISNUMBER($E$121:$E$185))),ROWS($E$120:E143)+SUM(--ISBLANK($E$121:$E$185))),NOT($E$121:$E$185="")*IF(ISNUMBER($E$121:$E$185),COUNTIF($E$121:$E$185,"&lt;="&amp;$E$121:$E$185),COUNTIF($E$121:$E$185,"&lt;="&amp;$E$121:$E$185)+SUM(--ISNUMBER($E$121:$E$185))),0)),"")</f>
        <v/>
      </c>
      <c r="AE144" s="461" t="str">
        <f t="array" ref="AE144">IFERROR(IF(INDEX($W$121:$W$185, MATCH(0, IF(AD144=$E$121:$E$185, COUNTIF($AE$120:$AE143, $W$121:$W$185), ""), 0))=0,"",INDEX($W$121:$W$185, MATCH(0, IF(AD144=$E$121:$E$185, COUNTIF($AE$120:$AE143, $W$121:$W$185), ""), 0))),"")</f>
        <v/>
      </c>
      <c r="AF144" s="461"/>
      <c r="AG144" s="471" t="s">
        <v>690</v>
      </c>
    </row>
    <row r="145" spans="1:33" ht="47.1" customHeight="1" x14ac:dyDescent="0.25">
      <c r="A145" s="441">
        <v>24</v>
      </c>
      <c r="B145" s="464"/>
      <c r="C145" s="464"/>
      <c r="D145" s="464"/>
      <c r="E145" s="465" t="str">
        <f>IFERROR(IF(AND(K145="",T145=""),"",(VLOOKUP(Q145,'Reference records(soft deleted)'!$B$46:$D$62,3,FALSE))),"")</f>
        <v/>
      </c>
      <c r="F145" s="466"/>
      <c r="G145" s="466"/>
      <c r="H145" s="466"/>
      <c r="I145" s="466"/>
      <c r="J145" s="466"/>
      <c r="K145" s="465" t="str">
        <f>IFERROR(VLOOKUP(R145,'Reference records(soft deleted)'!$B$110:$D$181,3,FALSE),"")</f>
        <v/>
      </c>
      <c r="L145" s="466"/>
      <c r="M145" s="466"/>
      <c r="N145" s="466"/>
      <c r="O145" s="466"/>
      <c r="P145" s="466"/>
      <c r="Q145" s="467"/>
      <c r="R145" s="466"/>
      <c r="S145" s="466"/>
      <c r="T145" s="468"/>
      <c r="U145" s="469" t="str">
        <f>IFERROR(IF(VLOOKUP(E145,'Reference Records'!$C$71:$D$84,2,FALSE)=0,"",VLOOKUP(E145,'Reference Records'!$C$71:$D$84,2,FALSE)),"")</f>
        <v/>
      </c>
      <c r="V145" s="469"/>
      <c r="W145" s="469" t="str">
        <f t="shared" si="10"/>
        <v/>
      </c>
      <c r="X145" s="470" t="str">
        <f t="shared" si="11"/>
        <v>a1P360000031ZhzEAE</v>
      </c>
      <c r="Y145" s="470" t="b">
        <f t="shared" si="12"/>
        <v>0</v>
      </c>
      <c r="Z145" s="470" t="b">
        <f t="shared" si="13"/>
        <v>1</v>
      </c>
      <c r="AA145" s="470" t="str">
        <f>IFERROR(VLOOKUP(K145,'Reference Records'!$C$87:$E$148,3,FALSE),"")</f>
        <v/>
      </c>
      <c r="AB145" s="470" t="s">
        <v>691</v>
      </c>
      <c r="AC145" s="461"/>
      <c r="AD145" s="461" t="str">
        <f t="array" ref="AD145">IFERROR(INDEX($E$121:$E$185,MATCH(SMALL(NOT($E$121:$E$185="")*IF(ISNUMBER($E$121:$E$185),COUNTIF($E$121:$E$185,"&lt;="&amp;$E$121:$E$185),COUNTIF($E$121:$E$185,"&lt;="&amp;$E$121:$E$185)+SUM(--ISNUMBER($E$121:$E$185))),ROWS($E$120:E144)+SUM(--ISBLANK($E$121:$E$185))),NOT($E$121:$E$185="")*IF(ISNUMBER($E$121:$E$185),COUNTIF($E$121:$E$185,"&lt;="&amp;$E$121:$E$185),COUNTIF($E$121:$E$185,"&lt;="&amp;$E$121:$E$185)+SUM(--ISNUMBER($E$121:$E$185))),0)),"")</f>
        <v/>
      </c>
      <c r="AE145" s="461" t="str">
        <f t="array" ref="AE145">IFERROR(IF(INDEX($W$121:$W$185, MATCH(0, IF(AD145=$E$121:$E$185, COUNTIF($AE$120:$AE144, $W$121:$W$185), ""), 0))=0,"",INDEX($W$121:$W$185, MATCH(0, IF(AD145=$E$121:$E$185, COUNTIF($AE$120:$AE144, $W$121:$W$185), ""), 0))),"")</f>
        <v/>
      </c>
      <c r="AF145" s="461"/>
      <c r="AG145" s="471" t="s">
        <v>692</v>
      </c>
    </row>
    <row r="146" spans="1:33" ht="47.1" customHeight="1" x14ac:dyDescent="0.25">
      <c r="A146" s="441">
        <v>25</v>
      </c>
      <c r="B146" s="464"/>
      <c r="C146" s="464"/>
      <c r="D146" s="464"/>
      <c r="E146" s="465" t="str">
        <f>IFERROR(IF(AND(K146="",T146=""),"",(VLOOKUP(Q146,'Reference records(soft deleted)'!$B$46:$D$62,3,FALSE))),"")</f>
        <v/>
      </c>
      <c r="F146" s="466"/>
      <c r="G146" s="466"/>
      <c r="H146" s="466"/>
      <c r="I146" s="466"/>
      <c r="J146" s="466"/>
      <c r="K146" s="465" t="str">
        <f>IFERROR(VLOOKUP(R146,'Reference records(soft deleted)'!$B$110:$D$181,3,FALSE),"")</f>
        <v/>
      </c>
      <c r="L146" s="466"/>
      <c r="M146" s="466"/>
      <c r="N146" s="466"/>
      <c r="O146" s="466"/>
      <c r="P146" s="466"/>
      <c r="Q146" s="467"/>
      <c r="R146" s="466"/>
      <c r="S146" s="466"/>
      <c r="T146" s="468"/>
      <c r="U146" s="469" t="str">
        <f>IFERROR(IF(VLOOKUP(E146,'Reference Records'!$C$71:$D$84,2,FALSE)=0,"",VLOOKUP(E146,'Reference Records'!$C$71:$D$84,2,FALSE)),"")</f>
        <v/>
      </c>
      <c r="V146" s="469"/>
      <c r="W146" s="469" t="str">
        <f t="shared" si="10"/>
        <v/>
      </c>
      <c r="X146" s="470" t="str">
        <f t="shared" si="11"/>
        <v>a1P360000031ZhzEAE</v>
      </c>
      <c r="Y146" s="470" t="b">
        <f t="shared" si="12"/>
        <v>0</v>
      </c>
      <c r="Z146" s="470" t="b">
        <f t="shared" si="13"/>
        <v>1</v>
      </c>
      <c r="AA146" s="470" t="str">
        <f>IFERROR(VLOOKUP(K146,'Reference Records'!$C$87:$E$148,3,FALSE),"")</f>
        <v/>
      </c>
      <c r="AB146" s="470" t="s">
        <v>693</v>
      </c>
      <c r="AC146" s="461"/>
      <c r="AD146" s="461" t="str">
        <f t="array" ref="AD146">IFERROR(INDEX($E$121:$E$185,MATCH(SMALL(NOT($E$121:$E$185="")*IF(ISNUMBER($E$121:$E$185),COUNTIF($E$121:$E$185,"&lt;="&amp;$E$121:$E$185),COUNTIF($E$121:$E$185,"&lt;="&amp;$E$121:$E$185)+SUM(--ISNUMBER($E$121:$E$185))),ROWS($E$120:E145)+SUM(--ISBLANK($E$121:$E$185))),NOT($E$121:$E$185="")*IF(ISNUMBER($E$121:$E$185),COUNTIF($E$121:$E$185,"&lt;="&amp;$E$121:$E$185),COUNTIF($E$121:$E$185,"&lt;="&amp;$E$121:$E$185)+SUM(--ISNUMBER($E$121:$E$185))),0)),"")</f>
        <v/>
      </c>
      <c r="AE146" s="461" t="str">
        <f t="array" ref="AE146">IFERROR(IF(INDEX($W$121:$W$185, MATCH(0, IF(AD146=$E$121:$E$185, COUNTIF($AE$120:$AE145, $W$121:$W$185), ""), 0))=0,"",INDEX($W$121:$W$185, MATCH(0, IF(AD146=$E$121:$E$185, COUNTIF($AE$120:$AE145, $W$121:$W$185), ""), 0))),"")</f>
        <v/>
      </c>
      <c r="AF146" s="461"/>
      <c r="AG146" s="471" t="s">
        <v>694</v>
      </c>
    </row>
    <row r="147" spans="1:33" ht="47.1" customHeight="1" x14ac:dyDescent="0.25">
      <c r="A147" s="441">
        <v>26</v>
      </c>
      <c r="B147" s="464"/>
      <c r="C147" s="464"/>
      <c r="D147" s="464"/>
      <c r="E147" s="465" t="str">
        <f>IFERROR(IF(AND(K147="",T147=""),"",(VLOOKUP(Q147,'Reference records(soft deleted)'!$B$46:$D$62,3,FALSE))),"")</f>
        <v/>
      </c>
      <c r="F147" s="466"/>
      <c r="G147" s="466"/>
      <c r="H147" s="466"/>
      <c r="I147" s="466"/>
      <c r="J147" s="466"/>
      <c r="K147" s="465" t="str">
        <f>IFERROR(VLOOKUP(R147,'Reference records(soft deleted)'!$B$110:$D$181,3,FALSE),"")</f>
        <v/>
      </c>
      <c r="L147" s="466"/>
      <c r="M147" s="466"/>
      <c r="N147" s="466"/>
      <c r="O147" s="466"/>
      <c r="P147" s="466"/>
      <c r="Q147" s="467"/>
      <c r="R147" s="466"/>
      <c r="S147" s="466"/>
      <c r="T147" s="468"/>
      <c r="U147" s="469" t="str">
        <f>IFERROR(IF(VLOOKUP(E147,'Reference Records'!$C$71:$D$84,2,FALSE)=0,"",VLOOKUP(E147,'Reference Records'!$C$71:$D$84,2,FALSE)),"")</f>
        <v/>
      </c>
      <c r="V147" s="469"/>
      <c r="W147" s="469" t="str">
        <f t="shared" si="10"/>
        <v/>
      </c>
      <c r="X147" s="470" t="str">
        <f t="shared" si="11"/>
        <v>a1P360000031ZhzEAE</v>
      </c>
      <c r="Y147" s="470" t="b">
        <f t="shared" si="12"/>
        <v>0</v>
      </c>
      <c r="Z147" s="470" t="b">
        <f t="shared" si="13"/>
        <v>1</v>
      </c>
      <c r="AA147" s="470" t="str">
        <f>IFERROR(VLOOKUP(K147,'Reference Records'!$C$87:$E$148,3,FALSE),"")</f>
        <v/>
      </c>
      <c r="AB147" s="470" t="s">
        <v>695</v>
      </c>
      <c r="AC147" s="461"/>
      <c r="AD147" s="461" t="str">
        <f t="array" ref="AD147">IFERROR(INDEX($E$121:$E$185,MATCH(SMALL(NOT($E$121:$E$185="")*IF(ISNUMBER($E$121:$E$185),COUNTIF($E$121:$E$185,"&lt;="&amp;$E$121:$E$185),COUNTIF($E$121:$E$185,"&lt;="&amp;$E$121:$E$185)+SUM(--ISNUMBER($E$121:$E$185))),ROWS($E$120:E146)+SUM(--ISBLANK($E$121:$E$185))),NOT($E$121:$E$185="")*IF(ISNUMBER($E$121:$E$185),COUNTIF($E$121:$E$185,"&lt;="&amp;$E$121:$E$185),COUNTIF($E$121:$E$185,"&lt;="&amp;$E$121:$E$185)+SUM(--ISNUMBER($E$121:$E$185))),0)),"")</f>
        <v/>
      </c>
      <c r="AE147" s="461" t="str">
        <f t="array" ref="AE147">IFERROR(IF(INDEX($W$121:$W$185, MATCH(0, IF(AD147=$E$121:$E$185, COUNTIF($AE$120:$AE146, $W$121:$W$185), ""), 0))=0,"",INDEX($W$121:$W$185, MATCH(0, IF(AD147=$E$121:$E$185, COUNTIF($AE$120:$AE146, $W$121:$W$185), ""), 0))),"")</f>
        <v/>
      </c>
      <c r="AF147" s="461"/>
      <c r="AG147" s="471" t="s">
        <v>696</v>
      </c>
    </row>
    <row r="148" spans="1:33" ht="47.1" customHeight="1" x14ac:dyDescent="0.25">
      <c r="A148" s="441">
        <v>27</v>
      </c>
      <c r="B148" s="464"/>
      <c r="C148" s="464"/>
      <c r="D148" s="464"/>
      <c r="E148" s="465" t="str">
        <f>IFERROR(IF(AND(K148="",T148=""),"",(VLOOKUP(Q148,'Reference records(soft deleted)'!$B$46:$D$62,3,FALSE))),"")</f>
        <v/>
      </c>
      <c r="F148" s="466"/>
      <c r="G148" s="466"/>
      <c r="H148" s="466"/>
      <c r="I148" s="466"/>
      <c r="J148" s="466"/>
      <c r="K148" s="465" t="str">
        <f>IFERROR(VLOOKUP(R148,'Reference records(soft deleted)'!$B$110:$D$181,3,FALSE),"")</f>
        <v/>
      </c>
      <c r="L148" s="466"/>
      <c r="M148" s="466"/>
      <c r="N148" s="466"/>
      <c r="O148" s="466"/>
      <c r="P148" s="466"/>
      <c r="Q148" s="467"/>
      <c r="R148" s="466"/>
      <c r="S148" s="466"/>
      <c r="T148" s="468"/>
      <c r="U148" s="469" t="str">
        <f>IFERROR(IF(VLOOKUP(E148,'Reference Records'!$C$71:$D$84,2,FALSE)=0,"",VLOOKUP(E148,'Reference Records'!$C$71:$D$84,2,FALSE)),"")</f>
        <v/>
      </c>
      <c r="V148" s="469"/>
      <c r="W148" s="469" t="str">
        <f t="shared" si="10"/>
        <v/>
      </c>
      <c r="X148" s="470" t="str">
        <f t="shared" si="11"/>
        <v>a1P360000031ZhzEAE</v>
      </c>
      <c r="Y148" s="470" t="b">
        <f t="shared" si="12"/>
        <v>0</v>
      </c>
      <c r="Z148" s="470" t="b">
        <f t="shared" si="13"/>
        <v>1</v>
      </c>
      <c r="AA148" s="470" t="str">
        <f>IFERROR(VLOOKUP(K148,'Reference Records'!$C$87:$E$148,3,FALSE),"")</f>
        <v/>
      </c>
      <c r="AB148" s="470" t="s">
        <v>697</v>
      </c>
      <c r="AC148" s="461"/>
      <c r="AD148" s="461" t="str">
        <f t="array" ref="AD148">IFERROR(INDEX($E$121:$E$185,MATCH(SMALL(NOT($E$121:$E$185="")*IF(ISNUMBER($E$121:$E$185),COUNTIF($E$121:$E$185,"&lt;="&amp;$E$121:$E$185),COUNTIF($E$121:$E$185,"&lt;="&amp;$E$121:$E$185)+SUM(--ISNUMBER($E$121:$E$185))),ROWS($E$120:E147)+SUM(--ISBLANK($E$121:$E$185))),NOT($E$121:$E$185="")*IF(ISNUMBER($E$121:$E$185),COUNTIF($E$121:$E$185,"&lt;="&amp;$E$121:$E$185),COUNTIF($E$121:$E$185,"&lt;="&amp;$E$121:$E$185)+SUM(--ISNUMBER($E$121:$E$185))),0)),"")</f>
        <v/>
      </c>
      <c r="AE148" s="461" t="str">
        <f t="array" ref="AE148">IFERROR(IF(INDEX($W$121:$W$185, MATCH(0, IF(AD148=$E$121:$E$185, COUNTIF($AE$120:$AE147, $W$121:$W$185), ""), 0))=0,"",INDEX($W$121:$W$185, MATCH(0, IF(AD148=$E$121:$E$185, COUNTIF($AE$120:$AE147, $W$121:$W$185), ""), 0))),"")</f>
        <v/>
      </c>
      <c r="AF148" s="461"/>
      <c r="AG148" s="471" t="s">
        <v>698</v>
      </c>
    </row>
    <row r="149" spans="1:33" ht="47.1" customHeight="1" x14ac:dyDescent="0.25">
      <c r="A149" s="441">
        <v>28</v>
      </c>
      <c r="B149" s="464"/>
      <c r="C149" s="464"/>
      <c r="D149" s="464"/>
      <c r="E149" s="465" t="str">
        <f>IFERROR(IF(AND(K149="",T149=""),"",(VLOOKUP(Q149,'Reference records(soft deleted)'!$B$46:$D$62,3,FALSE))),"")</f>
        <v/>
      </c>
      <c r="F149" s="466"/>
      <c r="G149" s="466"/>
      <c r="H149" s="466"/>
      <c r="I149" s="466"/>
      <c r="J149" s="466"/>
      <c r="K149" s="465" t="str">
        <f>IFERROR(VLOOKUP(R149,'Reference records(soft deleted)'!$B$110:$D$181,3,FALSE),"")</f>
        <v/>
      </c>
      <c r="L149" s="466"/>
      <c r="M149" s="466"/>
      <c r="N149" s="466"/>
      <c r="O149" s="466"/>
      <c r="P149" s="466"/>
      <c r="Q149" s="467"/>
      <c r="R149" s="466"/>
      <c r="S149" s="466"/>
      <c r="T149" s="468"/>
      <c r="U149" s="469" t="str">
        <f>IFERROR(IF(VLOOKUP(E149,'Reference Records'!$C$71:$D$84,2,FALSE)=0,"",VLOOKUP(E149,'Reference Records'!$C$71:$D$84,2,FALSE)),"")</f>
        <v/>
      </c>
      <c r="V149" s="469"/>
      <c r="W149" s="469" t="str">
        <f t="shared" si="10"/>
        <v/>
      </c>
      <c r="X149" s="470" t="str">
        <f t="shared" si="11"/>
        <v>a1P360000031ZhzEAE</v>
      </c>
      <c r="Y149" s="470" t="b">
        <f t="shared" si="12"/>
        <v>0</v>
      </c>
      <c r="Z149" s="470" t="b">
        <f t="shared" si="13"/>
        <v>1</v>
      </c>
      <c r="AA149" s="470" t="str">
        <f>IFERROR(VLOOKUP(K149,'Reference Records'!$C$87:$E$148,3,FALSE),"")</f>
        <v/>
      </c>
      <c r="AB149" s="470" t="s">
        <v>699</v>
      </c>
      <c r="AC149" s="461"/>
      <c r="AD149" s="461" t="str">
        <f t="array" ref="AD149">IFERROR(INDEX($E$121:$E$185,MATCH(SMALL(NOT($E$121:$E$185="")*IF(ISNUMBER($E$121:$E$185),COUNTIF($E$121:$E$185,"&lt;="&amp;$E$121:$E$185),COUNTIF($E$121:$E$185,"&lt;="&amp;$E$121:$E$185)+SUM(--ISNUMBER($E$121:$E$185))),ROWS($E$120:E148)+SUM(--ISBLANK($E$121:$E$185))),NOT($E$121:$E$185="")*IF(ISNUMBER($E$121:$E$185),COUNTIF($E$121:$E$185,"&lt;="&amp;$E$121:$E$185),COUNTIF($E$121:$E$185,"&lt;="&amp;$E$121:$E$185)+SUM(--ISNUMBER($E$121:$E$185))),0)),"")</f>
        <v/>
      </c>
      <c r="AE149" s="461" t="str">
        <f t="array" ref="AE149">IFERROR(IF(INDEX($W$121:$W$185, MATCH(0, IF(AD149=$E$121:$E$185, COUNTIF($AE$120:$AE148, $W$121:$W$185), ""), 0))=0,"",INDEX($W$121:$W$185, MATCH(0, IF(AD149=$E$121:$E$185, COUNTIF($AE$120:$AE148, $W$121:$W$185), ""), 0))),"")</f>
        <v/>
      </c>
      <c r="AF149" s="461"/>
      <c r="AG149" s="471" t="s">
        <v>700</v>
      </c>
    </row>
    <row r="150" spans="1:33" ht="47.1" customHeight="1" x14ac:dyDescent="0.25">
      <c r="A150" s="441">
        <v>29</v>
      </c>
      <c r="B150" s="464"/>
      <c r="C150" s="464"/>
      <c r="D150" s="464"/>
      <c r="E150" s="465" t="str">
        <f>IFERROR(IF(AND(K150="",T150=""),"",(VLOOKUP(Q150,'Reference records(soft deleted)'!$B$46:$D$62,3,FALSE))),"")</f>
        <v/>
      </c>
      <c r="F150" s="466"/>
      <c r="G150" s="466"/>
      <c r="H150" s="466"/>
      <c r="I150" s="466"/>
      <c r="J150" s="466"/>
      <c r="K150" s="465" t="str">
        <f>IFERROR(VLOOKUP(R150,'Reference records(soft deleted)'!$B$110:$D$181,3,FALSE),"")</f>
        <v/>
      </c>
      <c r="L150" s="466"/>
      <c r="M150" s="466"/>
      <c r="N150" s="466"/>
      <c r="O150" s="466"/>
      <c r="P150" s="466"/>
      <c r="Q150" s="467"/>
      <c r="R150" s="466"/>
      <c r="S150" s="466"/>
      <c r="T150" s="468"/>
      <c r="U150" s="469" t="str">
        <f>IFERROR(IF(VLOOKUP(E150,'Reference Records'!$C$71:$D$84,2,FALSE)=0,"",VLOOKUP(E150,'Reference Records'!$C$71:$D$84,2,FALSE)),"")</f>
        <v/>
      </c>
      <c r="V150" s="469"/>
      <c r="W150" s="469" t="str">
        <f t="shared" si="10"/>
        <v/>
      </c>
      <c r="X150" s="470" t="str">
        <f t="shared" si="11"/>
        <v>a1P360000031ZhzEAE</v>
      </c>
      <c r="Y150" s="470" t="b">
        <f t="shared" si="12"/>
        <v>0</v>
      </c>
      <c r="Z150" s="470" t="b">
        <f t="shared" si="13"/>
        <v>1</v>
      </c>
      <c r="AA150" s="470" t="str">
        <f>IFERROR(VLOOKUP(K150,'Reference Records'!$C$87:$E$148,3,FALSE),"")</f>
        <v/>
      </c>
      <c r="AB150" s="470" t="s">
        <v>701</v>
      </c>
      <c r="AC150" s="461"/>
      <c r="AD150" s="461" t="str">
        <f t="array" ref="AD150">IFERROR(INDEX($E$121:$E$185,MATCH(SMALL(NOT($E$121:$E$185="")*IF(ISNUMBER($E$121:$E$185),COUNTIF($E$121:$E$185,"&lt;="&amp;$E$121:$E$185),COUNTIF($E$121:$E$185,"&lt;="&amp;$E$121:$E$185)+SUM(--ISNUMBER($E$121:$E$185))),ROWS($E$120:E149)+SUM(--ISBLANK($E$121:$E$185))),NOT($E$121:$E$185="")*IF(ISNUMBER($E$121:$E$185),COUNTIF($E$121:$E$185,"&lt;="&amp;$E$121:$E$185),COUNTIF($E$121:$E$185,"&lt;="&amp;$E$121:$E$185)+SUM(--ISNUMBER($E$121:$E$185))),0)),"")</f>
        <v/>
      </c>
      <c r="AE150" s="461" t="str">
        <f t="array" ref="AE150">IFERROR(IF(INDEX($W$121:$W$185, MATCH(0, IF(AD150=$E$121:$E$185, COUNTIF($AE$120:$AE149, $W$121:$W$185), ""), 0))=0,"",INDEX($W$121:$W$185, MATCH(0, IF(AD150=$E$121:$E$185, COUNTIF($AE$120:$AE149, $W$121:$W$185), ""), 0))),"")</f>
        <v/>
      </c>
      <c r="AF150" s="461"/>
      <c r="AG150" s="471" t="s">
        <v>702</v>
      </c>
    </row>
    <row r="151" spans="1:33" ht="47.1" customHeight="1" x14ac:dyDescent="0.25">
      <c r="A151" s="441">
        <v>30</v>
      </c>
      <c r="B151" s="464"/>
      <c r="C151" s="464"/>
      <c r="D151" s="464"/>
      <c r="E151" s="465" t="str">
        <f>IFERROR(IF(AND(K151="",T151=""),"",(VLOOKUP(Q151,'Reference records(soft deleted)'!$B$46:$D$62,3,FALSE))),"")</f>
        <v/>
      </c>
      <c r="F151" s="466"/>
      <c r="G151" s="466"/>
      <c r="H151" s="466"/>
      <c r="I151" s="466"/>
      <c r="J151" s="466"/>
      <c r="K151" s="465" t="str">
        <f>IFERROR(VLOOKUP(R151,'Reference records(soft deleted)'!$B$110:$D$181,3,FALSE),"")</f>
        <v/>
      </c>
      <c r="L151" s="466"/>
      <c r="M151" s="466"/>
      <c r="N151" s="466"/>
      <c r="O151" s="466"/>
      <c r="P151" s="466"/>
      <c r="Q151" s="467"/>
      <c r="R151" s="466"/>
      <c r="S151" s="466"/>
      <c r="T151" s="468"/>
      <c r="U151" s="469" t="str">
        <f>IFERROR(IF(VLOOKUP(E151,'Reference Records'!$C$71:$D$84,2,FALSE)=0,"",VLOOKUP(E151,'Reference Records'!$C$71:$D$84,2,FALSE)),"")</f>
        <v/>
      </c>
      <c r="V151" s="469"/>
      <c r="W151" s="469" t="str">
        <f t="shared" si="10"/>
        <v/>
      </c>
      <c r="X151" s="470" t="str">
        <f t="shared" si="11"/>
        <v>a1P360000031ZhzEAE</v>
      </c>
      <c r="Y151" s="470" t="b">
        <f t="shared" si="12"/>
        <v>0</v>
      </c>
      <c r="Z151" s="470" t="b">
        <f t="shared" si="13"/>
        <v>1</v>
      </c>
      <c r="AA151" s="470" t="str">
        <f>IFERROR(VLOOKUP(K151,'Reference Records'!$C$87:$E$148,3,FALSE),"")</f>
        <v/>
      </c>
      <c r="AB151" s="470" t="s">
        <v>703</v>
      </c>
      <c r="AC151" s="461"/>
      <c r="AD151" s="461" t="str">
        <f t="array" ref="AD151">IFERROR(INDEX($E$121:$E$185,MATCH(SMALL(NOT($E$121:$E$185="")*IF(ISNUMBER($E$121:$E$185),COUNTIF($E$121:$E$185,"&lt;="&amp;$E$121:$E$185),COUNTIF($E$121:$E$185,"&lt;="&amp;$E$121:$E$185)+SUM(--ISNUMBER($E$121:$E$185))),ROWS($E$120:E150)+SUM(--ISBLANK($E$121:$E$185))),NOT($E$121:$E$185="")*IF(ISNUMBER($E$121:$E$185),COUNTIF($E$121:$E$185,"&lt;="&amp;$E$121:$E$185),COUNTIF($E$121:$E$185,"&lt;="&amp;$E$121:$E$185)+SUM(--ISNUMBER($E$121:$E$185))),0)),"")</f>
        <v/>
      </c>
      <c r="AE151" s="461" t="str">
        <f t="array" ref="AE151">IFERROR(IF(INDEX($W$121:$W$185, MATCH(0, IF(AD151=$E$121:$E$185, COUNTIF($AE$120:$AE150, $W$121:$W$185), ""), 0))=0,"",INDEX($W$121:$W$185, MATCH(0, IF(AD151=$E$121:$E$185, COUNTIF($AE$120:$AE150, $W$121:$W$185), ""), 0))),"")</f>
        <v/>
      </c>
      <c r="AF151" s="461"/>
      <c r="AG151" s="471" t="s">
        <v>704</v>
      </c>
    </row>
    <row r="152" spans="1:33" ht="47.1" customHeight="1" x14ac:dyDescent="0.25">
      <c r="A152" s="441">
        <v>31</v>
      </c>
      <c r="B152" s="464"/>
      <c r="C152" s="464"/>
      <c r="D152" s="464"/>
      <c r="E152" s="465" t="str">
        <f>IFERROR(IF(AND(K152="",T152=""),"",(VLOOKUP(Q152,'Reference records(soft deleted)'!$B$46:$D$62,3,FALSE))),"")</f>
        <v/>
      </c>
      <c r="F152" s="466"/>
      <c r="G152" s="466"/>
      <c r="H152" s="466"/>
      <c r="I152" s="466"/>
      <c r="J152" s="466"/>
      <c r="K152" s="465" t="str">
        <f>IFERROR(VLOOKUP(R152,'Reference records(soft deleted)'!$B$110:$D$181,3,FALSE),"")</f>
        <v/>
      </c>
      <c r="L152" s="466"/>
      <c r="M152" s="466"/>
      <c r="N152" s="466"/>
      <c r="O152" s="466"/>
      <c r="P152" s="466"/>
      <c r="Q152" s="467"/>
      <c r="R152" s="466"/>
      <c r="S152" s="466"/>
      <c r="T152" s="468"/>
      <c r="U152" s="469" t="str">
        <f>IFERROR(IF(VLOOKUP(E152,'Reference Records'!$C$71:$D$84,2,FALSE)=0,"",VLOOKUP(E152,'Reference Records'!$C$71:$D$84,2,FALSE)),"")</f>
        <v/>
      </c>
      <c r="V152" s="469"/>
      <c r="W152" s="469" t="str">
        <f t="shared" si="10"/>
        <v/>
      </c>
      <c r="X152" s="470" t="str">
        <f t="shared" si="11"/>
        <v>a1P360000031ZhzEAE</v>
      </c>
      <c r="Y152" s="470" t="b">
        <f t="shared" si="12"/>
        <v>0</v>
      </c>
      <c r="Z152" s="470" t="b">
        <f t="shared" si="13"/>
        <v>1</v>
      </c>
      <c r="AA152" s="470" t="str">
        <f>IFERROR(VLOOKUP(K152,'Reference Records'!$C$87:$E$148,3,FALSE),"")</f>
        <v/>
      </c>
      <c r="AB152" s="470" t="s">
        <v>705</v>
      </c>
      <c r="AC152" s="461"/>
      <c r="AD152" s="461" t="str">
        <f t="array" ref="AD152">IFERROR(INDEX($E$121:$E$185,MATCH(SMALL(NOT($E$121:$E$185="")*IF(ISNUMBER($E$121:$E$185),COUNTIF($E$121:$E$185,"&lt;="&amp;$E$121:$E$185),COUNTIF($E$121:$E$185,"&lt;="&amp;$E$121:$E$185)+SUM(--ISNUMBER($E$121:$E$185))),ROWS($E$120:E151)+SUM(--ISBLANK($E$121:$E$185))),NOT($E$121:$E$185="")*IF(ISNUMBER($E$121:$E$185),COUNTIF($E$121:$E$185,"&lt;="&amp;$E$121:$E$185),COUNTIF($E$121:$E$185,"&lt;="&amp;$E$121:$E$185)+SUM(--ISNUMBER($E$121:$E$185))),0)),"")</f>
        <v/>
      </c>
      <c r="AE152" s="461" t="str">
        <f t="array" ref="AE152">IFERROR(IF(INDEX($W$121:$W$185, MATCH(0, IF(AD152=$E$121:$E$185, COUNTIF($AE$120:$AE151, $W$121:$W$185), ""), 0))=0,"",INDEX($W$121:$W$185, MATCH(0, IF(AD152=$E$121:$E$185, COUNTIF($AE$120:$AE151, $W$121:$W$185), ""), 0))),"")</f>
        <v/>
      </c>
      <c r="AF152" s="461"/>
      <c r="AG152" s="471" t="s">
        <v>706</v>
      </c>
    </row>
    <row r="153" spans="1:33" ht="47.1" customHeight="1" x14ac:dyDescent="0.25">
      <c r="A153" s="441">
        <v>32</v>
      </c>
      <c r="B153" s="464"/>
      <c r="C153" s="464"/>
      <c r="D153" s="464"/>
      <c r="E153" s="465" t="str">
        <f>IFERROR(IF(AND(K153="",T153=""),"",(VLOOKUP(Q153,'Reference records(soft deleted)'!$B$46:$D$62,3,FALSE))),"")</f>
        <v/>
      </c>
      <c r="F153" s="466"/>
      <c r="G153" s="466"/>
      <c r="H153" s="466"/>
      <c r="I153" s="466"/>
      <c r="J153" s="466"/>
      <c r="K153" s="465" t="str">
        <f>IFERROR(VLOOKUP(R153,'Reference records(soft deleted)'!$B$110:$D$181,3,FALSE),"")</f>
        <v/>
      </c>
      <c r="L153" s="466"/>
      <c r="M153" s="466"/>
      <c r="N153" s="466"/>
      <c r="O153" s="466"/>
      <c r="P153" s="466"/>
      <c r="Q153" s="467"/>
      <c r="R153" s="466"/>
      <c r="S153" s="466"/>
      <c r="T153" s="468"/>
      <c r="U153" s="469" t="str">
        <f>IFERROR(IF(VLOOKUP(E153,'Reference Records'!$C$71:$D$84,2,FALSE)=0,"",VLOOKUP(E153,'Reference Records'!$C$71:$D$84,2,FALSE)),"")</f>
        <v/>
      </c>
      <c r="V153" s="469"/>
      <c r="W153" s="469" t="str">
        <f t="shared" si="10"/>
        <v/>
      </c>
      <c r="X153" s="470" t="str">
        <f t="shared" si="11"/>
        <v>a1P360000031ZhzEAE</v>
      </c>
      <c r="Y153" s="470" t="b">
        <f t="shared" si="12"/>
        <v>0</v>
      </c>
      <c r="Z153" s="470" t="b">
        <f t="shared" si="13"/>
        <v>1</v>
      </c>
      <c r="AA153" s="470" t="str">
        <f>IFERROR(VLOOKUP(K153,'Reference Records'!$C$87:$E$148,3,FALSE),"")</f>
        <v/>
      </c>
      <c r="AB153" s="470" t="s">
        <v>707</v>
      </c>
      <c r="AC153" s="461"/>
      <c r="AD153" s="461" t="str">
        <f t="array" ref="AD153">IFERROR(INDEX($E$121:$E$185,MATCH(SMALL(NOT($E$121:$E$185="")*IF(ISNUMBER($E$121:$E$185),COUNTIF($E$121:$E$185,"&lt;="&amp;$E$121:$E$185),COUNTIF($E$121:$E$185,"&lt;="&amp;$E$121:$E$185)+SUM(--ISNUMBER($E$121:$E$185))),ROWS($E$120:E152)+SUM(--ISBLANK($E$121:$E$185))),NOT($E$121:$E$185="")*IF(ISNUMBER($E$121:$E$185),COUNTIF($E$121:$E$185,"&lt;="&amp;$E$121:$E$185),COUNTIF($E$121:$E$185,"&lt;="&amp;$E$121:$E$185)+SUM(--ISNUMBER($E$121:$E$185))),0)),"")</f>
        <v/>
      </c>
      <c r="AE153" s="461" t="str">
        <f t="array" ref="AE153">IFERROR(IF(INDEX($W$121:$W$185, MATCH(0, IF(AD153=$E$121:$E$185, COUNTIF($AE$120:$AE152, $W$121:$W$185), ""), 0))=0,"",INDEX($W$121:$W$185, MATCH(0, IF(AD153=$E$121:$E$185, COUNTIF($AE$120:$AE152, $W$121:$W$185), ""), 0))),"")</f>
        <v/>
      </c>
      <c r="AF153" s="461"/>
      <c r="AG153" s="471" t="s">
        <v>708</v>
      </c>
    </row>
    <row r="154" spans="1:33" ht="47.1" customHeight="1" x14ac:dyDescent="0.25">
      <c r="A154" s="441">
        <v>33</v>
      </c>
      <c r="B154" s="464"/>
      <c r="C154" s="464"/>
      <c r="D154" s="464"/>
      <c r="E154" s="465" t="str">
        <f>IFERROR(IF(AND(K154="",T154=""),"",(VLOOKUP(Q154,'Reference records(soft deleted)'!$B$46:$D$62,3,FALSE))),"")</f>
        <v/>
      </c>
      <c r="F154" s="466"/>
      <c r="G154" s="466"/>
      <c r="H154" s="466"/>
      <c r="I154" s="466"/>
      <c r="J154" s="466"/>
      <c r="K154" s="465" t="str">
        <f>IFERROR(VLOOKUP(R154,'Reference records(soft deleted)'!$B$110:$D$181,3,FALSE),"")</f>
        <v/>
      </c>
      <c r="L154" s="466"/>
      <c r="M154" s="466"/>
      <c r="N154" s="466"/>
      <c r="O154" s="466"/>
      <c r="P154" s="466"/>
      <c r="Q154" s="467"/>
      <c r="R154" s="466"/>
      <c r="S154" s="466"/>
      <c r="T154" s="468"/>
      <c r="U154" s="469" t="str">
        <f>IFERROR(IF(VLOOKUP(E154,'Reference Records'!$C$71:$D$84,2,FALSE)=0,"",VLOOKUP(E154,'Reference Records'!$C$71:$D$84,2,FALSE)),"")</f>
        <v/>
      </c>
      <c r="V154" s="469"/>
      <c r="W154" s="469" t="str">
        <f t="shared" si="10"/>
        <v/>
      </c>
      <c r="X154" s="470" t="str">
        <f t="shared" si="11"/>
        <v>a1P360000031ZhzEAE</v>
      </c>
      <c r="Y154" s="470" t="b">
        <f t="shared" si="12"/>
        <v>0</v>
      </c>
      <c r="Z154" s="470" t="b">
        <f t="shared" si="13"/>
        <v>1</v>
      </c>
      <c r="AA154" s="470" t="str">
        <f>IFERROR(VLOOKUP(K154,'Reference Records'!$C$87:$E$148,3,FALSE),"")</f>
        <v/>
      </c>
      <c r="AB154" s="470" t="s">
        <v>709</v>
      </c>
      <c r="AC154" s="461"/>
      <c r="AD154" s="461" t="str">
        <f t="array" ref="AD154">IFERROR(INDEX($E$121:$E$185,MATCH(SMALL(NOT($E$121:$E$185="")*IF(ISNUMBER($E$121:$E$185),COUNTIF($E$121:$E$185,"&lt;="&amp;$E$121:$E$185),COUNTIF($E$121:$E$185,"&lt;="&amp;$E$121:$E$185)+SUM(--ISNUMBER($E$121:$E$185))),ROWS($E$120:E153)+SUM(--ISBLANK($E$121:$E$185))),NOT($E$121:$E$185="")*IF(ISNUMBER($E$121:$E$185),COUNTIF($E$121:$E$185,"&lt;="&amp;$E$121:$E$185),COUNTIF($E$121:$E$185,"&lt;="&amp;$E$121:$E$185)+SUM(--ISNUMBER($E$121:$E$185))),0)),"")</f>
        <v/>
      </c>
      <c r="AE154" s="461" t="str">
        <f t="array" ref="AE154">IFERROR(IF(INDEX($W$121:$W$185, MATCH(0, IF(AD154=$E$121:$E$185, COUNTIF($AE$120:$AE153, $W$121:$W$185), ""), 0))=0,"",INDEX($W$121:$W$185, MATCH(0, IF(AD154=$E$121:$E$185, COUNTIF($AE$120:$AE153, $W$121:$W$185), ""), 0))),"")</f>
        <v/>
      </c>
      <c r="AF154" s="461"/>
      <c r="AG154" s="471" t="s">
        <v>710</v>
      </c>
    </row>
    <row r="155" spans="1:33" ht="47.1" customHeight="1" x14ac:dyDescent="0.25">
      <c r="A155" s="441">
        <v>34</v>
      </c>
      <c r="B155" s="464"/>
      <c r="C155" s="464"/>
      <c r="D155" s="464"/>
      <c r="E155" s="465" t="str">
        <f>IFERROR(IF(AND(K155="",T155=""),"",(VLOOKUP(Q155,'Reference records(soft deleted)'!$B$46:$D$62,3,FALSE))),"")</f>
        <v/>
      </c>
      <c r="F155" s="466"/>
      <c r="G155" s="466"/>
      <c r="H155" s="466"/>
      <c r="I155" s="466"/>
      <c r="J155" s="466"/>
      <c r="K155" s="465" t="str">
        <f>IFERROR(VLOOKUP(R155,'Reference records(soft deleted)'!$B$110:$D$181,3,FALSE),"")</f>
        <v/>
      </c>
      <c r="L155" s="466"/>
      <c r="M155" s="466"/>
      <c r="N155" s="466"/>
      <c r="O155" s="466"/>
      <c r="P155" s="466"/>
      <c r="Q155" s="467"/>
      <c r="R155" s="466"/>
      <c r="S155" s="466"/>
      <c r="T155" s="468"/>
      <c r="U155" s="469" t="str">
        <f>IFERROR(IF(VLOOKUP(E155,'Reference Records'!$C$71:$D$84,2,FALSE)=0,"",VLOOKUP(E155,'Reference Records'!$C$71:$D$84,2,FALSE)),"")</f>
        <v/>
      </c>
      <c r="V155" s="469"/>
      <c r="W155" s="469" t="str">
        <f t="shared" si="10"/>
        <v/>
      </c>
      <c r="X155" s="470" t="str">
        <f t="shared" si="11"/>
        <v>a1P360000031ZhzEAE</v>
      </c>
      <c r="Y155" s="470" t="b">
        <f t="shared" si="12"/>
        <v>0</v>
      </c>
      <c r="Z155" s="470" t="b">
        <f t="shared" si="13"/>
        <v>1</v>
      </c>
      <c r="AA155" s="470" t="str">
        <f>IFERROR(VLOOKUP(K155,'Reference Records'!$C$87:$E$148,3,FALSE),"")</f>
        <v/>
      </c>
      <c r="AB155" s="470" t="s">
        <v>711</v>
      </c>
      <c r="AC155" s="461"/>
      <c r="AD155" s="461" t="str">
        <f t="array" ref="AD155">IFERROR(INDEX($E$121:$E$185,MATCH(SMALL(NOT($E$121:$E$185="")*IF(ISNUMBER($E$121:$E$185),COUNTIF($E$121:$E$185,"&lt;="&amp;$E$121:$E$185),COUNTIF($E$121:$E$185,"&lt;="&amp;$E$121:$E$185)+SUM(--ISNUMBER($E$121:$E$185))),ROWS($E$120:E154)+SUM(--ISBLANK($E$121:$E$185))),NOT($E$121:$E$185="")*IF(ISNUMBER($E$121:$E$185),COUNTIF($E$121:$E$185,"&lt;="&amp;$E$121:$E$185),COUNTIF($E$121:$E$185,"&lt;="&amp;$E$121:$E$185)+SUM(--ISNUMBER($E$121:$E$185))),0)),"")</f>
        <v/>
      </c>
      <c r="AE155" s="461" t="str">
        <f t="array" ref="AE155">IFERROR(IF(INDEX($W$121:$W$185, MATCH(0, IF(AD155=$E$121:$E$185, COUNTIF($AE$120:$AE154, $W$121:$W$185), ""), 0))=0,"",INDEX($W$121:$W$185, MATCH(0, IF(AD155=$E$121:$E$185, COUNTIF($AE$120:$AE154, $W$121:$W$185), ""), 0))),"")</f>
        <v/>
      </c>
      <c r="AF155" s="461"/>
      <c r="AG155" s="471" t="s">
        <v>712</v>
      </c>
    </row>
    <row r="156" spans="1:33" ht="47.1" customHeight="1" x14ac:dyDescent="0.25">
      <c r="A156" s="441">
        <v>35</v>
      </c>
      <c r="B156" s="464"/>
      <c r="C156" s="464"/>
      <c r="D156" s="464"/>
      <c r="E156" s="465" t="str">
        <f>IFERROR(IF(AND(K156="",T156=""),"",(VLOOKUP(Q156,'Reference records(soft deleted)'!$B$46:$D$62,3,FALSE))),"")</f>
        <v/>
      </c>
      <c r="F156" s="466"/>
      <c r="G156" s="466"/>
      <c r="H156" s="466"/>
      <c r="I156" s="466"/>
      <c r="J156" s="466"/>
      <c r="K156" s="465" t="str">
        <f>IFERROR(VLOOKUP(R156,'Reference records(soft deleted)'!$B$110:$D$181,3,FALSE),"")</f>
        <v/>
      </c>
      <c r="L156" s="466"/>
      <c r="M156" s="466"/>
      <c r="N156" s="466"/>
      <c r="O156" s="466"/>
      <c r="P156" s="466"/>
      <c r="Q156" s="467"/>
      <c r="R156" s="466"/>
      <c r="S156" s="466"/>
      <c r="T156" s="468"/>
      <c r="U156" s="469" t="str">
        <f>IFERROR(IF(VLOOKUP(E156,'Reference Records'!$C$71:$D$84,2,FALSE)=0,"",VLOOKUP(E156,'Reference Records'!$C$71:$D$84,2,FALSE)),"")</f>
        <v/>
      </c>
      <c r="V156" s="469"/>
      <c r="W156" s="469" t="str">
        <f t="shared" si="10"/>
        <v/>
      </c>
      <c r="X156" s="470" t="str">
        <f t="shared" si="11"/>
        <v>a1P360000031ZhzEAE</v>
      </c>
      <c r="Y156" s="470" t="b">
        <f t="shared" si="12"/>
        <v>0</v>
      </c>
      <c r="Z156" s="470" t="b">
        <f t="shared" si="13"/>
        <v>1</v>
      </c>
      <c r="AA156" s="470" t="str">
        <f>IFERROR(VLOOKUP(K156,'Reference Records'!$C$87:$E$148,3,FALSE),"")</f>
        <v/>
      </c>
      <c r="AB156" s="470" t="s">
        <v>713</v>
      </c>
      <c r="AC156" s="461"/>
      <c r="AD156" s="461" t="str">
        <f t="array" ref="AD156">IFERROR(INDEX($E$121:$E$185,MATCH(SMALL(NOT($E$121:$E$185="")*IF(ISNUMBER($E$121:$E$185),COUNTIF($E$121:$E$185,"&lt;="&amp;$E$121:$E$185),COUNTIF($E$121:$E$185,"&lt;="&amp;$E$121:$E$185)+SUM(--ISNUMBER($E$121:$E$185))),ROWS($E$120:E155)+SUM(--ISBLANK($E$121:$E$185))),NOT($E$121:$E$185="")*IF(ISNUMBER($E$121:$E$185),COUNTIF($E$121:$E$185,"&lt;="&amp;$E$121:$E$185),COUNTIF($E$121:$E$185,"&lt;="&amp;$E$121:$E$185)+SUM(--ISNUMBER($E$121:$E$185))),0)),"")</f>
        <v/>
      </c>
      <c r="AE156" s="461" t="str">
        <f t="array" ref="AE156">IFERROR(IF(INDEX($W$121:$W$185, MATCH(0, IF(AD156=$E$121:$E$185, COUNTIF($AE$120:$AE155, $W$121:$W$185), ""), 0))=0,"",INDEX($W$121:$W$185, MATCH(0, IF(AD156=$E$121:$E$185, COUNTIF($AE$120:$AE155, $W$121:$W$185), ""), 0))),"")</f>
        <v/>
      </c>
      <c r="AF156" s="461"/>
      <c r="AG156" s="471" t="s">
        <v>714</v>
      </c>
    </row>
    <row r="157" spans="1:33" ht="47.1" customHeight="1" x14ac:dyDescent="0.25">
      <c r="A157" s="441">
        <v>36</v>
      </c>
      <c r="B157" s="464"/>
      <c r="C157" s="464"/>
      <c r="D157" s="464"/>
      <c r="E157" s="465" t="str">
        <f>IFERROR(IF(AND(K157="",T157=""),"",(VLOOKUP(Q157,'Reference records(soft deleted)'!$B$46:$D$62,3,FALSE))),"")</f>
        <v/>
      </c>
      <c r="F157" s="466"/>
      <c r="G157" s="466"/>
      <c r="H157" s="466"/>
      <c r="I157" s="466"/>
      <c r="J157" s="466"/>
      <c r="K157" s="465" t="str">
        <f>IFERROR(VLOOKUP(R157,'Reference records(soft deleted)'!$B$110:$D$181,3,FALSE),"")</f>
        <v/>
      </c>
      <c r="L157" s="466"/>
      <c r="M157" s="466"/>
      <c r="N157" s="466"/>
      <c r="O157" s="466"/>
      <c r="P157" s="466"/>
      <c r="Q157" s="467"/>
      <c r="R157" s="466"/>
      <c r="S157" s="466"/>
      <c r="T157" s="468"/>
      <c r="U157" s="469" t="str">
        <f>IFERROR(IF(VLOOKUP(E157,'Reference Records'!$C$71:$D$84,2,FALSE)=0,"",VLOOKUP(E157,'Reference Records'!$C$71:$D$84,2,FALSE)),"")</f>
        <v/>
      </c>
      <c r="V157" s="469"/>
      <c r="W157" s="469" t="str">
        <f t="shared" si="10"/>
        <v/>
      </c>
      <c r="X157" s="470" t="str">
        <f t="shared" si="11"/>
        <v>a1P360000031ZhzEAE</v>
      </c>
      <c r="Y157" s="470" t="b">
        <f t="shared" si="12"/>
        <v>0</v>
      </c>
      <c r="Z157" s="470" t="b">
        <f t="shared" si="13"/>
        <v>1</v>
      </c>
      <c r="AA157" s="470" t="str">
        <f>IFERROR(VLOOKUP(K157,'Reference Records'!$C$87:$E$148,3,FALSE),"")</f>
        <v/>
      </c>
      <c r="AB157" s="470" t="s">
        <v>715</v>
      </c>
      <c r="AC157" s="461"/>
      <c r="AD157" s="461" t="str">
        <f t="array" ref="AD157">IFERROR(INDEX($E$121:$E$185,MATCH(SMALL(NOT($E$121:$E$185="")*IF(ISNUMBER($E$121:$E$185),COUNTIF($E$121:$E$185,"&lt;="&amp;$E$121:$E$185),COUNTIF($E$121:$E$185,"&lt;="&amp;$E$121:$E$185)+SUM(--ISNUMBER($E$121:$E$185))),ROWS($E$120:E156)+SUM(--ISBLANK($E$121:$E$185))),NOT($E$121:$E$185="")*IF(ISNUMBER($E$121:$E$185),COUNTIF($E$121:$E$185,"&lt;="&amp;$E$121:$E$185),COUNTIF($E$121:$E$185,"&lt;="&amp;$E$121:$E$185)+SUM(--ISNUMBER($E$121:$E$185))),0)),"")</f>
        <v/>
      </c>
      <c r="AE157" s="461" t="str">
        <f t="array" ref="AE157">IFERROR(IF(INDEX($W$121:$W$185, MATCH(0, IF(AD157=$E$121:$E$185, COUNTIF($AE$120:$AE156, $W$121:$W$185), ""), 0))=0,"",INDEX($W$121:$W$185, MATCH(0, IF(AD157=$E$121:$E$185, COUNTIF($AE$120:$AE156, $W$121:$W$185), ""), 0))),"")</f>
        <v/>
      </c>
      <c r="AF157" s="461"/>
      <c r="AG157" s="471" t="s">
        <v>716</v>
      </c>
    </row>
    <row r="158" spans="1:33" ht="47.1" customHeight="1" x14ac:dyDescent="0.25">
      <c r="A158" s="441">
        <v>37</v>
      </c>
      <c r="B158" s="464"/>
      <c r="C158" s="464"/>
      <c r="D158" s="464"/>
      <c r="E158" s="465" t="str">
        <f>IFERROR(IF(AND(K158="",T158=""),"",(VLOOKUP(Q158,'Reference records(soft deleted)'!$B$46:$D$62,3,FALSE))),"")</f>
        <v/>
      </c>
      <c r="F158" s="466"/>
      <c r="G158" s="466"/>
      <c r="H158" s="466"/>
      <c r="I158" s="466"/>
      <c r="J158" s="466"/>
      <c r="K158" s="465" t="str">
        <f>IFERROR(VLOOKUP(R158,'Reference records(soft deleted)'!$B$110:$D$181,3,FALSE),"")</f>
        <v/>
      </c>
      <c r="L158" s="466"/>
      <c r="M158" s="466"/>
      <c r="N158" s="466"/>
      <c r="O158" s="466"/>
      <c r="P158" s="466"/>
      <c r="Q158" s="467"/>
      <c r="R158" s="466"/>
      <c r="S158" s="466"/>
      <c r="T158" s="468"/>
      <c r="U158" s="469" t="str">
        <f>IFERROR(IF(VLOOKUP(E158,'Reference Records'!$C$71:$D$84,2,FALSE)=0,"",VLOOKUP(E158,'Reference Records'!$C$71:$D$84,2,FALSE)),"")</f>
        <v/>
      </c>
      <c r="V158" s="469"/>
      <c r="W158" s="469" t="str">
        <f t="shared" si="10"/>
        <v/>
      </c>
      <c r="X158" s="470" t="str">
        <f t="shared" si="11"/>
        <v>a1P360000031ZhzEAE</v>
      </c>
      <c r="Y158" s="470" t="b">
        <f t="shared" si="12"/>
        <v>0</v>
      </c>
      <c r="Z158" s="470" t="b">
        <f t="shared" si="13"/>
        <v>1</v>
      </c>
      <c r="AA158" s="470" t="str">
        <f>IFERROR(VLOOKUP(K158,'Reference Records'!$C$87:$E$148,3,FALSE),"")</f>
        <v/>
      </c>
      <c r="AB158" s="470" t="s">
        <v>717</v>
      </c>
      <c r="AC158" s="461"/>
      <c r="AD158" s="461" t="str">
        <f t="array" ref="AD158">IFERROR(INDEX($E$121:$E$185,MATCH(SMALL(NOT($E$121:$E$185="")*IF(ISNUMBER($E$121:$E$185),COUNTIF($E$121:$E$185,"&lt;="&amp;$E$121:$E$185),COUNTIF($E$121:$E$185,"&lt;="&amp;$E$121:$E$185)+SUM(--ISNUMBER($E$121:$E$185))),ROWS($E$120:E157)+SUM(--ISBLANK($E$121:$E$185))),NOT($E$121:$E$185="")*IF(ISNUMBER($E$121:$E$185),COUNTIF($E$121:$E$185,"&lt;="&amp;$E$121:$E$185),COUNTIF($E$121:$E$185,"&lt;="&amp;$E$121:$E$185)+SUM(--ISNUMBER($E$121:$E$185))),0)),"")</f>
        <v/>
      </c>
      <c r="AE158" s="461" t="str">
        <f t="array" ref="AE158">IFERROR(IF(INDEX($W$121:$W$185, MATCH(0, IF(AD158=$E$121:$E$185, COUNTIF($AE$120:$AE157, $W$121:$W$185), ""), 0))=0,"",INDEX($W$121:$W$185, MATCH(0, IF(AD158=$E$121:$E$185, COUNTIF($AE$120:$AE157, $W$121:$W$185), ""), 0))),"")</f>
        <v/>
      </c>
      <c r="AF158" s="461"/>
      <c r="AG158" s="471" t="s">
        <v>718</v>
      </c>
    </row>
    <row r="159" spans="1:33" ht="47.1" customHeight="1" x14ac:dyDescent="0.25">
      <c r="A159" s="441">
        <v>38</v>
      </c>
      <c r="B159" s="464"/>
      <c r="C159" s="464"/>
      <c r="D159" s="464"/>
      <c r="E159" s="465" t="str">
        <f>IFERROR(IF(AND(K159="",T159=""),"",(VLOOKUP(Q159,'Reference records(soft deleted)'!$B$46:$D$62,3,FALSE))),"")</f>
        <v/>
      </c>
      <c r="F159" s="466"/>
      <c r="G159" s="466"/>
      <c r="H159" s="466"/>
      <c r="I159" s="466"/>
      <c r="J159" s="466"/>
      <c r="K159" s="465" t="str">
        <f>IFERROR(VLOOKUP(R159,'Reference records(soft deleted)'!$B$110:$D$181,3,FALSE),"")</f>
        <v/>
      </c>
      <c r="L159" s="466"/>
      <c r="M159" s="466"/>
      <c r="N159" s="466"/>
      <c r="O159" s="466"/>
      <c r="P159" s="466"/>
      <c r="Q159" s="467"/>
      <c r="R159" s="466"/>
      <c r="S159" s="466"/>
      <c r="T159" s="468"/>
      <c r="U159" s="469" t="str">
        <f>IFERROR(IF(VLOOKUP(E159,'Reference Records'!$C$71:$D$84,2,FALSE)=0,"",VLOOKUP(E159,'Reference Records'!$C$71:$D$84,2,FALSE)),"")</f>
        <v/>
      </c>
      <c r="V159" s="469"/>
      <c r="W159" s="469" t="str">
        <f t="shared" si="10"/>
        <v/>
      </c>
      <c r="X159" s="470" t="str">
        <f t="shared" si="11"/>
        <v>a1P360000031ZhzEAE</v>
      </c>
      <c r="Y159" s="470" t="b">
        <f t="shared" si="12"/>
        <v>0</v>
      </c>
      <c r="Z159" s="470" t="b">
        <f t="shared" si="13"/>
        <v>1</v>
      </c>
      <c r="AA159" s="470" t="str">
        <f>IFERROR(VLOOKUP(K159,'Reference Records'!$C$87:$E$148,3,FALSE),"")</f>
        <v/>
      </c>
      <c r="AB159" s="470" t="s">
        <v>719</v>
      </c>
      <c r="AC159" s="461"/>
      <c r="AD159" s="461" t="str">
        <f t="array" ref="AD159">IFERROR(INDEX($E$121:$E$185,MATCH(SMALL(NOT($E$121:$E$185="")*IF(ISNUMBER($E$121:$E$185),COUNTIF($E$121:$E$185,"&lt;="&amp;$E$121:$E$185),COUNTIF($E$121:$E$185,"&lt;="&amp;$E$121:$E$185)+SUM(--ISNUMBER($E$121:$E$185))),ROWS($E$120:E158)+SUM(--ISBLANK($E$121:$E$185))),NOT($E$121:$E$185="")*IF(ISNUMBER($E$121:$E$185),COUNTIF($E$121:$E$185,"&lt;="&amp;$E$121:$E$185),COUNTIF($E$121:$E$185,"&lt;="&amp;$E$121:$E$185)+SUM(--ISNUMBER($E$121:$E$185))),0)),"")</f>
        <v/>
      </c>
      <c r="AE159" s="461" t="str">
        <f t="array" ref="AE159">IFERROR(IF(INDEX($W$121:$W$185, MATCH(0, IF(AD159=$E$121:$E$185, COUNTIF($AE$120:$AE158, $W$121:$W$185), ""), 0))=0,"",INDEX($W$121:$W$185, MATCH(0, IF(AD159=$E$121:$E$185, COUNTIF($AE$120:$AE158, $W$121:$W$185), ""), 0))),"")</f>
        <v/>
      </c>
      <c r="AF159" s="461"/>
      <c r="AG159" s="471" t="s">
        <v>720</v>
      </c>
    </row>
    <row r="160" spans="1:33" ht="47.1" customHeight="1" x14ac:dyDescent="0.25">
      <c r="A160" s="441">
        <v>39</v>
      </c>
      <c r="B160" s="464"/>
      <c r="C160" s="464"/>
      <c r="D160" s="464"/>
      <c r="E160" s="465" t="str">
        <f>IFERROR(IF(AND(K160="",T160=""),"",(VLOOKUP(Q160,'Reference records(soft deleted)'!$B$46:$D$62,3,FALSE))),"")</f>
        <v/>
      </c>
      <c r="F160" s="466"/>
      <c r="G160" s="466"/>
      <c r="H160" s="466"/>
      <c r="I160" s="466"/>
      <c r="J160" s="466"/>
      <c r="K160" s="465" t="str">
        <f>IFERROR(VLOOKUP(R160,'Reference records(soft deleted)'!$B$110:$D$181,3,FALSE),"")</f>
        <v/>
      </c>
      <c r="L160" s="466"/>
      <c r="M160" s="466"/>
      <c r="N160" s="466"/>
      <c r="O160" s="466"/>
      <c r="P160" s="466"/>
      <c r="Q160" s="467"/>
      <c r="R160" s="466"/>
      <c r="S160" s="466"/>
      <c r="T160" s="468"/>
      <c r="U160" s="469" t="str">
        <f>IFERROR(IF(VLOOKUP(E160,'Reference Records'!$C$71:$D$84,2,FALSE)=0,"",VLOOKUP(E160,'Reference Records'!$C$71:$D$84,2,FALSE)),"")</f>
        <v/>
      </c>
      <c r="V160" s="469"/>
      <c r="W160" s="469" t="str">
        <f t="shared" si="10"/>
        <v/>
      </c>
      <c r="X160" s="470" t="str">
        <f t="shared" si="11"/>
        <v>a1P360000031ZhzEAE</v>
      </c>
      <c r="Y160" s="470" t="b">
        <f t="shared" si="12"/>
        <v>0</v>
      </c>
      <c r="Z160" s="470" t="b">
        <f t="shared" si="13"/>
        <v>1</v>
      </c>
      <c r="AA160" s="470" t="str">
        <f>IFERROR(VLOOKUP(K160,'Reference Records'!$C$87:$E$148,3,FALSE),"")</f>
        <v/>
      </c>
      <c r="AB160" s="470" t="s">
        <v>721</v>
      </c>
      <c r="AC160" s="461"/>
      <c r="AD160" s="461" t="str">
        <f t="array" ref="AD160">IFERROR(INDEX($E$121:$E$185,MATCH(SMALL(NOT($E$121:$E$185="")*IF(ISNUMBER($E$121:$E$185),COUNTIF($E$121:$E$185,"&lt;="&amp;$E$121:$E$185),COUNTIF($E$121:$E$185,"&lt;="&amp;$E$121:$E$185)+SUM(--ISNUMBER($E$121:$E$185))),ROWS($E$120:E159)+SUM(--ISBLANK($E$121:$E$185))),NOT($E$121:$E$185="")*IF(ISNUMBER($E$121:$E$185),COUNTIF($E$121:$E$185,"&lt;="&amp;$E$121:$E$185),COUNTIF($E$121:$E$185,"&lt;="&amp;$E$121:$E$185)+SUM(--ISNUMBER($E$121:$E$185))),0)),"")</f>
        <v/>
      </c>
      <c r="AE160" s="461" t="str">
        <f t="array" ref="AE160">IFERROR(IF(INDEX($W$121:$W$185, MATCH(0, IF(AD160=$E$121:$E$185, COUNTIF($AE$120:$AE159, $W$121:$W$185), ""), 0))=0,"",INDEX($W$121:$W$185, MATCH(0, IF(AD160=$E$121:$E$185, COUNTIF($AE$120:$AE159, $W$121:$W$185), ""), 0))),"")</f>
        <v/>
      </c>
      <c r="AF160" s="461"/>
      <c r="AG160" s="471" t="s">
        <v>722</v>
      </c>
    </row>
    <row r="161" spans="1:33" ht="47.1" customHeight="1" x14ac:dyDescent="0.25">
      <c r="A161" s="441">
        <v>40</v>
      </c>
      <c r="B161" s="464"/>
      <c r="C161" s="464"/>
      <c r="D161" s="464"/>
      <c r="E161" s="465" t="str">
        <f>IFERROR(IF(AND(K161="",T161=""),"",(VLOOKUP(Q161,'Reference records(soft deleted)'!$B$46:$D$62,3,FALSE))),"")</f>
        <v/>
      </c>
      <c r="F161" s="466"/>
      <c r="G161" s="466"/>
      <c r="H161" s="466"/>
      <c r="I161" s="466"/>
      <c r="J161" s="466"/>
      <c r="K161" s="465" t="str">
        <f>IFERROR(VLOOKUP(R161,'Reference records(soft deleted)'!$B$110:$D$181,3,FALSE),"")</f>
        <v/>
      </c>
      <c r="L161" s="466"/>
      <c r="M161" s="466"/>
      <c r="N161" s="466"/>
      <c r="O161" s="466"/>
      <c r="P161" s="466"/>
      <c r="Q161" s="467"/>
      <c r="R161" s="466"/>
      <c r="S161" s="466"/>
      <c r="T161" s="468"/>
      <c r="U161" s="469" t="str">
        <f>IFERROR(IF(VLOOKUP(E161,'Reference Records'!$C$71:$D$84,2,FALSE)=0,"",VLOOKUP(E161,'Reference Records'!$C$71:$D$84,2,FALSE)),"")</f>
        <v/>
      </c>
      <c r="V161" s="469"/>
      <c r="W161" s="469" t="str">
        <f t="shared" si="10"/>
        <v/>
      </c>
      <c r="X161" s="470" t="str">
        <f t="shared" si="11"/>
        <v>a1P360000031ZhzEAE</v>
      </c>
      <c r="Y161" s="470" t="b">
        <f t="shared" si="12"/>
        <v>0</v>
      </c>
      <c r="Z161" s="470" t="b">
        <f t="shared" si="13"/>
        <v>1</v>
      </c>
      <c r="AA161" s="470" t="str">
        <f>IFERROR(VLOOKUP(K161,'Reference Records'!$C$87:$E$148,3,FALSE),"")</f>
        <v/>
      </c>
      <c r="AB161" s="470" t="s">
        <v>723</v>
      </c>
      <c r="AC161" s="461"/>
      <c r="AD161" s="461" t="str">
        <f t="array" ref="AD161">IFERROR(INDEX($E$121:$E$185,MATCH(SMALL(NOT($E$121:$E$185="")*IF(ISNUMBER($E$121:$E$185),COUNTIF($E$121:$E$185,"&lt;="&amp;$E$121:$E$185),COUNTIF($E$121:$E$185,"&lt;="&amp;$E$121:$E$185)+SUM(--ISNUMBER($E$121:$E$185))),ROWS($E$120:E160)+SUM(--ISBLANK($E$121:$E$185))),NOT($E$121:$E$185="")*IF(ISNUMBER($E$121:$E$185),COUNTIF($E$121:$E$185,"&lt;="&amp;$E$121:$E$185),COUNTIF($E$121:$E$185,"&lt;="&amp;$E$121:$E$185)+SUM(--ISNUMBER($E$121:$E$185))),0)),"")</f>
        <v/>
      </c>
      <c r="AE161" s="461" t="str">
        <f t="array" ref="AE161">IFERROR(IF(INDEX($W$121:$W$185, MATCH(0, IF(AD161=$E$121:$E$185, COUNTIF($AE$120:$AE160, $W$121:$W$185), ""), 0))=0,"",INDEX($W$121:$W$185, MATCH(0, IF(AD161=$E$121:$E$185, COUNTIF($AE$120:$AE160, $W$121:$W$185), ""), 0))),"")</f>
        <v/>
      </c>
      <c r="AF161" s="461"/>
      <c r="AG161" s="471" t="s">
        <v>724</v>
      </c>
    </row>
    <row r="162" spans="1:33" ht="47.1" customHeight="1" x14ac:dyDescent="0.25">
      <c r="A162" s="441">
        <v>41</v>
      </c>
      <c r="B162" s="464"/>
      <c r="C162" s="464"/>
      <c r="D162" s="464"/>
      <c r="E162" s="465" t="str">
        <f>IFERROR(IF(AND(K162="",T162=""),"",(VLOOKUP(Q162,'Reference records(soft deleted)'!$B$46:$D$62,3,FALSE))),"")</f>
        <v/>
      </c>
      <c r="F162" s="466"/>
      <c r="G162" s="466"/>
      <c r="H162" s="466"/>
      <c r="I162" s="466"/>
      <c r="J162" s="466"/>
      <c r="K162" s="465" t="str">
        <f>IFERROR(VLOOKUP(R162,'Reference records(soft deleted)'!$B$110:$D$181,3,FALSE),"")</f>
        <v/>
      </c>
      <c r="L162" s="466"/>
      <c r="M162" s="466"/>
      <c r="N162" s="466"/>
      <c r="O162" s="466"/>
      <c r="P162" s="466"/>
      <c r="Q162" s="467"/>
      <c r="R162" s="466"/>
      <c r="S162" s="466"/>
      <c r="T162" s="468"/>
      <c r="U162" s="469" t="str">
        <f>IFERROR(IF(VLOOKUP(E162,'Reference Records'!$C$71:$D$84,2,FALSE)=0,"",VLOOKUP(E162,'Reference Records'!$C$71:$D$84,2,FALSE)),"")</f>
        <v/>
      </c>
      <c r="V162" s="469"/>
      <c r="W162" s="469" t="str">
        <f t="shared" si="10"/>
        <v/>
      </c>
      <c r="X162" s="470" t="str">
        <f t="shared" si="11"/>
        <v>a1P360000031ZhzEAE</v>
      </c>
      <c r="Y162" s="470" t="b">
        <f t="shared" si="12"/>
        <v>0</v>
      </c>
      <c r="Z162" s="470" t="b">
        <f t="shared" si="13"/>
        <v>1</v>
      </c>
      <c r="AA162" s="470" t="str">
        <f>IFERROR(VLOOKUP(K162,'Reference Records'!$C$87:$E$148,3,FALSE),"")</f>
        <v/>
      </c>
      <c r="AB162" s="470" t="s">
        <v>725</v>
      </c>
      <c r="AC162" s="461"/>
      <c r="AD162" s="461" t="str">
        <f t="array" ref="AD162">IFERROR(INDEX($E$121:$E$185,MATCH(SMALL(NOT($E$121:$E$185="")*IF(ISNUMBER($E$121:$E$185),COUNTIF($E$121:$E$185,"&lt;="&amp;$E$121:$E$185),COUNTIF($E$121:$E$185,"&lt;="&amp;$E$121:$E$185)+SUM(--ISNUMBER($E$121:$E$185))),ROWS($E$120:E161)+SUM(--ISBLANK($E$121:$E$185))),NOT($E$121:$E$185="")*IF(ISNUMBER($E$121:$E$185),COUNTIF($E$121:$E$185,"&lt;="&amp;$E$121:$E$185),COUNTIF($E$121:$E$185,"&lt;="&amp;$E$121:$E$185)+SUM(--ISNUMBER($E$121:$E$185))),0)),"")</f>
        <v/>
      </c>
      <c r="AE162" s="461" t="str">
        <f t="array" ref="AE162">IFERROR(IF(INDEX($W$121:$W$185, MATCH(0, IF(AD162=$E$121:$E$185, COUNTIF($AE$120:$AE161, $W$121:$W$185), ""), 0))=0,"",INDEX($W$121:$W$185, MATCH(0, IF(AD162=$E$121:$E$185, COUNTIF($AE$120:$AE161, $W$121:$W$185), ""), 0))),"")</f>
        <v/>
      </c>
      <c r="AF162" s="461"/>
      <c r="AG162" s="471" t="s">
        <v>726</v>
      </c>
    </row>
    <row r="163" spans="1:33" ht="47.1" customHeight="1" x14ac:dyDescent="0.25">
      <c r="A163" s="441">
        <v>42</v>
      </c>
      <c r="B163" s="464"/>
      <c r="C163" s="464"/>
      <c r="D163" s="464"/>
      <c r="E163" s="465" t="str">
        <f>IFERROR(IF(AND(K163="",T163=""),"",(VLOOKUP(Q163,'Reference records(soft deleted)'!$B$46:$D$62,3,FALSE))),"")</f>
        <v/>
      </c>
      <c r="F163" s="466"/>
      <c r="G163" s="466"/>
      <c r="H163" s="466"/>
      <c r="I163" s="466"/>
      <c r="J163" s="466"/>
      <c r="K163" s="465" t="str">
        <f>IFERROR(VLOOKUP(R163,'Reference records(soft deleted)'!$B$110:$D$181,3,FALSE),"")</f>
        <v/>
      </c>
      <c r="L163" s="466"/>
      <c r="M163" s="466"/>
      <c r="N163" s="466"/>
      <c r="O163" s="466"/>
      <c r="P163" s="466"/>
      <c r="Q163" s="467"/>
      <c r="R163" s="466"/>
      <c r="S163" s="466"/>
      <c r="T163" s="468"/>
      <c r="U163" s="469" t="str">
        <f>IFERROR(IF(VLOOKUP(E163,'Reference Records'!$C$71:$D$84,2,FALSE)=0,"",VLOOKUP(E163,'Reference Records'!$C$71:$D$84,2,FALSE)),"")</f>
        <v/>
      </c>
      <c r="V163" s="469"/>
      <c r="W163" s="469" t="str">
        <f t="shared" si="10"/>
        <v/>
      </c>
      <c r="X163" s="470" t="str">
        <f t="shared" si="11"/>
        <v>a1P360000031ZhzEAE</v>
      </c>
      <c r="Y163" s="470" t="b">
        <f t="shared" si="12"/>
        <v>0</v>
      </c>
      <c r="Z163" s="470" t="b">
        <f t="shared" si="13"/>
        <v>1</v>
      </c>
      <c r="AA163" s="470" t="str">
        <f>IFERROR(VLOOKUP(K163,'Reference Records'!$C$87:$E$148,3,FALSE),"")</f>
        <v/>
      </c>
      <c r="AB163" s="470" t="s">
        <v>727</v>
      </c>
      <c r="AC163" s="461"/>
      <c r="AD163" s="461" t="str">
        <f t="array" ref="AD163">IFERROR(INDEX($E$121:$E$185,MATCH(SMALL(NOT($E$121:$E$185="")*IF(ISNUMBER($E$121:$E$185),COUNTIF($E$121:$E$185,"&lt;="&amp;$E$121:$E$185),COUNTIF($E$121:$E$185,"&lt;="&amp;$E$121:$E$185)+SUM(--ISNUMBER($E$121:$E$185))),ROWS($E$120:E162)+SUM(--ISBLANK($E$121:$E$185))),NOT($E$121:$E$185="")*IF(ISNUMBER($E$121:$E$185),COUNTIF($E$121:$E$185,"&lt;="&amp;$E$121:$E$185),COUNTIF($E$121:$E$185,"&lt;="&amp;$E$121:$E$185)+SUM(--ISNUMBER($E$121:$E$185))),0)),"")</f>
        <v/>
      </c>
      <c r="AE163" s="461" t="str">
        <f t="array" ref="AE163">IFERROR(IF(INDEX($W$121:$W$185, MATCH(0, IF(AD163=$E$121:$E$185, COUNTIF($AE$120:$AE162, $W$121:$W$185), ""), 0))=0,"",INDEX($W$121:$W$185, MATCH(0, IF(AD163=$E$121:$E$185, COUNTIF($AE$120:$AE162, $W$121:$W$185), ""), 0))),"")</f>
        <v/>
      </c>
      <c r="AF163" s="461"/>
      <c r="AG163" s="471" t="s">
        <v>728</v>
      </c>
    </row>
    <row r="164" spans="1:33" ht="47.1" customHeight="1" x14ac:dyDescent="0.25">
      <c r="A164" s="441">
        <v>43</v>
      </c>
      <c r="B164" s="464"/>
      <c r="C164" s="464"/>
      <c r="D164" s="464"/>
      <c r="E164" s="465" t="str">
        <f>IFERROR(IF(AND(K164="",T164=""),"",(VLOOKUP(Q164,'Reference records(soft deleted)'!$B$46:$D$62,3,FALSE))),"")</f>
        <v/>
      </c>
      <c r="F164" s="466"/>
      <c r="G164" s="466"/>
      <c r="H164" s="466"/>
      <c r="I164" s="466"/>
      <c r="J164" s="466"/>
      <c r="K164" s="465" t="str">
        <f>IFERROR(VLOOKUP(R164,'Reference records(soft deleted)'!$B$110:$D$181,3,FALSE),"")</f>
        <v/>
      </c>
      <c r="L164" s="466"/>
      <c r="M164" s="466"/>
      <c r="N164" s="466"/>
      <c r="O164" s="466"/>
      <c r="P164" s="466"/>
      <c r="Q164" s="467"/>
      <c r="R164" s="466"/>
      <c r="S164" s="466"/>
      <c r="T164" s="468"/>
      <c r="U164" s="469" t="str">
        <f>IFERROR(IF(VLOOKUP(E164,'Reference Records'!$C$71:$D$84,2,FALSE)=0,"",VLOOKUP(E164,'Reference Records'!$C$71:$D$84,2,FALSE)),"")</f>
        <v/>
      </c>
      <c r="V164" s="469"/>
      <c r="W164" s="469" t="str">
        <f t="shared" si="10"/>
        <v/>
      </c>
      <c r="X164" s="470" t="str">
        <f t="shared" si="11"/>
        <v>a1P360000031ZhzEAE</v>
      </c>
      <c r="Y164" s="470" t="b">
        <f t="shared" si="12"/>
        <v>0</v>
      </c>
      <c r="Z164" s="470" t="b">
        <f t="shared" si="13"/>
        <v>1</v>
      </c>
      <c r="AA164" s="470" t="str">
        <f>IFERROR(VLOOKUP(K164,'Reference Records'!$C$87:$E$148,3,FALSE),"")</f>
        <v/>
      </c>
      <c r="AB164" s="470" t="s">
        <v>729</v>
      </c>
      <c r="AC164" s="461"/>
      <c r="AD164" s="461" t="str">
        <f t="array" ref="AD164">IFERROR(INDEX($E$121:$E$185,MATCH(SMALL(NOT($E$121:$E$185="")*IF(ISNUMBER($E$121:$E$185),COUNTIF($E$121:$E$185,"&lt;="&amp;$E$121:$E$185),COUNTIF($E$121:$E$185,"&lt;="&amp;$E$121:$E$185)+SUM(--ISNUMBER($E$121:$E$185))),ROWS($E$120:E163)+SUM(--ISBLANK($E$121:$E$185))),NOT($E$121:$E$185="")*IF(ISNUMBER($E$121:$E$185),COUNTIF($E$121:$E$185,"&lt;="&amp;$E$121:$E$185),COUNTIF($E$121:$E$185,"&lt;="&amp;$E$121:$E$185)+SUM(--ISNUMBER($E$121:$E$185))),0)),"")</f>
        <v/>
      </c>
      <c r="AE164" s="461" t="str">
        <f t="array" ref="AE164">IFERROR(IF(INDEX($W$121:$W$185, MATCH(0, IF(AD164=$E$121:$E$185, COUNTIF($AE$120:$AE163, $W$121:$W$185), ""), 0))=0,"",INDEX($W$121:$W$185, MATCH(0, IF(AD164=$E$121:$E$185, COUNTIF($AE$120:$AE163, $W$121:$W$185), ""), 0))),"")</f>
        <v/>
      </c>
      <c r="AF164" s="461"/>
      <c r="AG164" s="471" t="s">
        <v>730</v>
      </c>
    </row>
    <row r="165" spans="1:33" ht="47.1" customHeight="1" x14ac:dyDescent="0.25">
      <c r="A165" s="441">
        <v>44</v>
      </c>
      <c r="B165" s="464"/>
      <c r="C165" s="464"/>
      <c r="D165" s="464"/>
      <c r="E165" s="465" t="str">
        <f>IFERROR(IF(AND(K165="",T165=""),"",(VLOOKUP(Q165,'Reference records(soft deleted)'!$B$46:$D$62,3,FALSE))),"")</f>
        <v/>
      </c>
      <c r="F165" s="466"/>
      <c r="G165" s="466"/>
      <c r="H165" s="466"/>
      <c r="I165" s="466"/>
      <c r="J165" s="466"/>
      <c r="K165" s="465" t="str">
        <f>IFERROR(VLOOKUP(R165,'Reference records(soft deleted)'!$B$110:$D$181,3,FALSE),"")</f>
        <v/>
      </c>
      <c r="L165" s="466"/>
      <c r="M165" s="466"/>
      <c r="N165" s="466"/>
      <c r="O165" s="466"/>
      <c r="P165" s="466"/>
      <c r="Q165" s="467"/>
      <c r="R165" s="466"/>
      <c r="S165" s="466"/>
      <c r="T165" s="468"/>
      <c r="U165" s="469" t="str">
        <f>IFERROR(IF(VLOOKUP(E165,'Reference Records'!$C$71:$D$84,2,FALSE)=0,"",VLOOKUP(E165,'Reference Records'!$C$71:$D$84,2,FALSE)),"")</f>
        <v/>
      </c>
      <c r="V165" s="469"/>
      <c r="W165" s="469" t="str">
        <f t="shared" si="10"/>
        <v/>
      </c>
      <c r="X165" s="470" t="str">
        <f t="shared" si="11"/>
        <v>a1P360000031ZhzEAE</v>
      </c>
      <c r="Y165" s="470" t="b">
        <f t="shared" si="12"/>
        <v>0</v>
      </c>
      <c r="Z165" s="470" t="b">
        <f t="shared" si="13"/>
        <v>1</v>
      </c>
      <c r="AA165" s="470" t="str">
        <f>IFERROR(VLOOKUP(K165,'Reference Records'!$C$87:$E$148,3,FALSE),"")</f>
        <v/>
      </c>
      <c r="AB165" s="470" t="s">
        <v>731</v>
      </c>
      <c r="AC165" s="461"/>
      <c r="AD165" s="461" t="str">
        <f t="array" ref="AD165">IFERROR(INDEX($E$121:$E$185,MATCH(SMALL(NOT($E$121:$E$185="")*IF(ISNUMBER($E$121:$E$185),COUNTIF($E$121:$E$185,"&lt;="&amp;$E$121:$E$185),COUNTIF($E$121:$E$185,"&lt;="&amp;$E$121:$E$185)+SUM(--ISNUMBER($E$121:$E$185))),ROWS($E$120:E164)+SUM(--ISBLANK($E$121:$E$185))),NOT($E$121:$E$185="")*IF(ISNUMBER($E$121:$E$185),COUNTIF($E$121:$E$185,"&lt;="&amp;$E$121:$E$185),COUNTIF($E$121:$E$185,"&lt;="&amp;$E$121:$E$185)+SUM(--ISNUMBER($E$121:$E$185))),0)),"")</f>
        <v/>
      </c>
      <c r="AE165" s="461" t="str">
        <f t="array" ref="AE165">IFERROR(IF(INDEX($W$121:$W$185, MATCH(0, IF(AD165=$E$121:$E$185, COUNTIF($AE$120:$AE164, $W$121:$W$185), ""), 0))=0,"",INDEX($W$121:$W$185, MATCH(0, IF(AD165=$E$121:$E$185, COUNTIF($AE$120:$AE164, $W$121:$W$185), ""), 0))),"")</f>
        <v/>
      </c>
      <c r="AF165" s="461"/>
      <c r="AG165" s="471" t="s">
        <v>732</v>
      </c>
    </row>
    <row r="166" spans="1:33" ht="47.1" customHeight="1" x14ac:dyDescent="0.25">
      <c r="A166" s="441">
        <v>45</v>
      </c>
      <c r="B166" s="464"/>
      <c r="C166" s="464"/>
      <c r="D166" s="464"/>
      <c r="E166" s="465" t="str">
        <f>IFERROR(IF(AND(K166="",T166=""),"",(VLOOKUP(Q166,'Reference records(soft deleted)'!$B$46:$D$62,3,FALSE))),"")</f>
        <v/>
      </c>
      <c r="F166" s="466"/>
      <c r="G166" s="466"/>
      <c r="H166" s="466"/>
      <c r="I166" s="466"/>
      <c r="J166" s="466"/>
      <c r="K166" s="465" t="str">
        <f>IFERROR(VLOOKUP(R166,'Reference records(soft deleted)'!$B$110:$D$181,3,FALSE),"")</f>
        <v/>
      </c>
      <c r="L166" s="466"/>
      <c r="M166" s="466"/>
      <c r="N166" s="466"/>
      <c r="O166" s="466"/>
      <c r="P166" s="466"/>
      <c r="Q166" s="467"/>
      <c r="R166" s="466"/>
      <c r="S166" s="466"/>
      <c r="T166" s="468"/>
      <c r="U166" s="469" t="str">
        <f>IFERROR(IF(VLOOKUP(E166,'Reference Records'!$C$71:$D$84,2,FALSE)=0,"",VLOOKUP(E166,'Reference Records'!$C$71:$D$84,2,FALSE)),"")</f>
        <v/>
      </c>
      <c r="V166" s="469"/>
      <c r="W166" s="469" t="str">
        <f t="shared" si="10"/>
        <v/>
      </c>
      <c r="X166" s="470" t="str">
        <f t="shared" si="11"/>
        <v>a1P360000031ZhzEAE</v>
      </c>
      <c r="Y166" s="470" t="b">
        <f t="shared" si="12"/>
        <v>0</v>
      </c>
      <c r="Z166" s="470" t="b">
        <f t="shared" si="13"/>
        <v>1</v>
      </c>
      <c r="AA166" s="470" t="str">
        <f>IFERROR(VLOOKUP(K166,'Reference Records'!$C$87:$E$148,3,FALSE),"")</f>
        <v/>
      </c>
      <c r="AB166" s="470" t="s">
        <v>733</v>
      </c>
      <c r="AC166" s="461"/>
      <c r="AD166" s="461" t="str">
        <f t="array" ref="AD166">IFERROR(INDEX($E$121:$E$185,MATCH(SMALL(NOT($E$121:$E$185="")*IF(ISNUMBER($E$121:$E$185),COUNTIF($E$121:$E$185,"&lt;="&amp;$E$121:$E$185),COUNTIF($E$121:$E$185,"&lt;="&amp;$E$121:$E$185)+SUM(--ISNUMBER($E$121:$E$185))),ROWS($E$120:E165)+SUM(--ISBLANK($E$121:$E$185))),NOT($E$121:$E$185="")*IF(ISNUMBER($E$121:$E$185),COUNTIF($E$121:$E$185,"&lt;="&amp;$E$121:$E$185),COUNTIF($E$121:$E$185,"&lt;="&amp;$E$121:$E$185)+SUM(--ISNUMBER($E$121:$E$185))),0)),"")</f>
        <v/>
      </c>
      <c r="AE166" s="461" t="str">
        <f t="array" ref="AE166">IFERROR(IF(INDEX($W$121:$W$185, MATCH(0, IF(AD166=$E$121:$E$185, COUNTIF($AE$120:$AE165, $W$121:$W$185), ""), 0))=0,"",INDEX($W$121:$W$185, MATCH(0, IF(AD166=$E$121:$E$185, COUNTIF($AE$120:$AE165, $W$121:$W$185), ""), 0))),"")</f>
        <v/>
      </c>
      <c r="AF166" s="461"/>
      <c r="AG166" s="471" t="s">
        <v>734</v>
      </c>
    </row>
    <row r="167" spans="1:33" ht="47.1" customHeight="1" x14ac:dyDescent="0.25">
      <c r="A167" s="441">
        <v>46</v>
      </c>
      <c r="B167" s="464"/>
      <c r="C167" s="464"/>
      <c r="D167" s="464"/>
      <c r="E167" s="465" t="str">
        <f>IFERROR(IF(AND(K167="",T167=""),"",(VLOOKUP(Q167,'Reference records(soft deleted)'!$B$46:$D$62,3,FALSE))),"")</f>
        <v/>
      </c>
      <c r="F167" s="466"/>
      <c r="G167" s="466"/>
      <c r="H167" s="466"/>
      <c r="I167" s="466"/>
      <c r="J167" s="466"/>
      <c r="K167" s="465" t="str">
        <f>IFERROR(VLOOKUP(R167,'Reference records(soft deleted)'!$B$110:$D$181,3,FALSE),"")</f>
        <v/>
      </c>
      <c r="L167" s="466"/>
      <c r="M167" s="466"/>
      <c r="N167" s="466"/>
      <c r="O167" s="466"/>
      <c r="P167" s="466"/>
      <c r="Q167" s="467"/>
      <c r="R167" s="466"/>
      <c r="S167" s="466"/>
      <c r="T167" s="468"/>
      <c r="U167" s="469" t="str">
        <f>IFERROR(IF(VLOOKUP(E167,'Reference Records'!$C$71:$D$84,2,FALSE)=0,"",VLOOKUP(E167,'Reference Records'!$C$71:$D$84,2,FALSE)),"")</f>
        <v/>
      </c>
      <c r="V167" s="469"/>
      <c r="W167" s="469" t="str">
        <f t="shared" si="10"/>
        <v/>
      </c>
      <c r="X167" s="470" t="str">
        <f t="shared" si="11"/>
        <v>a1P360000031ZhzEAE</v>
      </c>
      <c r="Y167" s="470" t="b">
        <f t="shared" si="12"/>
        <v>0</v>
      </c>
      <c r="Z167" s="470" t="b">
        <f t="shared" si="13"/>
        <v>1</v>
      </c>
      <c r="AA167" s="470" t="str">
        <f>IFERROR(VLOOKUP(K167,'Reference Records'!$C$87:$E$148,3,FALSE),"")</f>
        <v/>
      </c>
      <c r="AB167" s="470" t="s">
        <v>735</v>
      </c>
      <c r="AC167" s="461"/>
      <c r="AD167" s="461" t="str">
        <f t="array" ref="AD167">IFERROR(INDEX($E$121:$E$185,MATCH(SMALL(NOT($E$121:$E$185="")*IF(ISNUMBER($E$121:$E$185),COUNTIF($E$121:$E$185,"&lt;="&amp;$E$121:$E$185),COUNTIF($E$121:$E$185,"&lt;="&amp;$E$121:$E$185)+SUM(--ISNUMBER($E$121:$E$185))),ROWS($E$120:E166)+SUM(--ISBLANK($E$121:$E$185))),NOT($E$121:$E$185="")*IF(ISNUMBER($E$121:$E$185),COUNTIF($E$121:$E$185,"&lt;="&amp;$E$121:$E$185),COUNTIF($E$121:$E$185,"&lt;="&amp;$E$121:$E$185)+SUM(--ISNUMBER($E$121:$E$185))),0)),"")</f>
        <v/>
      </c>
      <c r="AE167" s="461" t="str">
        <f t="array" ref="AE167">IFERROR(IF(INDEX($W$121:$W$185, MATCH(0, IF(AD167=$E$121:$E$185, COUNTIF($AE$120:$AE166, $W$121:$W$185), ""), 0))=0,"",INDEX($W$121:$W$185, MATCH(0, IF(AD167=$E$121:$E$185, COUNTIF($AE$120:$AE166, $W$121:$W$185), ""), 0))),"")</f>
        <v/>
      </c>
      <c r="AF167" s="461"/>
      <c r="AG167" s="471" t="s">
        <v>736</v>
      </c>
    </row>
    <row r="168" spans="1:33" ht="47.1" customHeight="1" x14ac:dyDescent="0.25">
      <c r="A168" s="441">
        <v>47</v>
      </c>
      <c r="B168" s="464"/>
      <c r="C168" s="464"/>
      <c r="D168" s="464"/>
      <c r="E168" s="465" t="str">
        <f>IFERROR(IF(AND(K168="",T168=""),"",(VLOOKUP(Q168,'Reference records(soft deleted)'!$B$46:$D$62,3,FALSE))),"")</f>
        <v/>
      </c>
      <c r="F168" s="466"/>
      <c r="G168" s="466"/>
      <c r="H168" s="466"/>
      <c r="I168" s="466"/>
      <c r="J168" s="466"/>
      <c r="K168" s="465" t="str">
        <f>IFERROR(VLOOKUP(R168,'Reference records(soft deleted)'!$B$110:$D$181,3,FALSE),"")</f>
        <v/>
      </c>
      <c r="L168" s="466"/>
      <c r="M168" s="466"/>
      <c r="N168" s="466"/>
      <c r="O168" s="466"/>
      <c r="P168" s="466"/>
      <c r="Q168" s="467"/>
      <c r="R168" s="466"/>
      <c r="S168" s="466"/>
      <c r="T168" s="468"/>
      <c r="U168" s="469" t="str">
        <f>IFERROR(IF(VLOOKUP(E168,'Reference Records'!$C$71:$D$84,2,FALSE)=0,"",VLOOKUP(E168,'Reference Records'!$C$71:$D$84,2,FALSE)),"")</f>
        <v/>
      </c>
      <c r="V168" s="469"/>
      <c r="W168" s="469" t="str">
        <f t="shared" si="10"/>
        <v/>
      </c>
      <c r="X168" s="470" t="str">
        <f t="shared" si="11"/>
        <v>a1P360000031ZhzEAE</v>
      </c>
      <c r="Y168" s="470" t="b">
        <f t="shared" si="12"/>
        <v>0</v>
      </c>
      <c r="Z168" s="470" t="b">
        <f t="shared" si="13"/>
        <v>1</v>
      </c>
      <c r="AA168" s="470" t="str">
        <f>IFERROR(VLOOKUP(K168,'Reference Records'!$C$87:$E$148,3,FALSE),"")</f>
        <v/>
      </c>
      <c r="AB168" s="470" t="s">
        <v>737</v>
      </c>
      <c r="AC168" s="461"/>
      <c r="AD168" s="461" t="str">
        <f t="array" ref="AD168">IFERROR(INDEX($E$121:$E$185,MATCH(SMALL(NOT($E$121:$E$185="")*IF(ISNUMBER($E$121:$E$185),COUNTIF($E$121:$E$185,"&lt;="&amp;$E$121:$E$185),COUNTIF($E$121:$E$185,"&lt;="&amp;$E$121:$E$185)+SUM(--ISNUMBER($E$121:$E$185))),ROWS($E$120:E167)+SUM(--ISBLANK($E$121:$E$185))),NOT($E$121:$E$185="")*IF(ISNUMBER($E$121:$E$185),COUNTIF($E$121:$E$185,"&lt;="&amp;$E$121:$E$185),COUNTIF($E$121:$E$185,"&lt;="&amp;$E$121:$E$185)+SUM(--ISNUMBER($E$121:$E$185))),0)),"")</f>
        <v/>
      </c>
      <c r="AE168" s="461" t="str">
        <f t="array" ref="AE168">IFERROR(IF(INDEX($W$121:$W$185, MATCH(0, IF(AD168=$E$121:$E$185, COUNTIF($AE$120:$AE167, $W$121:$W$185), ""), 0))=0,"",INDEX($W$121:$W$185, MATCH(0, IF(AD168=$E$121:$E$185, COUNTIF($AE$120:$AE167, $W$121:$W$185), ""), 0))),"")</f>
        <v/>
      </c>
      <c r="AF168" s="461"/>
      <c r="AG168" s="471" t="s">
        <v>738</v>
      </c>
    </row>
    <row r="169" spans="1:33" ht="47.1" customHeight="1" x14ac:dyDescent="0.25">
      <c r="A169" s="441">
        <v>48</v>
      </c>
      <c r="B169" s="464"/>
      <c r="C169" s="464"/>
      <c r="D169" s="464"/>
      <c r="E169" s="465" t="str">
        <f>IFERROR(IF(AND(K169="",T169=""),"",(VLOOKUP(Q169,'Reference records(soft deleted)'!$B$46:$D$62,3,FALSE))),"")</f>
        <v/>
      </c>
      <c r="F169" s="466"/>
      <c r="G169" s="466"/>
      <c r="H169" s="466"/>
      <c r="I169" s="466"/>
      <c r="J169" s="466"/>
      <c r="K169" s="465" t="str">
        <f>IFERROR(VLOOKUP(R169,'Reference records(soft deleted)'!$B$110:$D$181,3,FALSE),"")</f>
        <v/>
      </c>
      <c r="L169" s="466"/>
      <c r="M169" s="466"/>
      <c r="N169" s="466"/>
      <c r="O169" s="466"/>
      <c r="P169" s="466"/>
      <c r="Q169" s="467"/>
      <c r="R169" s="466"/>
      <c r="S169" s="466"/>
      <c r="T169" s="468"/>
      <c r="U169" s="469" t="str">
        <f>IFERROR(IF(VLOOKUP(E169,'Reference Records'!$C$71:$D$84,2,FALSE)=0,"",VLOOKUP(E169,'Reference Records'!$C$71:$D$84,2,FALSE)),"")</f>
        <v/>
      </c>
      <c r="V169" s="469"/>
      <c r="W169" s="469" t="str">
        <f t="shared" si="10"/>
        <v/>
      </c>
      <c r="X169" s="470" t="str">
        <f t="shared" si="11"/>
        <v>a1P360000031ZhzEAE</v>
      </c>
      <c r="Y169" s="470" t="b">
        <f t="shared" si="12"/>
        <v>0</v>
      </c>
      <c r="Z169" s="470" t="b">
        <f t="shared" si="13"/>
        <v>1</v>
      </c>
      <c r="AA169" s="470" t="str">
        <f>IFERROR(VLOOKUP(K169,'Reference Records'!$C$87:$E$148,3,FALSE),"")</f>
        <v/>
      </c>
      <c r="AB169" s="470" t="s">
        <v>739</v>
      </c>
      <c r="AC169" s="461"/>
      <c r="AD169" s="461" t="str">
        <f t="array" ref="AD169">IFERROR(INDEX($E$121:$E$185,MATCH(SMALL(NOT($E$121:$E$185="")*IF(ISNUMBER($E$121:$E$185),COUNTIF($E$121:$E$185,"&lt;="&amp;$E$121:$E$185),COUNTIF($E$121:$E$185,"&lt;="&amp;$E$121:$E$185)+SUM(--ISNUMBER($E$121:$E$185))),ROWS($E$120:E168)+SUM(--ISBLANK($E$121:$E$185))),NOT($E$121:$E$185="")*IF(ISNUMBER($E$121:$E$185),COUNTIF($E$121:$E$185,"&lt;="&amp;$E$121:$E$185),COUNTIF($E$121:$E$185,"&lt;="&amp;$E$121:$E$185)+SUM(--ISNUMBER($E$121:$E$185))),0)),"")</f>
        <v/>
      </c>
      <c r="AE169" s="461" t="str">
        <f t="array" ref="AE169">IFERROR(IF(INDEX($W$121:$W$185, MATCH(0, IF(AD169=$E$121:$E$185, COUNTIF($AE$120:$AE168, $W$121:$W$185), ""), 0))=0,"",INDEX($W$121:$W$185, MATCH(0, IF(AD169=$E$121:$E$185, COUNTIF($AE$120:$AE168, $W$121:$W$185), ""), 0))),"")</f>
        <v/>
      </c>
      <c r="AF169" s="461"/>
      <c r="AG169" s="471" t="s">
        <v>740</v>
      </c>
    </row>
    <row r="170" spans="1:33" ht="47.1" customHeight="1" x14ac:dyDescent="0.25">
      <c r="A170" s="441">
        <v>49</v>
      </c>
      <c r="B170" s="464"/>
      <c r="C170" s="464"/>
      <c r="D170" s="464"/>
      <c r="E170" s="465" t="str">
        <f>IFERROR(IF(AND(K170="",T170=""),"",(VLOOKUP(Q170,'Reference records(soft deleted)'!$B$46:$D$62,3,FALSE))),"")</f>
        <v/>
      </c>
      <c r="F170" s="466"/>
      <c r="G170" s="466"/>
      <c r="H170" s="466"/>
      <c r="I170" s="466"/>
      <c r="J170" s="466"/>
      <c r="K170" s="465" t="str">
        <f>IFERROR(VLOOKUP(R170,'Reference records(soft deleted)'!$B$110:$D$181,3,FALSE),"")</f>
        <v/>
      </c>
      <c r="L170" s="466"/>
      <c r="M170" s="466"/>
      <c r="N170" s="466"/>
      <c r="O170" s="466"/>
      <c r="P170" s="466"/>
      <c r="Q170" s="467"/>
      <c r="R170" s="466"/>
      <c r="S170" s="466"/>
      <c r="T170" s="468"/>
      <c r="U170" s="469" t="str">
        <f>IFERROR(IF(VLOOKUP(E170,'Reference Records'!$C$71:$D$84,2,FALSE)=0,"",VLOOKUP(E170,'Reference Records'!$C$71:$D$84,2,FALSE)),"")</f>
        <v/>
      </c>
      <c r="V170" s="469"/>
      <c r="W170" s="469" t="str">
        <f t="shared" si="10"/>
        <v/>
      </c>
      <c r="X170" s="470" t="str">
        <f t="shared" si="11"/>
        <v>a1P360000031ZhzEAE</v>
      </c>
      <c r="Y170" s="470" t="b">
        <f t="shared" si="12"/>
        <v>0</v>
      </c>
      <c r="Z170" s="470" t="b">
        <f t="shared" si="13"/>
        <v>1</v>
      </c>
      <c r="AA170" s="470" t="str">
        <f>IFERROR(VLOOKUP(K170,'Reference Records'!$C$87:$E$148,3,FALSE),"")</f>
        <v/>
      </c>
      <c r="AB170" s="470" t="s">
        <v>741</v>
      </c>
      <c r="AC170" s="461"/>
      <c r="AD170" s="461" t="str">
        <f t="array" ref="AD170">IFERROR(INDEX($E$121:$E$185,MATCH(SMALL(NOT($E$121:$E$185="")*IF(ISNUMBER($E$121:$E$185),COUNTIF($E$121:$E$185,"&lt;="&amp;$E$121:$E$185),COUNTIF($E$121:$E$185,"&lt;="&amp;$E$121:$E$185)+SUM(--ISNUMBER($E$121:$E$185))),ROWS($E$120:E169)+SUM(--ISBLANK($E$121:$E$185))),NOT($E$121:$E$185="")*IF(ISNUMBER($E$121:$E$185),COUNTIF($E$121:$E$185,"&lt;="&amp;$E$121:$E$185),COUNTIF($E$121:$E$185,"&lt;="&amp;$E$121:$E$185)+SUM(--ISNUMBER($E$121:$E$185))),0)),"")</f>
        <v/>
      </c>
      <c r="AE170" s="461" t="str">
        <f t="array" ref="AE170">IFERROR(IF(INDEX($W$121:$W$185, MATCH(0, IF(AD170=$E$121:$E$185, COUNTIF($AE$120:$AE169, $W$121:$W$185), ""), 0))=0,"",INDEX($W$121:$W$185, MATCH(0, IF(AD170=$E$121:$E$185, COUNTIF($AE$120:$AE169, $W$121:$W$185), ""), 0))),"")</f>
        <v/>
      </c>
      <c r="AF170" s="461"/>
      <c r="AG170" s="471" t="s">
        <v>742</v>
      </c>
    </row>
    <row r="171" spans="1:33" ht="47.1" customHeight="1" x14ac:dyDescent="0.25">
      <c r="A171" s="441">
        <v>50</v>
      </c>
      <c r="B171" s="464"/>
      <c r="C171" s="464"/>
      <c r="D171" s="464"/>
      <c r="E171" s="465" t="str">
        <f>IFERROR(IF(AND(K171="",T171=""),"",(VLOOKUP(Q171,'Reference records(soft deleted)'!$B$46:$D$62,3,FALSE))),"")</f>
        <v/>
      </c>
      <c r="F171" s="466"/>
      <c r="G171" s="466"/>
      <c r="H171" s="466"/>
      <c r="I171" s="466"/>
      <c r="J171" s="466"/>
      <c r="K171" s="465" t="str">
        <f>IFERROR(VLOOKUP(R171,'Reference records(soft deleted)'!$B$110:$D$181,3,FALSE),"")</f>
        <v/>
      </c>
      <c r="L171" s="466"/>
      <c r="M171" s="466"/>
      <c r="N171" s="466"/>
      <c r="O171" s="466"/>
      <c r="P171" s="466"/>
      <c r="Q171" s="467"/>
      <c r="R171" s="466"/>
      <c r="S171" s="466"/>
      <c r="T171" s="468"/>
      <c r="U171" s="469" t="str">
        <f>IFERROR(IF(VLOOKUP(E171,'Reference Records'!$C$71:$D$84,2,FALSE)=0,"",VLOOKUP(E171,'Reference Records'!$C$71:$D$84,2,FALSE)),"")</f>
        <v/>
      </c>
      <c r="V171" s="469"/>
      <c r="W171" s="469" t="str">
        <f t="shared" si="10"/>
        <v/>
      </c>
      <c r="X171" s="470" t="str">
        <f t="shared" si="11"/>
        <v>a1P360000031ZhzEAE</v>
      </c>
      <c r="Y171" s="470" t="b">
        <f t="shared" si="12"/>
        <v>0</v>
      </c>
      <c r="Z171" s="470" t="b">
        <f t="shared" si="13"/>
        <v>1</v>
      </c>
      <c r="AA171" s="470" t="str">
        <f>IFERROR(VLOOKUP(K171,'Reference Records'!$C$87:$E$148,3,FALSE),"")</f>
        <v/>
      </c>
      <c r="AB171" s="470" t="s">
        <v>743</v>
      </c>
      <c r="AC171" s="461"/>
      <c r="AD171" s="461" t="str">
        <f t="array" ref="AD171">IFERROR(INDEX($E$121:$E$185,MATCH(SMALL(NOT($E$121:$E$185="")*IF(ISNUMBER($E$121:$E$185),COUNTIF($E$121:$E$185,"&lt;="&amp;$E$121:$E$185),COUNTIF($E$121:$E$185,"&lt;="&amp;$E$121:$E$185)+SUM(--ISNUMBER($E$121:$E$185))),ROWS($E$120:E170)+SUM(--ISBLANK($E$121:$E$185))),NOT($E$121:$E$185="")*IF(ISNUMBER($E$121:$E$185),COUNTIF($E$121:$E$185,"&lt;="&amp;$E$121:$E$185),COUNTIF($E$121:$E$185,"&lt;="&amp;$E$121:$E$185)+SUM(--ISNUMBER($E$121:$E$185))),0)),"")</f>
        <v/>
      </c>
      <c r="AE171" s="461" t="str">
        <f t="array" ref="AE171">IFERROR(IF(INDEX($W$121:$W$185, MATCH(0, IF(AD171=$E$121:$E$185, COUNTIF($AE$120:$AE170, $W$121:$W$185), ""), 0))=0,"",INDEX($W$121:$W$185, MATCH(0, IF(AD171=$E$121:$E$185, COUNTIF($AE$120:$AE170, $W$121:$W$185), ""), 0))),"")</f>
        <v/>
      </c>
      <c r="AF171" s="461"/>
      <c r="AG171" s="471" t="s">
        <v>744</v>
      </c>
    </row>
    <row r="172" spans="1:33" ht="47.1" customHeight="1" x14ac:dyDescent="0.25">
      <c r="A172" s="441">
        <v>51</v>
      </c>
      <c r="B172" s="464"/>
      <c r="C172" s="464"/>
      <c r="D172" s="464"/>
      <c r="E172" s="465" t="str">
        <f>IFERROR(IF(AND(K172="",T172=""),"",(VLOOKUP(Q172,'Reference records(soft deleted)'!$B$46:$D$62,3,FALSE))),"")</f>
        <v/>
      </c>
      <c r="F172" s="466"/>
      <c r="G172" s="466"/>
      <c r="H172" s="466"/>
      <c r="I172" s="466"/>
      <c r="J172" s="466"/>
      <c r="K172" s="465" t="str">
        <f>IFERROR(VLOOKUP(R172,'Reference records(soft deleted)'!$B$110:$D$181,3,FALSE),"")</f>
        <v/>
      </c>
      <c r="L172" s="466"/>
      <c r="M172" s="466"/>
      <c r="N172" s="466"/>
      <c r="O172" s="466"/>
      <c r="P172" s="466"/>
      <c r="Q172" s="467"/>
      <c r="R172" s="466"/>
      <c r="S172" s="466"/>
      <c r="T172" s="468"/>
      <c r="U172" s="469" t="str">
        <f>IFERROR(IF(VLOOKUP(E172,'Reference Records'!$C$71:$D$84,2,FALSE)=0,"",VLOOKUP(E172,'Reference Records'!$C$71:$D$84,2,FALSE)),"")</f>
        <v/>
      </c>
      <c r="V172" s="469"/>
      <c r="W172" s="469" t="str">
        <f t="shared" si="10"/>
        <v/>
      </c>
      <c r="X172" s="470" t="str">
        <f t="shared" si="11"/>
        <v>a1P360000031ZhzEAE</v>
      </c>
      <c r="Y172" s="470" t="b">
        <f t="shared" si="12"/>
        <v>0</v>
      </c>
      <c r="Z172" s="470" t="b">
        <f t="shared" si="13"/>
        <v>1</v>
      </c>
      <c r="AA172" s="470" t="str">
        <f>IFERROR(VLOOKUP(K172,'Reference Records'!$C$87:$E$148,3,FALSE),"")</f>
        <v/>
      </c>
      <c r="AB172" s="470" t="s">
        <v>745</v>
      </c>
      <c r="AC172" s="461"/>
      <c r="AD172" s="461" t="str">
        <f t="array" ref="AD172">IFERROR(INDEX($E$121:$E$185,MATCH(SMALL(NOT($E$121:$E$185="")*IF(ISNUMBER($E$121:$E$185),COUNTIF($E$121:$E$185,"&lt;="&amp;$E$121:$E$185),COUNTIF($E$121:$E$185,"&lt;="&amp;$E$121:$E$185)+SUM(--ISNUMBER($E$121:$E$185))),ROWS($E$120:E171)+SUM(--ISBLANK($E$121:$E$185))),NOT($E$121:$E$185="")*IF(ISNUMBER($E$121:$E$185),COUNTIF($E$121:$E$185,"&lt;="&amp;$E$121:$E$185),COUNTIF($E$121:$E$185,"&lt;="&amp;$E$121:$E$185)+SUM(--ISNUMBER($E$121:$E$185))),0)),"")</f>
        <v>Gestion de programme</v>
      </c>
      <c r="AE172" s="461" t="str">
        <f t="array" ref="AE172">IFERROR(IF(INDEX($W$121:$W$185, MATCH(0, IF(AD172=$E$121:$E$185, COUNTIF($AE$120:$AE171, $W$121:$W$185), ""), 0))=0,"",INDEX($W$121:$W$185, MATCH(0, IF(AD172=$E$121:$E$185, COUNTIF($AE$120:$AE171, $W$121:$W$185), ""), 0))),"")</f>
        <v>Gestion des subventions</v>
      </c>
      <c r="AF172" s="461"/>
      <c r="AG172" s="471" t="s">
        <v>746</v>
      </c>
    </row>
    <row r="173" spans="1:33" ht="47.1" customHeight="1" x14ac:dyDescent="0.25">
      <c r="A173" s="441">
        <v>52</v>
      </c>
      <c r="B173" s="464"/>
      <c r="C173" s="464"/>
      <c r="D173" s="464"/>
      <c r="E173" s="465" t="str">
        <f>IFERROR(IF(AND(K173="",T173=""),"",(VLOOKUP(Q173,'Reference records(soft deleted)'!$B$46:$D$62,3,FALSE))),"")</f>
        <v/>
      </c>
      <c r="F173" s="466"/>
      <c r="G173" s="466"/>
      <c r="H173" s="466"/>
      <c r="I173" s="466"/>
      <c r="J173" s="466"/>
      <c r="K173" s="465" t="str">
        <f>IFERROR(VLOOKUP(R173,'Reference records(soft deleted)'!$B$110:$D$181,3,FALSE),"")</f>
        <v/>
      </c>
      <c r="L173" s="466"/>
      <c r="M173" s="466"/>
      <c r="N173" s="466"/>
      <c r="O173" s="466"/>
      <c r="P173" s="466"/>
      <c r="Q173" s="467"/>
      <c r="R173" s="466"/>
      <c r="S173" s="466"/>
      <c r="T173" s="468"/>
      <c r="U173" s="469" t="str">
        <f>IFERROR(IF(VLOOKUP(E173,'Reference Records'!$C$71:$D$84,2,FALSE)=0,"",VLOOKUP(E173,'Reference Records'!$C$71:$D$84,2,FALSE)),"")</f>
        <v/>
      </c>
      <c r="V173" s="469"/>
      <c r="W173" s="469" t="str">
        <f t="shared" si="10"/>
        <v/>
      </c>
      <c r="X173" s="470" t="str">
        <f t="shared" si="11"/>
        <v>a1P360000031ZhzEAE</v>
      </c>
      <c r="Y173" s="470" t="b">
        <f t="shared" si="12"/>
        <v>0</v>
      </c>
      <c r="Z173" s="470" t="b">
        <f t="shared" si="13"/>
        <v>1</v>
      </c>
      <c r="AA173" s="470" t="str">
        <f>IFERROR(VLOOKUP(K173,'Reference Records'!$C$87:$E$148,3,FALSE),"")</f>
        <v/>
      </c>
      <c r="AB173" s="470" t="s">
        <v>747</v>
      </c>
      <c r="AC173" s="461"/>
      <c r="AD173" s="461" t="str">
        <f t="array" ref="AD173">IFERROR(INDEX($E$121:$E$185,MATCH(SMALL(NOT($E$121:$E$185="")*IF(ISNUMBER($E$121:$E$185),COUNTIF($E$121:$E$185,"&lt;="&amp;$E$121:$E$185),COUNTIF($E$121:$E$185,"&lt;="&amp;$E$121:$E$185)+SUM(--ISNUMBER($E$121:$E$185))),ROWS($E$120:E172)+SUM(--ISBLANK($E$121:$E$185))),NOT($E$121:$E$185="")*IF(ISNUMBER($E$121:$E$185),COUNTIF($E$121:$E$185,"&lt;="&amp;$E$121:$E$185),COUNTIF($E$121:$E$185,"&lt;="&amp;$E$121:$E$185)+SUM(--ISNUMBER($E$121:$E$185))),0)),"")</f>
        <v>Gestion de programme</v>
      </c>
      <c r="AE173" s="461" t="str">
        <f t="array" ref="AE173">IFERROR(IF(INDEX($W$121:$W$185, MATCH(0, IF(AD173=$E$121:$E$185, COUNTIF($AE$120:$AE172, $W$121:$W$185), ""), 0))=0,"",INDEX($W$121:$W$185, MATCH(0, IF(AD173=$E$121:$E$185, COUNTIF($AE$120:$AE172, $W$121:$W$185), ""), 0))),"")</f>
        <v>Politiques, planification, coordination et gestion des programmes nationaux de lutte contre les maladies</v>
      </c>
      <c r="AF173" s="461"/>
      <c r="AG173" s="471" t="s">
        <v>748</v>
      </c>
    </row>
    <row r="174" spans="1:33" ht="47.1" customHeight="1" x14ac:dyDescent="0.25">
      <c r="A174" s="441">
        <v>53</v>
      </c>
      <c r="B174" s="464"/>
      <c r="C174" s="464"/>
      <c r="D174" s="464"/>
      <c r="E174" s="465" t="str">
        <f>IFERROR(IF(AND(K174="",T174=""),"",(VLOOKUP(Q174,'Reference records(soft deleted)'!$B$46:$D$62,3,FALSE))),"")</f>
        <v/>
      </c>
      <c r="F174" s="466"/>
      <c r="G174" s="466"/>
      <c r="H174" s="466"/>
      <c r="I174" s="466"/>
      <c r="J174" s="466"/>
      <c r="K174" s="465" t="str">
        <f>IFERROR(VLOOKUP(R174,'Reference records(soft deleted)'!$B$110:$D$181,3,FALSE),"")</f>
        <v/>
      </c>
      <c r="L174" s="466"/>
      <c r="M174" s="466"/>
      <c r="N174" s="466"/>
      <c r="O174" s="466"/>
      <c r="P174" s="466"/>
      <c r="Q174" s="467"/>
      <c r="R174" s="466"/>
      <c r="S174" s="466"/>
      <c r="T174" s="468"/>
      <c r="U174" s="469" t="str">
        <f>IFERROR(IF(VLOOKUP(E174,'Reference Records'!$C$71:$D$84,2,FALSE)=0,"",VLOOKUP(E174,'Reference Records'!$C$71:$D$84,2,FALSE)),"")</f>
        <v/>
      </c>
      <c r="V174" s="469"/>
      <c r="W174" s="469" t="str">
        <f t="shared" si="10"/>
        <v/>
      </c>
      <c r="X174" s="470" t="str">
        <f t="shared" si="11"/>
        <v>a1P360000031ZhzEAE</v>
      </c>
      <c r="Y174" s="470" t="b">
        <f t="shared" si="12"/>
        <v>0</v>
      </c>
      <c r="Z174" s="470" t="b">
        <f t="shared" si="13"/>
        <v>1</v>
      </c>
      <c r="AA174" s="470" t="str">
        <f>IFERROR(VLOOKUP(K174,'Reference Records'!$C$87:$E$148,3,FALSE),"")</f>
        <v/>
      </c>
      <c r="AB174" s="470" t="s">
        <v>749</v>
      </c>
      <c r="AC174" s="461"/>
      <c r="AD174" s="461" t="str">
        <f t="array" ref="AD174">IFERROR(INDEX($E$121:$E$185,MATCH(SMALL(NOT($E$121:$E$185="")*IF(ISNUMBER($E$121:$E$185),COUNTIF($E$121:$E$185,"&lt;="&amp;$E$121:$E$185),COUNTIF($E$121:$E$185,"&lt;="&amp;$E$121:$E$185)+SUM(--ISNUMBER($E$121:$E$185))),ROWS($E$120:E173)+SUM(--ISBLANK($E$121:$E$185))),NOT($E$121:$E$185="")*IF(ISNUMBER($E$121:$E$185),COUNTIF($E$121:$E$185,"&lt;="&amp;$E$121:$E$185),COUNTIF($E$121:$E$185,"&lt;="&amp;$E$121:$E$185)+SUM(--ISNUMBER($E$121:$E$185))),0)),"")</f>
        <v>Lutte antivectorielle</v>
      </c>
      <c r="AE174" s="461" t="str">
        <f t="array" ref="AE174">IFERROR(IF(INDEX($W$121:$W$185, MATCH(0, IF(AD174=$E$121:$E$185, COUNTIF($AE$120:$AE173, $W$121:$W$185), ""), 0))=0,"",INDEX($W$121:$W$185, MATCH(0, IF(AD174=$E$121:$E$185, COUNTIF($AE$120:$AE173, $W$121:$W$185), ""), 0))),"")</f>
        <v>IEC/CCC (lutte anti-vectorielle)</v>
      </c>
      <c r="AF174" s="461"/>
      <c r="AG174" s="471" t="s">
        <v>750</v>
      </c>
    </row>
    <row r="175" spans="1:33" ht="47.1" customHeight="1" x14ac:dyDescent="0.25">
      <c r="A175" s="441">
        <v>54</v>
      </c>
      <c r="B175" s="464"/>
      <c r="C175" s="464"/>
      <c r="D175" s="464"/>
      <c r="E175" s="465" t="str">
        <f>IFERROR(IF(AND(K175="",T175=""),"",(VLOOKUP(Q175,'Reference records(soft deleted)'!$B$46:$D$62,3,FALSE))),"")</f>
        <v/>
      </c>
      <c r="F175" s="466"/>
      <c r="G175" s="466"/>
      <c r="H175" s="466"/>
      <c r="I175" s="466"/>
      <c r="J175" s="466"/>
      <c r="K175" s="465" t="str">
        <f>IFERROR(VLOOKUP(R175,'Reference records(soft deleted)'!$B$110:$D$181,3,FALSE),"")</f>
        <v/>
      </c>
      <c r="L175" s="466"/>
      <c r="M175" s="466"/>
      <c r="N175" s="466"/>
      <c r="O175" s="466"/>
      <c r="P175" s="466"/>
      <c r="Q175" s="467"/>
      <c r="R175" s="466"/>
      <c r="S175" s="466"/>
      <c r="T175" s="468"/>
      <c r="U175" s="469" t="str">
        <f>IFERROR(IF(VLOOKUP(E175,'Reference Records'!$C$71:$D$84,2,FALSE)=0,"",VLOOKUP(E175,'Reference Records'!$C$71:$D$84,2,FALSE)),"")</f>
        <v/>
      </c>
      <c r="V175" s="469"/>
      <c r="W175" s="469" t="str">
        <f t="shared" si="10"/>
        <v/>
      </c>
      <c r="X175" s="470" t="str">
        <f t="shared" si="11"/>
        <v>a1P360000031ZhzEAE</v>
      </c>
      <c r="Y175" s="470" t="b">
        <f t="shared" si="12"/>
        <v>0</v>
      </c>
      <c r="Z175" s="470" t="b">
        <f t="shared" si="13"/>
        <v>1</v>
      </c>
      <c r="AA175" s="470" t="str">
        <f>IFERROR(VLOOKUP(K175,'Reference Records'!$C$87:$E$148,3,FALSE),"")</f>
        <v/>
      </c>
      <c r="AB175" s="470" t="s">
        <v>751</v>
      </c>
      <c r="AC175" s="461"/>
      <c r="AD175" s="461" t="str">
        <f t="array" ref="AD175">IFERROR(INDEX($E$121:$E$185,MATCH(SMALL(NOT($E$121:$E$185="")*IF(ISNUMBER($E$121:$E$185),COUNTIF($E$121:$E$185,"&lt;="&amp;$E$121:$E$185),COUNTIF($E$121:$E$185,"&lt;="&amp;$E$121:$E$185)+SUM(--ISNUMBER($E$121:$E$185))),ROWS($E$120:E174)+SUM(--ISBLANK($E$121:$E$185))),NOT($E$121:$E$185="")*IF(ISNUMBER($E$121:$E$185),COUNTIF($E$121:$E$185,"&lt;="&amp;$E$121:$E$185),COUNTIF($E$121:$E$185,"&lt;="&amp;$E$121:$E$185)+SUM(--ISNUMBER($E$121:$E$185))),0)),"")</f>
        <v>Lutte antivectorielle</v>
      </c>
      <c r="AE175" s="461" t="str">
        <f t="array" ref="AE175">IFERROR(IF(INDEX($W$121:$W$185, MATCH(0, IF(AD175=$E$121:$E$185, COUNTIF($AE$120:$AE174, $W$121:$W$185), ""), 0))=0,"",INDEX($W$121:$W$185, MATCH(0, IF(AD175=$E$121:$E$185, COUNTIF($AE$120:$AE174, $W$121:$W$185), ""), 0))),"")</f>
        <v>Autres mesures de lutte antivectorielle</v>
      </c>
      <c r="AF175" s="461"/>
      <c r="AG175" s="471" t="s">
        <v>752</v>
      </c>
    </row>
    <row r="176" spans="1:33" ht="47.1" customHeight="1" x14ac:dyDescent="0.25">
      <c r="A176" s="441">
        <v>55</v>
      </c>
      <c r="B176" s="464"/>
      <c r="C176" s="464"/>
      <c r="D176" s="464"/>
      <c r="E176" s="465" t="str">
        <f>IFERROR(IF(AND(K176="",T176=""),"",(VLOOKUP(Q176,'Reference records(soft deleted)'!$B$46:$D$62,3,FALSE))),"")</f>
        <v/>
      </c>
      <c r="F176" s="466"/>
      <c r="G176" s="466"/>
      <c r="H176" s="466"/>
      <c r="I176" s="466"/>
      <c r="J176" s="466"/>
      <c r="K176" s="465" t="str">
        <f>IFERROR(VLOOKUP(R176,'Reference records(soft deleted)'!$B$110:$D$181,3,FALSE),"")</f>
        <v/>
      </c>
      <c r="L176" s="466"/>
      <c r="M176" s="466"/>
      <c r="N176" s="466"/>
      <c r="O176" s="466"/>
      <c r="P176" s="466"/>
      <c r="Q176" s="467"/>
      <c r="R176" s="466"/>
      <c r="S176" s="466"/>
      <c r="T176" s="468"/>
      <c r="U176" s="469" t="str">
        <f>IFERROR(IF(VLOOKUP(E176,'Reference Records'!$C$71:$D$84,2,FALSE)=0,"",VLOOKUP(E176,'Reference Records'!$C$71:$D$84,2,FALSE)),"")</f>
        <v/>
      </c>
      <c r="V176" s="469"/>
      <c r="W176" s="469" t="str">
        <f t="shared" si="10"/>
        <v/>
      </c>
      <c r="X176" s="470" t="str">
        <f t="shared" si="11"/>
        <v>a1P360000031ZhzEAE</v>
      </c>
      <c r="Y176" s="470" t="b">
        <f t="shared" si="12"/>
        <v>0</v>
      </c>
      <c r="Z176" s="470" t="b">
        <f t="shared" si="13"/>
        <v>1</v>
      </c>
      <c r="AA176" s="470" t="str">
        <f>IFERROR(VLOOKUP(K176,'Reference Records'!$C$87:$E$148,3,FALSE),"")</f>
        <v/>
      </c>
      <c r="AB176" s="470" t="s">
        <v>753</v>
      </c>
      <c r="AC176" s="461"/>
      <c r="AD176" s="461" t="str">
        <f t="array" ref="AD176">IFERROR(INDEX($E$121:$E$185,MATCH(SMALL(NOT($E$121:$E$185="")*IF(ISNUMBER($E$121:$E$185),COUNTIF($E$121:$E$185,"&lt;="&amp;$E$121:$E$185),COUNTIF($E$121:$E$185,"&lt;="&amp;$E$121:$E$185)+SUM(--ISNUMBER($E$121:$E$185))),ROWS($E$120:E175)+SUM(--ISBLANK($E$121:$E$185))),NOT($E$121:$E$185="")*IF(ISNUMBER($E$121:$E$185),COUNTIF($E$121:$E$185,"&lt;="&amp;$E$121:$E$185),COUNTIF($E$121:$E$185,"&lt;="&amp;$E$121:$E$185)+SUM(--ISNUMBER($E$121:$E$185))),0)),"")</f>
        <v>Lutte antivectorielle</v>
      </c>
      <c r="AE176" s="461" t="str">
        <f t="array" ref="AE176">IFERROR(IF(INDEX($W$121:$W$185, MATCH(0, IF(AD176=$E$121:$E$185, COUNTIF($AE$120:$AE175, $W$121:$W$185), ""), 0))=0,"",INDEX($W$121:$W$185, MATCH(0, IF(AD176=$E$121:$E$185, COUNTIF($AE$120:$AE175, $W$121:$W$185), ""), 0))),"")</f>
        <v>Moustiquaires imprégnées d'insecticide de longue durée d'action : campagne de masse</v>
      </c>
      <c r="AF176" s="461"/>
      <c r="AG176" s="471" t="s">
        <v>754</v>
      </c>
    </row>
    <row r="177" spans="1:33" ht="47.1" customHeight="1" x14ac:dyDescent="0.25">
      <c r="A177" s="441">
        <v>56</v>
      </c>
      <c r="B177" s="464"/>
      <c r="C177" s="464"/>
      <c r="D177" s="464"/>
      <c r="E177" s="465" t="str">
        <f>IFERROR(IF(AND(K177="",T177=""),"",(VLOOKUP(Q177,'Reference records(soft deleted)'!$B$46:$D$62,3,FALSE))),"")</f>
        <v/>
      </c>
      <c r="F177" s="466"/>
      <c r="G177" s="466"/>
      <c r="H177" s="466"/>
      <c r="I177" s="466"/>
      <c r="J177" s="466"/>
      <c r="K177" s="465" t="str">
        <f>IFERROR(VLOOKUP(R177,'Reference records(soft deleted)'!$B$110:$D$181,3,FALSE),"")</f>
        <v/>
      </c>
      <c r="L177" s="466"/>
      <c r="M177" s="466"/>
      <c r="N177" s="466"/>
      <c r="O177" s="466"/>
      <c r="P177" s="466"/>
      <c r="Q177" s="467"/>
      <c r="R177" s="466"/>
      <c r="S177" s="466"/>
      <c r="T177" s="468"/>
      <c r="U177" s="469" t="str">
        <f>IFERROR(IF(VLOOKUP(E177,'Reference Records'!$C$71:$D$84,2,FALSE)=0,"",VLOOKUP(E177,'Reference Records'!$C$71:$D$84,2,FALSE)),"")</f>
        <v/>
      </c>
      <c r="V177" s="469"/>
      <c r="W177" s="469" t="str">
        <f t="shared" si="10"/>
        <v/>
      </c>
      <c r="X177" s="470" t="str">
        <f t="shared" si="11"/>
        <v>a1P360000031ZhzEAE</v>
      </c>
      <c r="Y177" s="470" t="b">
        <f t="shared" si="12"/>
        <v>0</v>
      </c>
      <c r="Z177" s="470" t="b">
        <f t="shared" si="13"/>
        <v>1</v>
      </c>
      <c r="AA177" s="470" t="str">
        <f>IFERROR(VLOOKUP(K177,'Reference Records'!$C$87:$E$148,3,FALSE),"")</f>
        <v/>
      </c>
      <c r="AB177" s="470" t="s">
        <v>755</v>
      </c>
      <c r="AC177" s="461"/>
      <c r="AD177" s="461" t="str">
        <f t="array" ref="AD177">IFERROR(INDEX($E$121:$E$185,MATCH(SMALL(NOT($E$121:$E$185="")*IF(ISNUMBER($E$121:$E$185),COUNTIF($E$121:$E$185,"&lt;="&amp;$E$121:$E$185),COUNTIF($E$121:$E$185,"&lt;="&amp;$E$121:$E$185)+SUM(--ISNUMBER($E$121:$E$185))),ROWS($E$120:E176)+SUM(--ISBLANK($E$121:$E$185))),NOT($E$121:$E$185="")*IF(ISNUMBER($E$121:$E$185),COUNTIF($E$121:$E$185,"&lt;="&amp;$E$121:$E$185),COUNTIF($E$121:$E$185,"&lt;="&amp;$E$121:$E$185)+SUM(--ISNUMBER($E$121:$E$185))),0)),"")</f>
        <v>Lutte antivectorielle</v>
      </c>
      <c r="AE177" s="461" t="str">
        <f t="array" ref="AE177">IFERROR(IF(INDEX($W$121:$W$185, MATCH(0, IF(AD177=$E$121:$E$185, COUNTIF($AE$120:$AE176, $W$121:$W$185), ""), 0))=0,"",INDEX($W$121:$W$185, MATCH(0, IF(AD177=$E$121:$E$185, COUNTIF($AE$120:$AE176, $W$121:$W$185), ""), 0))),"")</f>
        <v>Pulvérisation intradomiciliaire d’insecticide à effet rémanent</v>
      </c>
      <c r="AF177" s="461"/>
      <c r="AG177" s="471" t="s">
        <v>756</v>
      </c>
    </row>
    <row r="178" spans="1:33" ht="47.1" customHeight="1" x14ac:dyDescent="0.25">
      <c r="A178" s="441">
        <v>57</v>
      </c>
      <c r="B178" s="464"/>
      <c r="C178" s="464"/>
      <c r="D178" s="464"/>
      <c r="E178" s="465" t="str">
        <f>IFERROR(IF(AND(K178="",T178=""),"",(VLOOKUP(Q178,'Reference records(soft deleted)'!$B$46:$D$62,3,FALSE))),"")</f>
        <v/>
      </c>
      <c r="F178" s="466"/>
      <c r="G178" s="466"/>
      <c r="H178" s="466"/>
      <c r="I178" s="466"/>
      <c r="J178" s="466"/>
      <c r="K178" s="465" t="str">
        <f>IFERROR(VLOOKUP(R178,'Reference records(soft deleted)'!$B$110:$D$181,3,FALSE),"")</f>
        <v/>
      </c>
      <c r="L178" s="466"/>
      <c r="M178" s="466"/>
      <c r="N178" s="466"/>
      <c r="O178" s="466"/>
      <c r="P178" s="466"/>
      <c r="Q178" s="467"/>
      <c r="R178" s="466"/>
      <c r="S178" s="466"/>
      <c r="T178" s="468"/>
      <c r="U178" s="469" t="str">
        <f>IFERROR(IF(VLOOKUP(E178,'Reference Records'!$C$71:$D$84,2,FALSE)=0,"",VLOOKUP(E178,'Reference Records'!$C$71:$D$84,2,FALSE)),"")</f>
        <v/>
      </c>
      <c r="V178" s="469"/>
      <c r="W178" s="469" t="str">
        <f t="shared" si="10"/>
        <v/>
      </c>
      <c r="X178" s="470" t="str">
        <f t="shared" si="11"/>
        <v>a1P360000031ZhzEAE</v>
      </c>
      <c r="Y178" s="470" t="b">
        <f t="shared" si="12"/>
        <v>0</v>
      </c>
      <c r="Z178" s="470" t="b">
        <f t="shared" si="13"/>
        <v>1</v>
      </c>
      <c r="AA178" s="470" t="str">
        <f>IFERROR(VLOOKUP(K178,'Reference Records'!$C$87:$E$148,3,FALSE),"")</f>
        <v/>
      </c>
      <c r="AB178" s="470" t="s">
        <v>757</v>
      </c>
      <c r="AC178" s="461"/>
      <c r="AD178" s="461" t="str">
        <f t="array" ref="AD178">IFERROR(INDEX($E$121:$E$185,MATCH(SMALL(NOT($E$121:$E$185="")*IF(ISNUMBER($E$121:$E$185),COUNTIF($E$121:$E$185,"&lt;="&amp;$E$121:$E$185),COUNTIF($E$121:$E$185,"&lt;="&amp;$E$121:$E$185)+SUM(--ISNUMBER($E$121:$E$185))),ROWS($E$120:E177)+SUM(--ISBLANK($E$121:$E$185))),NOT($E$121:$E$185="")*IF(ISNUMBER($E$121:$E$185),COUNTIF($E$121:$E$185,"&lt;="&amp;$E$121:$E$185),COUNTIF($E$121:$E$185,"&lt;="&amp;$E$121:$E$185)+SUM(--ISNUMBER($E$121:$E$185))),0)),"")</f>
        <v>Prise en charge</v>
      </c>
      <c r="AE178" s="461" t="str">
        <f t="array" ref="AE178">IFERROR(IF(INDEX($W$121:$W$185, MATCH(0, IF(AD178=$E$121:$E$185, COUNTIF($AE$120:$AE177, $W$121:$W$185), ""), 0))=0,"",INDEX($W$121:$W$185, MATCH(0, IF(AD178=$E$121:$E$185, COUNTIF($AE$120:$AE177, $W$121:$W$185), ""), 0))),"")</f>
        <v>Traitement en milieu hospitalier</v>
      </c>
      <c r="AF178" s="461"/>
      <c r="AG178" s="471" t="s">
        <v>758</v>
      </c>
    </row>
    <row r="179" spans="1:33" ht="47.1" customHeight="1" x14ac:dyDescent="0.25">
      <c r="A179" s="441">
        <v>58</v>
      </c>
      <c r="B179" s="464"/>
      <c r="C179" s="464"/>
      <c r="D179" s="464"/>
      <c r="E179" s="465" t="str">
        <f>IFERROR(IF(AND(K179="",T179=""),"",(VLOOKUP(Q179,'Reference records(soft deleted)'!$B$46:$D$62,3,FALSE))),"")</f>
        <v/>
      </c>
      <c r="F179" s="466"/>
      <c r="G179" s="466"/>
      <c r="H179" s="466"/>
      <c r="I179" s="466"/>
      <c r="J179" s="466"/>
      <c r="K179" s="465" t="str">
        <f>IFERROR(VLOOKUP(R179,'Reference records(soft deleted)'!$B$110:$D$181,3,FALSE),"")</f>
        <v/>
      </c>
      <c r="L179" s="466"/>
      <c r="M179" s="466"/>
      <c r="N179" s="466"/>
      <c r="O179" s="466"/>
      <c r="P179" s="466"/>
      <c r="Q179" s="467"/>
      <c r="R179" s="466"/>
      <c r="S179" s="466"/>
      <c r="T179" s="468"/>
      <c r="U179" s="469" t="str">
        <f>IFERROR(IF(VLOOKUP(E179,'Reference Records'!$C$71:$D$84,2,FALSE)=0,"",VLOOKUP(E179,'Reference Records'!$C$71:$D$84,2,FALSE)),"")</f>
        <v/>
      </c>
      <c r="V179" s="469"/>
      <c r="W179" s="469" t="str">
        <f t="shared" si="10"/>
        <v/>
      </c>
      <c r="X179" s="470" t="str">
        <f t="shared" si="11"/>
        <v>a1P360000031ZhzEAE</v>
      </c>
      <c r="Y179" s="470" t="b">
        <f t="shared" si="12"/>
        <v>0</v>
      </c>
      <c r="Z179" s="470" t="b">
        <f t="shared" si="13"/>
        <v>1</v>
      </c>
      <c r="AA179" s="470" t="str">
        <f>IFERROR(VLOOKUP(K179,'Reference Records'!$C$87:$E$148,3,FALSE),"")</f>
        <v/>
      </c>
      <c r="AB179" s="470" t="s">
        <v>759</v>
      </c>
      <c r="AC179" s="461"/>
      <c r="AD179" s="461" t="str">
        <f t="array" ref="AD179">IFERROR(INDEX($E$121:$E$185,MATCH(SMALL(NOT($E$121:$E$185="")*IF(ISNUMBER($E$121:$E$185),COUNTIF($E$121:$E$185,"&lt;="&amp;$E$121:$E$185),COUNTIF($E$121:$E$185,"&lt;="&amp;$E$121:$E$185)+SUM(--ISNUMBER($E$121:$E$185))),ROWS($E$120:E178)+SUM(--ISBLANK($E$121:$E$185))),NOT($E$121:$E$185="")*IF(ISNUMBER($E$121:$E$185),COUNTIF($E$121:$E$185,"&lt;="&amp;$E$121:$E$185),COUNTIF($E$121:$E$185,"&lt;="&amp;$E$121:$E$185)+SUM(--ISNUMBER($E$121:$E$185))),0)),"")</f>
        <v>Prise en charge</v>
      </c>
      <c r="AE179" s="461" t="str">
        <f t="array" ref="AE179">IFERROR(IF(INDEX($W$121:$W$185, MATCH(0, IF(AD179=$E$121:$E$185, COUNTIF($AE$120:$AE178, $W$121:$W$185), ""), 0))=0,"",INDEX($W$121:$W$185, MATCH(0, IF(AD179=$E$121:$E$185, COUNTIF($AE$120:$AE178, $W$121:$W$185), ""), 0))),"")</f>
        <v>Prise en charge dans le secteur privé</v>
      </c>
      <c r="AF179" s="461"/>
      <c r="AG179" s="471" t="s">
        <v>760</v>
      </c>
    </row>
    <row r="180" spans="1:33" ht="47.1" customHeight="1" x14ac:dyDescent="0.25">
      <c r="A180" s="441">
        <v>59</v>
      </c>
      <c r="B180" s="464"/>
      <c r="C180" s="464"/>
      <c r="D180" s="464"/>
      <c r="E180" s="465" t="str">
        <f>IFERROR(IF(AND(K180="",T180=""),"",(VLOOKUP(Q180,'Reference records(soft deleted)'!$B$46:$D$62,3,FALSE))),"")</f>
        <v/>
      </c>
      <c r="F180" s="466"/>
      <c r="G180" s="466"/>
      <c r="H180" s="466"/>
      <c r="I180" s="466"/>
      <c r="J180" s="466"/>
      <c r="K180" s="465" t="str">
        <f>IFERROR(VLOOKUP(R180,'Reference records(soft deleted)'!$B$110:$D$181,3,FALSE),"")</f>
        <v/>
      </c>
      <c r="L180" s="466"/>
      <c r="M180" s="466"/>
      <c r="N180" s="466"/>
      <c r="O180" s="466"/>
      <c r="P180" s="466"/>
      <c r="Q180" s="467"/>
      <c r="R180" s="466"/>
      <c r="S180" s="466"/>
      <c r="T180" s="468"/>
      <c r="U180" s="469" t="str">
        <f>IFERROR(IF(VLOOKUP(E180,'Reference Records'!$C$71:$D$84,2,FALSE)=0,"",VLOOKUP(E180,'Reference Records'!$C$71:$D$84,2,FALSE)),"")</f>
        <v/>
      </c>
      <c r="V180" s="469"/>
      <c r="W180" s="469" t="str">
        <f t="shared" si="10"/>
        <v/>
      </c>
      <c r="X180" s="470" t="str">
        <f t="shared" si="11"/>
        <v>a1P360000031ZhzEAE</v>
      </c>
      <c r="Y180" s="470" t="b">
        <f t="shared" si="12"/>
        <v>0</v>
      </c>
      <c r="Z180" s="470" t="b">
        <f t="shared" si="13"/>
        <v>1</v>
      </c>
      <c r="AA180" s="470" t="str">
        <f>IFERROR(VLOOKUP(K180,'Reference Records'!$C$87:$E$148,3,FALSE),"")</f>
        <v/>
      </c>
      <c r="AB180" s="470" t="s">
        <v>761</v>
      </c>
      <c r="AC180" s="461"/>
      <c r="AD180" s="461" t="str">
        <f t="array" ref="AD180">IFERROR(INDEX($E$121:$E$185,MATCH(SMALL(NOT($E$121:$E$185="")*IF(ISNUMBER($E$121:$E$185),COUNTIF($E$121:$E$185,"&lt;="&amp;$E$121:$E$185),COUNTIF($E$121:$E$185,"&lt;="&amp;$E$121:$E$185)+SUM(--ISNUMBER($E$121:$E$185))),ROWS($E$120:E179)+SUM(--ISBLANK($E$121:$E$185))),NOT($E$121:$E$185="")*IF(ISNUMBER($E$121:$E$185),COUNTIF($E$121:$E$185,"&lt;="&amp;$E$121:$E$185),COUNTIF($E$121:$E$185,"&lt;="&amp;$E$121:$E$185)+SUM(--ISNUMBER($E$121:$E$185))),0)),"")</f>
        <v>Prise en charge</v>
      </c>
      <c r="AE180" s="461" t="str">
        <f t="array" ref="AE180">IFERROR(IF(INDEX($W$121:$W$185, MATCH(0, IF(AD180=$E$121:$E$185, COUNTIF($AE$120:$AE179, $W$121:$W$185), ""), 0))=0,"",INDEX($W$121:$W$185, MATCH(0, IF(AD180=$E$121:$E$185, COUNTIF($AE$120:$AE179, $W$121:$W$185), ""), 0))),"")</f>
        <v>Prise en charge intégrée des cas au niveau communautaire</v>
      </c>
      <c r="AF180" s="461"/>
      <c r="AG180" s="471" t="s">
        <v>762</v>
      </c>
    </row>
    <row r="181" spans="1:33" ht="47.1" customHeight="1" x14ac:dyDescent="0.25">
      <c r="A181" s="441">
        <v>60</v>
      </c>
      <c r="B181" s="464"/>
      <c r="C181" s="464"/>
      <c r="D181" s="464"/>
      <c r="E181" s="465" t="str">
        <f>IFERROR(IF(AND(K181="",T181=""),"",(VLOOKUP(Q181,'Reference records(soft deleted)'!$B$46:$D$62,3,FALSE))),"")</f>
        <v/>
      </c>
      <c r="F181" s="466"/>
      <c r="G181" s="466"/>
      <c r="H181" s="466"/>
      <c r="I181" s="466"/>
      <c r="J181" s="466"/>
      <c r="K181" s="465" t="str">
        <f>IFERROR(VLOOKUP(R181,'Reference records(soft deleted)'!$B$110:$D$181,3,FALSE),"")</f>
        <v/>
      </c>
      <c r="L181" s="466"/>
      <c r="M181" s="466"/>
      <c r="N181" s="466"/>
      <c r="O181" s="466"/>
      <c r="P181" s="466"/>
      <c r="Q181" s="467"/>
      <c r="R181" s="466"/>
      <c r="S181" s="466"/>
      <c r="T181" s="468"/>
      <c r="U181" s="469" t="str">
        <f>IFERROR(IF(VLOOKUP(E181,'Reference Records'!$C$71:$D$84,2,FALSE)=0,"",VLOOKUP(E181,'Reference Records'!$C$71:$D$84,2,FALSE)),"")</f>
        <v/>
      </c>
      <c r="V181" s="469"/>
      <c r="W181" s="469" t="str">
        <f t="shared" si="10"/>
        <v/>
      </c>
      <c r="X181" s="470" t="str">
        <f t="shared" si="11"/>
        <v>a1P360000031ZhzEAE</v>
      </c>
      <c r="Y181" s="470" t="b">
        <f t="shared" si="12"/>
        <v>0</v>
      </c>
      <c r="Z181" s="470" t="b">
        <f t="shared" si="13"/>
        <v>1</v>
      </c>
      <c r="AA181" s="470" t="str">
        <f>IFERROR(VLOOKUP(K181,'Reference Records'!$C$87:$E$148,3,FALSE),"")</f>
        <v/>
      </c>
      <c r="AB181" s="470" t="s">
        <v>763</v>
      </c>
      <c r="AC181" s="461"/>
      <c r="AD181" s="461" t="str">
        <f t="array" ref="AD181">IFERROR(INDEX($E$121:$E$185,MATCH(SMALL(NOT($E$121:$E$185="")*IF(ISNUMBER($E$121:$E$185),COUNTIF($E$121:$E$185,"&lt;="&amp;$E$121:$E$185),COUNTIF($E$121:$E$185,"&lt;="&amp;$E$121:$E$185)+SUM(--ISNUMBER($E$121:$E$185))),ROWS($E$120:E180)+SUM(--ISBLANK($E$121:$E$185))),NOT($E$121:$E$185="")*IF(ISNUMBER($E$121:$E$185),COUNTIF($E$121:$E$185,"&lt;="&amp;$E$121:$E$185),COUNTIF($E$121:$E$185,"&lt;="&amp;$E$121:$E$185)+SUM(--ISNUMBER($E$121:$E$185))),0)),"")</f>
        <v>Systèmes de santé résilients et pérennes : système de gestion de l'information sanitaire et suivi et évaluation</v>
      </c>
      <c r="AE181" s="461" t="str">
        <f t="array" ref="AE181">IFERROR(IF(INDEX($W$121:$W$185, MATCH(0, IF(AD181=$E$121:$E$185, COUNTIF($AE$120:$AE180, $W$121:$W$185), ""), 0))=0,"",INDEX($W$121:$W$185, MATCH(0, IF(AD181=$E$121:$E$185, COUNTIF($AE$120:$AE180, $W$121:$W$185), ""), 0))),"")</f>
        <v>Enquête</v>
      </c>
      <c r="AF181" s="461"/>
      <c r="AG181" s="471" t="s">
        <v>764</v>
      </c>
    </row>
    <row r="182" spans="1:33" ht="47.1" customHeight="1" x14ac:dyDescent="0.25">
      <c r="A182" s="441">
        <v>61</v>
      </c>
      <c r="B182" s="464"/>
      <c r="C182" s="464"/>
      <c r="D182" s="464"/>
      <c r="E182" s="465" t="str">
        <f>IFERROR(IF(AND(K182="",T182=""),"",(VLOOKUP(Q182,'Reference records(soft deleted)'!$B$46:$D$62,3,FALSE))),"")</f>
        <v/>
      </c>
      <c r="F182" s="466"/>
      <c r="G182" s="466"/>
      <c r="H182" s="466"/>
      <c r="I182" s="466"/>
      <c r="J182" s="466"/>
      <c r="K182" s="465" t="str">
        <f>IFERROR(VLOOKUP(R182,'Reference records(soft deleted)'!$B$110:$D$181,3,FALSE),"")</f>
        <v/>
      </c>
      <c r="L182" s="466"/>
      <c r="M182" s="466"/>
      <c r="N182" s="466"/>
      <c r="O182" s="466"/>
      <c r="P182" s="466"/>
      <c r="Q182" s="467"/>
      <c r="R182" s="466"/>
      <c r="S182" s="466"/>
      <c r="T182" s="468"/>
      <c r="U182" s="469" t="str">
        <f>IFERROR(IF(VLOOKUP(E182,'Reference Records'!$C$71:$D$84,2,FALSE)=0,"",VLOOKUP(E182,'Reference Records'!$C$71:$D$84,2,FALSE)),"")</f>
        <v/>
      </c>
      <c r="V182" s="469"/>
      <c r="W182" s="469" t="str">
        <f t="shared" si="10"/>
        <v/>
      </c>
      <c r="X182" s="470" t="str">
        <f t="shared" si="11"/>
        <v>a1P360000031ZhzEAE</v>
      </c>
      <c r="Y182" s="470" t="b">
        <f t="shared" si="12"/>
        <v>0</v>
      </c>
      <c r="Z182" s="470" t="b">
        <f t="shared" si="13"/>
        <v>1</v>
      </c>
      <c r="AA182" s="470" t="str">
        <f>IFERROR(VLOOKUP(K182,'Reference Records'!$C$87:$E$148,3,FALSE),"")</f>
        <v/>
      </c>
      <c r="AB182" s="470" t="s">
        <v>765</v>
      </c>
      <c r="AC182" s="461"/>
      <c r="AD182" s="461" t="str">
        <f t="array" ref="AD182">IFERROR(INDEX($E$121:$E$185,MATCH(SMALL(NOT($E$121:$E$185="")*IF(ISNUMBER($E$121:$E$185),COUNTIF($E$121:$E$185,"&lt;="&amp;$E$121:$E$185),COUNTIF($E$121:$E$185,"&lt;="&amp;$E$121:$E$185)+SUM(--ISNUMBER($E$121:$E$185))),ROWS($E$120:E181)+SUM(--ISBLANK($E$121:$E$185))),NOT($E$121:$E$185="")*IF(ISNUMBER($E$121:$E$185),COUNTIF($E$121:$E$185,"&lt;="&amp;$E$121:$E$185),COUNTIF($E$121:$E$185,"&lt;="&amp;$E$121:$E$185)+SUM(--ISNUMBER($E$121:$E$185))),0)),"")</f>
        <v>Systèmes de santé résilients et pérennes : système de gestion de l'information sanitaire et suivi et évaluation</v>
      </c>
      <c r="AE182" s="461" t="str">
        <f t="array" ref="AE182">IFERROR(IF(INDEX($W$121:$W$185, MATCH(0, IF(AD182=$E$121:$E$185, COUNTIF($AE$120:$AE181, $W$121:$W$185), ""), 0))=0,"",INDEX($W$121:$W$185, MATCH(0, IF(AD182=$E$121:$E$185, COUNTIF($AE$120:$AE181, $W$121:$W$185), ""), 0))),"")</f>
        <v>Qualité du programme et des données</v>
      </c>
      <c r="AF182" s="461"/>
      <c r="AG182" s="471" t="s">
        <v>766</v>
      </c>
    </row>
    <row r="183" spans="1:33" ht="47.1" customHeight="1" x14ac:dyDescent="0.25">
      <c r="A183" s="441">
        <v>62</v>
      </c>
      <c r="B183" s="464"/>
      <c r="C183" s="464"/>
      <c r="D183" s="464"/>
      <c r="E183" s="465" t="str">
        <f>IFERROR(IF(AND(K183="",T183=""),"",(VLOOKUP(Q183,'Reference records(soft deleted)'!$B$46:$D$62,3,FALSE))),"")</f>
        <v/>
      </c>
      <c r="F183" s="466"/>
      <c r="G183" s="466"/>
      <c r="H183" s="466"/>
      <c r="I183" s="466"/>
      <c r="J183" s="466"/>
      <c r="K183" s="465" t="str">
        <f>IFERROR(VLOOKUP(R183,'Reference records(soft deleted)'!$B$110:$D$181,3,FALSE),"")</f>
        <v/>
      </c>
      <c r="L183" s="466"/>
      <c r="M183" s="466"/>
      <c r="N183" s="466"/>
      <c r="O183" s="466"/>
      <c r="P183" s="466"/>
      <c r="Q183" s="467"/>
      <c r="R183" s="466"/>
      <c r="S183" s="466"/>
      <c r="T183" s="468"/>
      <c r="U183" s="469" t="str">
        <f>IFERROR(IF(VLOOKUP(E183,'Reference Records'!$C$71:$D$84,2,FALSE)=0,"",VLOOKUP(E183,'Reference Records'!$C$71:$D$84,2,FALSE)),"")</f>
        <v/>
      </c>
      <c r="V183" s="469"/>
      <c r="W183" s="469" t="str">
        <f t="shared" si="10"/>
        <v/>
      </c>
      <c r="X183" s="470" t="str">
        <f t="shared" si="11"/>
        <v>a1P360000031ZhzEAE</v>
      </c>
      <c r="Y183" s="470" t="b">
        <f t="shared" si="12"/>
        <v>0</v>
      </c>
      <c r="Z183" s="470" t="b">
        <f t="shared" si="13"/>
        <v>1</v>
      </c>
      <c r="AA183" s="470" t="str">
        <f>IFERROR(VLOOKUP(K183,'Reference Records'!$C$87:$E$148,3,FALSE),"")</f>
        <v/>
      </c>
      <c r="AB183" s="470" t="s">
        <v>767</v>
      </c>
      <c r="AC183" s="461"/>
      <c r="AD183" s="461" t="str">
        <f t="array" ref="AD183">IFERROR(INDEX($E$121:$E$185,MATCH(SMALL(NOT($E$121:$E$185="")*IF(ISNUMBER($E$121:$E$185),COUNTIF($E$121:$E$185,"&lt;="&amp;$E$121:$E$185),COUNTIF($E$121:$E$185,"&lt;="&amp;$E$121:$E$185)+SUM(--ISNUMBER($E$121:$E$185))),ROWS($E$120:E182)+SUM(--ISBLANK($E$121:$E$185))),NOT($E$121:$E$185="")*IF(ISNUMBER($E$121:$E$185),COUNTIF($E$121:$E$185,"&lt;="&amp;$E$121:$E$185),COUNTIF($E$121:$E$185,"&lt;="&amp;$E$121:$E$185)+SUM(--ISNUMBER($E$121:$E$185))),0)),"")</f>
        <v>Systèmes de santé résilients et pérennes : système de gestion de l'information sanitaire et suivi et évaluation</v>
      </c>
      <c r="AE183" s="461" t="str">
        <f t="array" ref="AE183">IFERROR(IF(INDEX($W$121:$W$185, MATCH(0, IF(AD183=$E$121:$E$185, COUNTIF($AE$120:$AE182, $W$121:$W$185), ""), 0))=0,"",INDEX($W$121:$W$185, MATCH(0, IF(AD183=$E$121:$E$185, COUNTIF($AE$120:$AE182, $W$121:$W$185), ""), 0))),"")</f>
        <v>Analyse, revues et transparence</v>
      </c>
      <c r="AF183" s="461"/>
      <c r="AG183" s="471" t="s">
        <v>768</v>
      </c>
    </row>
    <row r="184" spans="1:33" ht="47.1" customHeight="1" x14ac:dyDescent="0.25">
      <c r="A184" s="441">
        <v>63</v>
      </c>
      <c r="B184" s="464"/>
      <c r="C184" s="464"/>
      <c r="D184" s="464"/>
      <c r="E184" s="465" t="str">
        <f>IFERROR(IF(AND(K184="",T184=""),"",(VLOOKUP(Q184,'Reference records(soft deleted)'!$B$46:$D$62,3,FALSE))),"")</f>
        <v/>
      </c>
      <c r="F184" s="466"/>
      <c r="G184" s="466"/>
      <c r="H184" s="466"/>
      <c r="I184" s="466"/>
      <c r="J184" s="466"/>
      <c r="K184" s="465" t="str">
        <f>IFERROR(VLOOKUP(R184,'Reference records(soft deleted)'!$B$110:$D$181,3,FALSE),"")</f>
        <v/>
      </c>
      <c r="L184" s="466"/>
      <c r="M184" s="466"/>
      <c r="N184" s="466"/>
      <c r="O184" s="466"/>
      <c r="P184" s="466"/>
      <c r="Q184" s="467"/>
      <c r="R184" s="466"/>
      <c r="S184" s="466"/>
      <c r="T184" s="468"/>
      <c r="U184" s="469" t="str">
        <f>IFERROR(IF(VLOOKUP(E184,'Reference Records'!$C$71:$D$84,2,FALSE)=0,"",VLOOKUP(E184,'Reference Records'!$C$71:$D$84,2,FALSE)),"")</f>
        <v/>
      </c>
      <c r="V184" s="469"/>
      <c r="W184" s="469" t="str">
        <f t="shared" si="10"/>
        <v/>
      </c>
      <c r="X184" s="470" t="str">
        <f t="shared" si="11"/>
        <v>a1P360000031ZhzEAE</v>
      </c>
      <c r="Y184" s="470" t="b">
        <f t="shared" si="12"/>
        <v>0</v>
      </c>
      <c r="Z184" s="470" t="b">
        <f t="shared" si="13"/>
        <v>1</v>
      </c>
      <c r="AA184" s="470" t="str">
        <f>IFERROR(VLOOKUP(K184,'Reference Records'!$C$87:$E$148,3,FALSE),"")</f>
        <v/>
      </c>
      <c r="AB184" s="470" t="s">
        <v>769</v>
      </c>
      <c r="AC184" s="461"/>
      <c r="AD184" s="461" t="str">
        <f t="array" ref="AD184">IFERROR(INDEX($E$121:$E$185,MATCH(SMALL(NOT($E$121:$E$185="")*IF(ISNUMBER($E$121:$E$185),COUNTIF($E$121:$E$185,"&lt;="&amp;$E$121:$E$185),COUNTIF($E$121:$E$185,"&lt;="&amp;$E$121:$E$185)+SUM(--ISNUMBER($E$121:$E$185))),ROWS($E$120:E183)+SUM(--ISBLANK($E$121:$E$185))),NOT($E$121:$E$185="")*IF(ISNUMBER($E$121:$E$185),COUNTIF($E$121:$E$185,"&lt;="&amp;$E$121:$E$185),COUNTIF($E$121:$E$185,"&lt;="&amp;$E$121:$E$185)+SUM(--ISNUMBER($E$121:$E$185))),0)),"")</f>
        <v>Systèmes de santé résilients et pérennes : système de gestion financière</v>
      </c>
      <c r="AE184" s="461" t="str">
        <f t="array" ref="AE184">IFERROR(IF(INDEX($W$121:$W$185, MATCH(0, IF(AD184=$E$121:$E$185, COUNTIF($AE$120:$AE183, $W$121:$W$185), ""), 0))=0,"",INDEX($W$121:$W$185, MATCH(0, IF(AD184=$E$121:$E$185, COUNTIF($AE$120:$AE183, $W$121:$W$185), ""), 0))),"")</f>
        <v>Amélioration de la gestion des finances courantes (hors dépenses publiques)</v>
      </c>
      <c r="AF184" s="461"/>
      <c r="AG184" s="471" t="s">
        <v>770</v>
      </c>
    </row>
    <row r="185" spans="1:33" ht="2.25" customHeight="1" thickBot="1" x14ac:dyDescent="0.3">
      <c r="A185" s="112"/>
      <c r="B185" s="113"/>
      <c r="C185" s="113"/>
      <c r="D185" s="113"/>
      <c r="E185" s="113"/>
      <c r="F185" s="113"/>
      <c r="G185" s="113"/>
      <c r="H185" s="113"/>
      <c r="I185" s="113"/>
      <c r="J185" s="113"/>
      <c r="K185" s="113"/>
      <c r="L185" s="113"/>
      <c r="M185" s="113"/>
      <c r="N185" s="113"/>
      <c r="O185" s="113"/>
      <c r="P185" s="113"/>
      <c r="Q185" s="113"/>
      <c r="R185" s="113"/>
      <c r="S185" s="113"/>
      <c r="T185" s="113"/>
      <c r="U185" s="65"/>
      <c r="V185" s="114"/>
      <c r="W185" s="114"/>
      <c r="X185" s="114"/>
      <c r="Y185" s="114"/>
      <c r="Z185" s="114"/>
      <c r="AA185" s="65"/>
      <c r="AB185" s="65"/>
      <c r="AC185" s="60"/>
      <c r="AG185" s="345"/>
    </row>
    <row r="186" spans="1:33" x14ac:dyDescent="0.25">
      <c r="AG186" s="345"/>
    </row>
    <row r="193" spans="1:45" x14ac:dyDescent="0.25">
      <c r="A193" s="66" t="s">
        <v>87</v>
      </c>
      <c r="B193" s="66"/>
      <c r="C193" s="66"/>
      <c r="D193" s="66"/>
    </row>
    <row r="197" spans="1:45" x14ac:dyDescent="0.25">
      <c r="AE197" s="345" t="s">
        <v>194</v>
      </c>
    </row>
    <row r="208" spans="1:45" x14ac:dyDescent="0.25">
      <c r="AS208" s="345"/>
    </row>
    <row r="209" spans="44:45" x14ac:dyDescent="0.25">
      <c r="AR209" s="345">
        <f>IF(C9="","",C9)</f>
        <v>6</v>
      </c>
      <c r="AS209" s="345">
        <v>3</v>
      </c>
    </row>
    <row r="210" spans="44:45" x14ac:dyDescent="0.25">
      <c r="AS210" s="345">
        <v>6</v>
      </c>
    </row>
    <row r="211" spans="44:45" x14ac:dyDescent="0.25">
      <c r="AS211" s="345">
        <v>12</v>
      </c>
    </row>
    <row r="212" spans="44:45" x14ac:dyDescent="0.25">
      <c r="AS212" s="345"/>
    </row>
  </sheetData>
  <sheetProtection algorithmName="SHA-512" hashValue="GjapOFZ5YpXmOH0HdmGH6Swpf0bOedY5NHEvnChBfYzek6ZRTudm4GTi7FCzsjg2hSaUppEL1z908UXpeMc0QA==" saltValue="feq5xOCF6zzJ6+41/E5RNw==" spinCount="100000" sheet="1" objects="1" scenarios="1" formatCells="0" sort="0" autoFilter="0"/>
  <mergeCells count="13">
    <mergeCell ref="A119:T119"/>
    <mergeCell ref="A118:T118"/>
    <mergeCell ref="Y49:Y50"/>
    <mergeCell ref="A48:E48"/>
    <mergeCell ref="A90:E90"/>
    <mergeCell ref="A66:E66"/>
    <mergeCell ref="Y67:Y82"/>
    <mergeCell ref="A13:A14"/>
    <mergeCell ref="V4:W5"/>
    <mergeCell ref="A33:L33"/>
    <mergeCell ref="A1:T2"/>
    <mergeCell ref="A35:T35"/>
    <mergeCell ref="K10:K11"/>
  </mergeCells>
  <conditionalFormatting sqref="E92:E110">
    <cfRule type="expression" dxfId="83" priority="23">
      <formula>AND(COUNTIF($E$92:$E$110,$E92)&gt;1,E92&lt;&gt;"")</formula>
    </cfRule>
  </conditionalFormatting>
  <conditionalFormatting sqref="A29:K29 B30:K30">
    <cfRule type="expression" dxfId="82" priority="17">
      <formula>OR($AN$5="Grant Making", $AN$5="Grant Revision")</formula>
    </cfRule>
  </conditionalFormatting>
  <conditionalFormatting sqref="A24:E26">
    <cfRule type="expression" dxfId="81" priority="16">
      <formula>$AN$5="Funding Request"</formula>
    </cfRule>
  </conditionalFormatting>
  <conditionalFormatting sqref="A9:E9">
    <cfRule type="expression" dxfId="80" priority="15">
      <formula>$AN$5="Funding Request"</formula>
    </cfRule>
  </conditionalFormatting>
  <conditionalFormatting sqref="A37:T43">
    <cfRule type="expression" dxfId="79" priority="5">
      <formula>$U37:$U44="[Record ID]"</formula>
    </cfRule>
    <cfRule type="expression" dxfId="78" priority="12">
      <formula>$A37&gt;$E$8</formula>
    </cfRule>
  </conditionalFormatting>
  <conditionalFormatting sqref="K36:T43">
    <cfRule type="expression" dxfId="77" priority="11">
      <formula>$AN$5="Funding Request"</formula>
    </cfRule>
  </conditionalFormatting>
  <conditionalFormatting sqref="A30">
    <cfRule type="expression" dxfId="76" priority="9">
      <formula>OR($AN$5="Grant Making", $AN$5="Grant Revision")</formula>
    </cfRule>
  </conditionalFormatting>
  <conditionalFormatting sqref="K8">
    <cfRule type="expression" dxfId="75" priority="8">
      <formula>OR($AN$9="Additional Funding", $AN$9="Other Revison")</formula>
    </cfRule>
  </conditionalFormatting>
  <conditionalFormatting sqref="E11 E8">
    <cfRule type="expression" dxfId="74" priority="7">
      <formula>$E$8&gt;$E$11</formula>
    </cfRule>
  </conditionalFormatting>
  <conditionalFormatting sqref="A30:K30">
    <cfRule type="expression" dxfId="73" priority="6">
      <formula>$P30:$P31="[Record ID]"</formula>
    </cfRule>
  </conditionalFormatting>
  <conditionalFormatting sqref="A50:E55 A68:E79">
    <cfRule type="expression" dxfId="72" priority="4">
      <formula>$H50:$H63="[Record ID]"</formula>
    </cfRule>
  </conditionalFormatting>
  <conditionalFormatting sqref="A92:E103">
    <cfRule type="expression" dxfId="71" priority="2">
      <formula>$H92:$H110="[Record ID]"</formula>
    </cfRule>
  </conditionalFormatting>
  <conditionalFormatting sqref="A121:T184">
    <cfRule type="expression" dxfId="70" priority="1">
      <formula>$AB121:$AB185="[Record ID]"</formula>
    </cfRule>
  </conditionalFormatting>
  <conditionalFormatting sqref="A56:E62">
    <cfRule type="expression" dxfId="69" priority="29">
      <formula>$H56:$H81="[Record ID]"</formula>
    </cfRule>
  </conditionalFormatting>
  <conditionalFormatting sqref="A80:E80">
    <cfRule type="expression" dxfId="68" priority="31">
      <formula>$H80:$H110="[Record ID]"</formula>
    </cfRule>
  </conditionalFormatting>
  <conditionalFormatting sqref="A104:E109">
    <cfRule type="expression" dxfId="67" priority="33">
      <formula>$H104:$H185="[Record ID]"</formula>
    </cfRule>
  </conditionalFormatting>
  <dataValidations disablePrompts="1" count="16">
    <dataValidation type="list" allowBlank="1" showInputMessage="1" showErrorMessage="1" sqref="E121:E184" xr:uid="{00000000-0002-0000-0000-000000000000}">
      <formula1>Modules</formula1>
    </dataValidation>
    <dataValidation type="custom" allowBlank="1" showInputMessage="1" showErrorMessage="1" errorTitle="Implementation Period Start Date" error="The Implementation Period Start should be the first day of the month" sqref="E7" xr:uid="{00000000-0002-0000-0000-000001000000}">
      <formula1>DAY(E7)=1</formula1>
    </dataValidation>
    <dataValidation type="list" allowBlank="1" showInputMessage="1" showErrorMessage="1" sqref="K121:K184" xr:uid="{00000000-0002-0000-0000-000002000000}">
      <formula1>OFFSET(ModuleStart,MATCH(U121,ModuleColumn,0)-1,2,COUNTIF(ModuleColumn,U121),1)</formula1>
    </dataValidation>
    <dataValidation type="list" allowBlank="1" showInputMessage="1" showErrorMessage="1" sqref="E9" xr:uid="{00000000-0002-0000-0000-000003000000}">
      <formula1>IF(OR($AN$5="Grant Making", $AN$5="Grant Revision"),$AS$210:$AS$211,$AR$209)</formula1>
    </dataValidation>
    <dataValidation type="list" allowBlank="1" showInputMessage="1" showErrorMessage="1" sqref="E30" xr:uid="{00000000-0002-0000-0000-000004000000}">
      <formula1>FundingRequestPR</formula1>
    </dataValidation>
    <dataValidation type="list" allowBlank="1" showInputMessage="1" showErrorMessage="1" sqref="K37:K43" xr:uid="{00000000-0002-0000-0000-000005000000}">
      <formula1>"Yes,No"</formula1>
    </dataValidation>
    <dataValidation errorStyle="information" allowBlank="1" showInputMessage="1" showErrorMessage="1" sqref="K44" xr:uid="{00000000-0002-0000-0000-000006000000}"/>
    <dataValidation type="date" allowBlank="1" showInputMessage="1" showErrorMessage="1" errorTitle="X-Author for Excel" error="Please enter a valid date." promptTitle="X-Author for Excel" sqref="E8 O37:P43" xr:uid="{00000000-0002-0000-0000-000007000000}">
      <formula1>1</formula1>
      <formula2>767376</formula2>
    </dataValidation>
    <dataValidation type="decimal" allowBlank="1" showInputMessage="1" showErrorMessage="1" errorTitle="X-Author for Excel" error="Please enter a valid numeric value. Valid range for Programmatic Report Period Frequency is -1E+18 to 1E+18." promptTitle="X-Author for Excel" sqref="C9" xr:uid="{00000000-0002-0000-0000-000008000000}">
      <formula1>-1000000000000000000</formula1>
      <formula2>1000000000000000000</formula2>
    </dataValidation>
    <dataValidation type="custom" allowBlank="1" showInputMessage="1" showErrorMessage="1" errorTitle="X-Author for Excel" error="Id and Lookup fields are not editable." promptTitle="X-Author for Excel" sqref="AN10 I25:I26 H50:H62 F50:F62 H68:H80 F68:F80 H92:J109 X121:X184 AA121:AB184 U37:U43 Q37:Q43" xr:uid="{00000000-0002-0000-0000-000009000000}">
      <formula1>""</formula1>
    </dataValidation>
    <dataValidation type="decimal" allowBlank="1" showInputMessage="1" showErrorMessage="1" errorTitle="X-Author for Excel" error="Please enter a valid numeric value. Valid range for Account Role Number is -1E+18 to 1E+18." promptTitle="X-Author for Excel" sqref="A25:A26" xr:uid="{00000000-0002-0000-0000-00000A000000}">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0:A62" xr:uid="{00000000-0002-0000-0000-00000B000000}">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G50:G62 G68:G80 G92:G109 Y121:Z184 M37:N43" xr:uid="{00000000-0002-0000-0000-00000C000000}">
      <formula1>"TRUE,FALSE"</formula1>
    </dataValidation>
    <dataValidation type="decimal" allowBlank="1" showInputMessage="1" showErrorMessage="1" errorTitle="X-Author for Excel" error="Please enter a valid numeric value. Valid range for Objective Number is -1E+18 to 1E+18." promptTitle="X-Author for Excel" sqref="A68:A80" xr:uid="{00000000-0002-0000-0000-00000D000000}">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92:A109" xr:uid="{00000000-0002-0000-0000-00000E000000}">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21:A184" xr:uid="{00000000-0002-0000-0000-00000F000000}">
      <formula1>-1000000000000000000</formula1>
      <formula2>1000000000000000000</formula2>
    </dataValidation>
  </dataValidations>
  <hyperlinks>
    <hyperlink ref="E13" location="_8273a11c_a030_45ba_bf8f_2b577e1aa93b" display="Principal Recipients" xr:uid="{00000000-0004-0000-0000-000000000000}"/>
    <hyperlink ref="A193" location="'Overview - Section A'!A13" display="'Overview - Section A'!A13" xr:uid="{00000000-0004-0000-0000-000001000000}"/>
    <hyperlink ref="K13" location="_6a3dda26_b269_4afa_8b05_c602a881a167" display="Reporting Periods" xr:uid="{00000000-0004-0000-0000-000002000000}"/>
    <hyperlink ref="T13" location="_0215c642_4079_4a66_b33f_02948e5b161c" display="Goals" xr:uid="{00000000-0004-0000-0000-000003000000}"/>
    <hyperlink ref="E14" location="_4f36af19_06bf_4c59_990d_586822b3d259" display="Objectives" xr:uid="{00000000-0004-0000-0000-000004000000}"/>
    <hyperlink ref="K14" location="_eabb6097_6646_49fe_9d42_cce1d696601b" display="Modules" xr:uid="{00000000-0004-0000-0000-000005000000}"/>
    <hyperlink ref="T14" location="_4ede0df7_bdae_485c_a6aa_cd381b32466f" display="Interventions" xr:uid="{00000000-0004-0000-0000-000006000000}"/>
  </hyperlinks>
  <pageMargins left="0.7" right="0.7" top="0.75" bottom="0.75" header="0.3" footer="0.3"/>
  <pageSetup paperSize="8" fitToHeight="0" orientation="landscape" r:id="rId1"/>
  <rowBreaks count="3" manualBreakCount="3">
    <brk id="31" max="27" man="1"/>
    <brk id="48" max="27" man="1"/>
    <brk id="185" max="27" man="1"/>
  </rowBreak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000-000010000000}">
          <x14:formula1>
            <xm:f>'Account Role'!$C$2:$C$28</xm:f>
          </x14:formula1>
          <xm:sqref>J25:J26</xm:sqref>
        </x14:dataValidation>
        <x14:dataValidation type="list" allowBlank="1" showInputMessage="1" showErrorMessage="1" xr:uid="{00000000-0002-0000-0000-000011000000}">
          <x14:formula1>
            <xm:f>OFFSET('Reference Records'!$B$71,1,0,MATCH(" ",'Reference Records'!$B$71:$B$84,-1)-1,1)</xm:f>
          </x14:formula1>
          <xm:sqref>E92:F109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H180"/>
  <sheetViews>
    <sheetView workbookViewId="0">
      <selection activeCell="H23" sqref="H23"/>
    </sheetView>
  </sheetViews>
  <sheetFormatPr defaultColWidth="8.875" defaultRowHeight="12.75" x14ac:dyDescent="0.2"/>
  <cols>
    <col min="1" max="16384" width="8.875" style="11"/>
  </cols>
  <sheetData>
    <row r="1" spans="1:8" x14ac:dyDescent="0.2">
      <c r="A1" s="11" t="s">
        <v>342</v>
      </c>
    </row>
    <row r="4" spans="1:8" x14ac:dyDescent="0.2">
      <c r="A4" s="8" t="s">
        <v>82</v>
      </c>
    </row>
    <row r="5" spans="1:8" x14ac:dyDescent="0.2">
      <c r="B5" s="537" t="s">
        <v>79</v>
      </c>
      <c r="C5" s="537"/>
      <c r="D5" s="537" t="s">
        <v>196</v>
      </c>
      <c r="E5" s="537"/>
      <c r="F5" s="537"/>
      <c r="G5" s="537" t="s">
        <v>30</v>
      </c>
      <c r="H5" s="537" t="s">
        <v>350</v>
      </c>
    </row>
    <row r="6" spans="1:8" hidden="1" x14ac:dyDescent="0.2">
      <c r="B6" s="537" t="s">
        <v>78</v>
      </c>
      <c r="C6" s="537"/>
      <c r="D6" s="538" t="s">
        <v>195</v>
      </c>
      <c r="E6" s="537"/>
      <c r="F6" s="537"/>
      <c r="G6" s="537" t="s">
        <v>29</v>
      </c>
      <c r="H6" s="538" t="s">
        <v>349</v>
      </c>
    </row>
    <row r="7" spans="1:8" x14ac:dyDescent="0.2">
      <c r="B7" s="537" t="s">
        <v>447</v>
      </c>
      <c r="C7" s="537"/>
      <c r="D7" s="538" t="s">
        <v>2395</v>
      </c>
      <c r="E7" s="537"/>
      <c r="F7" s="537"/>
      <c r="G7" s="537" t="s">
        <v>5391</v>
      </c>
      <c r="H7" s="538" t="s">
        <v>419</v>
      </c>
    </row>
    <row r="8" spans="1:8" x14ac:dyDescent="0.2">
      <c r="B8" s="537" t="s">
        <v>2659</v>
      </c>
      <c r="C8" s="537"/>
      <c r="D8" s="538" t="s">
        <v>2660</v>
      </c>
      <c r="E8" s="537"/>
      <c r="F8" s="537"/>
      <c r="G8" s="537" t="s">
        <v>5392</v>
      </c>
      <c r="H8" s="538" t="s">
        <v>419</v>
      </c>
    </row>
    <row r="9" spans="1:8" x14ac:dyDescent="0.2">
      <c r="B9" s="537" t="s">
        <v>441</v>
      </c>
      <c r="C9" s="537"/>
      <c r="D9" s="538" t="s">
        <v>2410</v>
      </c>
      <c r="E9" s="537"/>
      <c r="F9" s="537"/>
      <c r="G9" s="537" t="s">
        <v>5393</v>
      </c>
      <c r="H9" s="538" t="s">
        <v>419</v>
      </c>
    </row>
    <row r="10" spans="1:8" x14ac:dyDescent="0.2">
      <c r="B10" s="537" t="s">
        <v>2361</v>
      </c>
      <c r="C10" s="537"/>
      <c r="D10" s="538" t="s">
        <v>2362</v>
      </c>
      <c r="E10" s="537"/>
      <c r="F10" s="537"/>
      <c r="G10" s="537" t="s">
        <v>5394</v>
      </c>
      <c r="H10" s="538" t="s">
        <v>420</v>
      </c>
    </row>
    <row r="11" spans="1:8" x14ac:dyDescent="0.2">
      <c r="B11" s="537" t="s">
        <v>2371</v>
      </c>
      <c r="C11" s="537"/>
      <c r="D11" s="538" t="s">
        <v>2372</v>
      </c>
      <c r="E11" s="537"/>
      <c r="F11" s="537"/>
      <c r="G11" s="537" t="s">
        <v>5395</v>
      </c>
      <c r="H11" s="538" t="s">
        <v>420</v>
      </c>
    </row>
    <row r="12" spans="1:8" x14ac:dyDescent="0.2">
      <c r="B12" s="537" t="s">
        <v>2413</v>
      </c>
      <c r="C12" s="537"/>
      <c r="D12" s="538" t="s">
        <v>2414</v>
      </c>
      <c r="E12" s="537"/>
      <c r="F12" s="537"/>
      <c r="G12" s="537" t="s">
        <v>5396</v>
      </c>
      <c r="H12" s="538" t="s">
        <v>419</v>
      </c>
    </row>
    <row r="13" spans="1:8" x14ac:dyDescent="0.2">
      <c r="B13" s="537" t="s">
        <v>5397</v>
      </c>
      <c r="C13" s="537"/>
      <c r="D13" s="538" t="s">
        <v>5398</v>
      </c>
      <c r="E13" s="537"/>
      <c r="F13" s="537"/>
      <c r="G13" s="537" t="s">
        <v>5399</v>
      </c>
      <c r="H13" s="538" t="s">
        <v>419</v>
      </c>
    </row>
    <row r="14" spans="1:8" x14ac:dyDescent="0.2">
      <c r="B14" s="537" t="s">
        <v>5400</v>
      </c>
      <c r="C14" s="537"/>
      <c r="D14" s="538" t="s">
        <v>5401</v>
      </c>
      <c r="E14" s="537"/>
      <c r="F14" s="537"/>
      <c r="G14" s="537" t="s">
        <v>5402</v>
      </c>
      <c r="H14" s="538" t="s">
        <v>419</v>
      </c>
    </row>
    <row r="15" spans="1:8" x14ac:dyDescent="0.2">
      <c r="B15" s="537" t="s">
        <v>2663</v>
      </c>
      <c r="C15" s="537"/>
      <c r="D15" s="538" t="s">
        <v>2664</v>
      </c>
      <c r="E15" s="537"/>
      <c r="F15" s="537"/>
      <c r="G15" s="537" t="s">
        <v>5403</v>
      </c>
      <c r="H15" s="538" t="s">
        <v>419</v>
      </c>
    </row>
    <row r="16" spans="1:8" x14ac:dyDescent="0.2">
      <c r="B16" s="537" t="s">
        <v>2666</v>
      </c>
      <c r="C16" s="537"/>
      <c r="D16" s="538" t="s">
        <v>2667</v>
      </c>
      <c r="E16" s="537"/>
      <c r="F16" s="537"/>
      <c r="G16" s="537" t="s">
        <v>5404</v>
      </c>
      <c r="H16" s="538" t="s">
        <v>419</v>
      </c>
    </row>
    <row r="17" spans="1:8" x14ac:dyDescent="0.2">
      <c r="B17" s="537" t="s">
        <v>2669</v>
      </c>
      <c r="C17" s="537"/>
      <c r="D17" s="538" t="s">
        <v>2670</v>
      </c>
      <c r="E17" s="537"/>
      <c r="F17" s="537"/>
      <c r="G17" s="537" t="s">
        <v>5405</v>
      </c>
      <c r="H17" s="538" t="s">
        <v>419</v>
      </c>
    </row>
    <row r="18" spans="1:8" x14ac:dyDescent="0.2">
      <c r="B18" s="537" t="s">
        <v>2672</v>
      </c>
      <c r="C18" s="537"/>
      <c r="D18" s="538" t="s">
        <v>2673</v>
      </c>
      <c r="E18" s="537"/>
      <c r="F18" s="537"/>
      <c r="G18" s="537" t="s">
        <v>5406</v>
      </c>
      <c r="H18" s="538" t="s">
        <v>419</v>
      </c>
    </row>
    <row r="19" spans="1:8" x14ac:dyDescent="0.2">
      <c r="B19" s="537" t="s">
        <v>2427</v>
      </c>
      <c r="C19" s="537"/>
      <c r="D19" s="538" t="s">
        <v>2428</v>
      </c>
      <c r="E19" s="537"/>
      <c r="F19" s="537"/>
      <c r="G19" s="537" t="s">
        <v>5407</v>
      </c>
      <c r="H19" s="538" t="s">
        <v>419</v>
      </c>
    </row>
    <row r="23" spans="1:8" x14ac:dyDescent="0.2">
      <c r="A23" s="8" t="s">
        <v>83</v>
      </c>
    </row>
    <row r="24" spans="1:8" x14ac:dyDescent="0.2">
      <c r="B24" s="537" t="s">
        <v>79</v>
      </c>
      <c r="C24" s="537"/>
      <c r="D24" s="537" t="s">
        <v>196</v>
      </c>
      <c r="E24" s="537"/>
      <c r="F24" s="537"/>
      <c r="G24" s="537" t="s">
        <v>30</v>
      </c>
      <c r="H24" s="537" t="s">
        <v>350</v>
      </c>
    </row>
    <row r="25" spans="1:8" hidden="1" x14ac:dyDescent="0.2">
      <c r="B25" s="537" t="s">
        <v>78</v>
      </c>
      <c r="C25" s="537"/>
      <c r="D25" s="538" t="s">
        <v>195</v>
      </c>
      <c r="E25" s="537"/>
      <c r="F25" s="537"/>
      <c r="G25" s="537" t="s">
        <v>29</v>
      </c>
      <c r="H25" s="538" t="s">
        <v>349</v>
      </c>
    </row>
    <row r="26" spans="1:8" x14ac:dyDescent="0.2">
      <c r="B26" s="537" t="s">
        <v>870</v>
      </c>
      <c r="C26" s="537"/>
      <c r="D26" s="538" t="s">
        <v>2481</v>
      </c>
      <c r="E26" s="537"/>
      <c r="F26" s="537"/>
      <c r="G26" s="537" t="s">
        <v>5408</v>
      </c>
      <c r="H26" s="538" t="s">
        <v>420</v>
      </c>
    </row>
    <row r="27" spans="1:8" x14ac:dyDescent="0.2">
      <c r="B27" s="537" t="s">
        <v>2679</v>
      </c>
      <c r="C27" s="537"/>
      <c r="D27" s="538" t="s">
        <v>2680</v>
      </c>
      <c r="E27" s="537"/>
      <c r="F27" s="537"/>
      <c r="G27" s="537" t="s">
        <v>5409</v>
      </c>
      <c r="H27" s="538" t="s">
        <v>420</v>
      </c>
    </row>
    <row r="28" spans="1:8" x14ac:dyDescent="0.2">
      <c r="B28" s="537" t="s">
        <v>2682</v>
      </c>
      <c r="C28" s="537"/>
      <c r="D28" s="538" t="s">
        <v>2683</v>
      </c>
      <c r="E28" s="537"/>
      <c r="F28" s="537"/>
      <c r="G28" s="537" t="s">
        <v>5410</v>
      </c>
      <c r="H28" s="538" t="s">
        <v>420</v>
      </c>
    </row>
    <row r="29" spans="1:8" x14ac:dyDescent="0.2">
      <c r="B29" s="537" t="s">
        <v>2685</v>
      </c>
      <c r="C29" s="537"/>
      <c r="D29" s="538" t="s">
        <v>2686</v>
      </c>
      <c r="E29" s="537"/>
      <c r="F29" s="537"/>
      <c r="G29" s="537" t="s">
        <v>5411</v>
      </c>
      <c r="H29" s="538" t="s">
        <v>420</v>
      </c>
    </row>
    <row r="30" spans="1:8" x14ac:dyDescent="0.2">
      <c r="B30" s="537" t="s">
        <v>2484</v>
      </c>
      <c r="C30" s="537"/>
      <c r="D30" s="538" t="s">
        <v>2485</v>
      </c>
      <c r="E30" s="537"/>
      <c r="F30" s="537"/>
      <c r="G30" s="537" t="s">
        <v>5412</v>
      </c>
      <c r="H30" s="538" t="s">
        <v>420</v>
      </c>
    </row>
    <row r="31" spans="1:8" x14ac:dyDescent="0.2">
      <c r="B31" s="537" t="s">
        <v>2689</v>
      </c>
      <c r="C31" s="537"/>
      <c r="D31" s="538" t="s">
        <v>2690</v>
      </c>
      <c r="E31" s="537"/>
      <c r="F31" s="537"/>
      <c r="G31" s="537" t="s">
        <v>5413</v>
      </c>
      <c r="H31" s="538" t="s">
        <v>420</v>
      </c>
    </row>
    <row r="32" spans="1:8" x14ac:dyDescent="0.2">
      <c r="B32" s="537" t="s">
        <v>5414</v>
      </c>
      <c r="C32" s="537"/>
      <c r="D32" s="538" t="s">
        <v>5415</v>
      </c>
      <c r="E32" s="537"/>
      <c r="F32" s="537"/>
      <c r="G32" s="537" t="s">
        <v>5416</v>
      </c>
      <c r="H32" s="538" t="s">
        <v>420</v>
      </c>
    </row>
    <row r="33" spans="1:8" x14ac:dyDescent="0.2">
      <c r="B33" s="537" t="s">
        <v>2692</v>
      </c>
      <c r="C33" s="537"/>
      <c r="D33" s="538" t="s">
        <v>2693</v>
      </c>
      <c r="E33" s="537"/>
      <c r="F33" s="537"/>
      <c r="G33" s="537" t="s">
        <v>5417</v>
      </c>
      <c r="H33" s="538" t="s">
        <v>420</v>
      </c>
    </row>
    <row r="34" spans="1:8" x14ac:dyDescent="0.2">
      <c r="B34" s="537" t="s">
        <v>2695</v>
      </c>
      <c r="C34" s="537"/>
      <c r="D34" s="538" t="s">
        <v>2696</v>
      </c>
      <c r="E34" s="537"/>
      <c r="F34" s="537"/>
      <c r="G34" s="537" t="s">
        <v>5418</v>
      </c>
      <c r="H34" s="538" t="s">
        <v>423</v>
      </c>
    </row>
    <row r="35" spans="1:8" x14ac:dyDescent="0.2">
      <c r="B35" s="537" t="s">
        <v>2698</v>
      </c>
      <c r="C35" s="537"/>
      <c r="D35" s="538" t="s">
        <v>2699</v>
      </c>
      <c r="E35" s="537"/>
      <c r="F35" s="537"/>
      <c r="G35" s="537" t="s">
        <v>5419</v>
      </c>
      <c r="H35" s="538" t="s">
        <v>423</v>
      </c>
    </row>
    <row r="36" spans="1:8" x14ac:dyDescent="0.2">
      <c r="B36" s="537" t="s">
        <v>2676</v>
      </c>
      <c r="C36" s="537"/>
      <c r="D36" s="538" t="s">
        <v>2677</v>
      </c>
      <c r="E36" s="537"/>
      <c r="F36" s="537"/>
      <c r="G36" s="537" t="s">
        <v>5420</v>
      </c>
      <c r="H36" s="538" t="s">
        <v>420</v>
      </c>
    </row>
    <row r="37" spans="1:8" x14ac:dyDescent="0.2">
      <c r="B37" s="537" t="s">
        <v>5421</v>
      </c>
      <c r="C37" s="537"/>
      <c r="D37" s="538" t="s">
        <v>5422</v>
      </c>
      <c r="E37" s="537"/>
      <c r="F37" s="537"/>
      <c r="G37" s="537" t="s">
        <v>5423</v>
      </c>
      <c r="H37" s="538" t="s">
        <v>419</v>
      </c>
    </row>
    <row r="38" spans="1:8" x14ac:dyDescent="0.2">
      <c r="B38" s="537" t="s">
        <v>5424</v>
      </c>
      <c r="C38" s="537"/>
      <c r="D38" s="538" t="s">
        <v>5425</v>
      </c>
      <c r="E38" s="537"/>
      <c r="F38" s="537"/>
      <c r="G38" s="537" t="s">
        <v>5426</v>
      </c>
      <c r="H38" s="538" t="s">
        <v>419</v>
      </c>
    </row>
    <row r="39" spans="1:8" x14ac:dyDescent="0.2">
      <c r="B39" s="537" t="s">
        <v>2701</v>
      </c>
      <c r="C39" s="537"/>
      <c r="D39" s="538" t="s">
        <v>2702</v>
      </c>
      <c r="E39" s="537"/>
      <c r="F39" s="537"/>
      <c r="G39" s="537" t="s">
        <v>5427</v>
      </c>
      <c r="H39" s="538" t="s">
        <v>420</v>
      </c>
    </row>
    <row r="40" spans="1:8" x14ac:dyDescent="0.2">
      <c r="B40" s="537" t="s">
        <v>2704</v>
      </c>
      <c r="C40" s="537"/>
      <c r="D40" s="538" t="s">
        <v>2705</v>
      </c>
      <c r="E40" s="537"/>
      <c r="F40" s="537"/>
      <c r="G40" s="537" t="s">
        <v>5428</v>
      </c>
      <c r="H40" s="538" t="s">
        <v>420</v>
      </c>
    </row>
    <row r="41" spans="1:8" x14ac:dyDescent="0.2">
      <c r="B41" s="537" t="s">
        <v>2502</v>
      </c>
      <c r="C41" s="537"/>
      <c r="D41" s="538" t="s">
        <v>2503</v>
      </c>
      <c r="E41" s="537"/>
      <c r="F41" s="537"/>
      <c r="G41" s="537" t="s">
        <v>5429</v>
      </c>
      <c r="H41" s="538" t="s">
        <v>420</v>
      </c>
    </row>
    <row r="44" spans="1:8" x14ac:dyDescent="0.2">
      <c r="A44" s="8" t="s">
        <v>343</v>
      </c>
    </row>
    <row r="45" spans="1:8" x14ac:dyDescent="0.2">
      <c r="B45" s="537" t="s">
        <v>199</v>
      </c>
      <c r="C45" s="537"/>
      <c r="D45" s="537" t="s">
        <v>196</v>
      </c>
      <c r="E45" s="537"/>
      <c r="F45" s="537"/>
      <c r="G45" s="537" t="s">
        <v>30</v>
      </c>
    </row>
    <row r="46" spans="1:8" hidden="1" x14ac:dyDescent="0.2">
      <c r="B46" s="537" t="s">
        <v>84</v>
      </c>
      <c r="C46" s="537"/>
      <c r="D46" s="538" t="s">
        <v>195</v>
      </c>
      <c r="E46" s="537"/>
      <c r="F46" s="537"/>
      <c r="G46" s="537" t="s">
        <v>29</v>
      </c>
    </row>
    <row r="47" spans="1:8" x14ac:dyDescent="0.2">
      <c r="B47" s="537" t="s">
        <v>596</v>
      </c>
      <c r="C47" s="537"/>
      <c r="D47" s="538" t="s">
        <v>2708</v>
      </c>
      <c r="E47" s="537"/>
      <c r="F47" s="537"/>
      <c r="G47" s="537" t="s">
        <v>2709</v>
      </c>
    </row>
    <row r="48" spans="1:8" x14ac:dyDescent="0.2">
      <c r="B48" s="537" t="s">
        <v>599</v>
      </c>
      <c r="C48" s="537"/>
      <c r="D48" s="538" t="s">
        <v>2710</v>
      </c>
      <c r="E48" s="537"/>
      <c r="F48" s="537"/>
      <c r="G48" s="537" t="s">
        <v>2711</v>
      </c>
    </row>
    <row r="49" spans="2:7" x14ac:dyDescent="0.2">
      <c r="B49" s="537" t="s">
        <v>602</v>
      </c>
      <c r="C49" s="537"/>
      <c r="D49" s="538" t="s">
        <v>2712</v>
      </c>
      <c r="E49" s="537"/>
      <c r="F49" s="537"/>
      <c r="G49" s="537" t="s">
        <v>2713</v>
      </c>
    </row>
    <row r="50" spans="2:7" x14ac:dyDescent="0.2">
      <c r="B50" s="537" t="s">
        <v>2715</v>
      </c>
      <c r="C50" s="537"/>
      <c r="D50" s="538" t="s">
        <v>2714</v>
      </c>
      <c r="E50" s="537"/>
      <c r="F50" s="537"/>
      <c r="G50" s="537" t="s">
        <v>2716</v>
      </c>
    </row>
    <row r="51" spans="2:7" x14ac:dyDescent="0.2">
      <c r="B51" s="537" t="s">
        <v>2719</v>
      </c>
      <c r="C51" s="537"/>
      <c r="D51" s="538" t="s">
        <v>2718</v>
      </c>
      <c r="E51" s="537"/>
      <c r="F51" s="537"/>
      <c r="G51" s="537" t="s">
        <v>2720</v>
      </c>
    </row>
    <row r="52" spans="2:7" x14ac:dyDescent="0.2">
      <c r="B52" s="537" t="s">
        <v>2723</v>
      </c>
      <c r="C52" s="537"/>
      <c r="D52" s="538" t="s">
        <v>2722</v>
      </c>
      <c r="E52" s="537"/>
      <c r="F52" s="537"/>
      <c r="G52" s="537" t="s">
        <v>2724</v>
      </c>
    </row>
    <row r="53" spans="2:7" x14ac:dyDescent="0.2">
      <c r="B53" s="537" t="s">
        <v>5430</v>
      </c>
      <c r="C53" s="537"/>
      <c r="D53" s="538" t="s">
        <v>5431</v>
      </c>
      <c r="E53" s="537"/>
      <c r="F53" s="537"/>
      <c r="G53" s="537" t="s">
        <v>5432</v>
      </c>
    </row>
    <row r="54" spans="2:7" x14ac:dyDescent="0.2">
      <c r="B54" s="537" t="s">
        <v>5433</v>
      </c>
      <c r="C54" s="537"/>
      <c r="D54" s="538" t="s">
        <v>5434</v>
      </c>
      <c r="E54" s="537"/>
      <c r="F54" s="537"/>
      <c r="G54" s="537" t="s">
        <v>5435</v>
      </c>
    </row>
    <row r="55" spans="2:7" x14ac:dyDescent="0.2">
      <c r="B55" s="537" t="s">
        <v>593</v>
      </c>
      <c r="C55" s="537"/>
      <c r="D55" s="538" t="s">
        <v>2726</v>
      </c>
      <c r="E55" s="537"/>
      <c r="F55" s="537"/>
      <c r="G55" s="537" t="s">
        <v>2727</v>
      </c>
    </row>
    <row r="56" spans="2:7" x14ac:dyDescent="0.2">
      <c r="B56" s="537" t="s">
        <v>2729</v>
      </c>
      <c r="C56" s="537"/>
      <c r="D56" s="538" t="s">
        <v>2728</v>
      </c>
      <c r="E56" s="537"/>
      <c r="F56" s="537"/>
      <c r="G56" s="537" t="s">
        <v>2730</v>
      </c>
    </row>
    <row r="57" spans="2:7" x14ac:dyDescent="0.2">
      <c r="B57" s="537" t="s">
        <v>605</v>
      </c>
      <c r="C57" s="537"/>
      <c r="D57" s="538" t="s">
        <v>2732</v>
      </c>
      <c r="E57" s="537"/>
      <c r="F57" s="537"/>
      <c r="G57" s="537" t="s">
        <v>2733</v>
      </c>
    </row>
    <row r="58" spans="2:7" x14ac:dyDescent="0.2">
      <c r="B58" s="537" t="s">
        <v>590</v>
      </c>
      <c r="C58" s="537"/>
      <c r="D58" s="538" t="s">
        <v>2734</v>
      </c>
      <c r="E58" s="537"/>
      <c r="F58" s="537"/>
      <c r="G58" s="537" t="s">
        <v>2735</v>
      </c>
    </row>
    <row r="59" spans="2:7" x14ac:dyDescent="0.2">
      <c r="B59" s="537" t="s">
        <v>2737</v>
      </c>
      <c r="C59" s="537"/>
      <c r="D59" s="538" t="s">
        <v>2736</v>
      </c>
      <c r="E59" s="537"/>
      <c r="F59" s="537"/>
      <c r="G59" s="537" t="s">
        <v>2738</v>
      </c>
    </row>
    <row r="60" spans="2:7" x14ac:dyDescent="0.2">
      <c r="B60" s="537" t="s">
        <v>5436</v>
      </c>
      <c r="C60" s="537"/>
      <c r="D60" s="538" t="s">
        <v>5437</v>
      </c>
      <c r="E60" s="537"/>
      <c r="F60" s="537"/>
      <c r="G60" s="537" t="s">
        <v>5438</v>
      </c>
    </row>
    <row r="61" spans="2:7" x14ac:dyDescent="0.2">
      <c r="B61" s="537" t="s">
        <v>2741</v>
      </c>
      <c r="C61" s="537"/>
      <c r="D61" s="538" t="s">
        <v>2740</v>
      </c>
      <c r="E61" s="537"/>
      <c r="F61" s="537"/>
      <c r="G61" s="537" t="s">
        <v>2742</v>
      </c>
    </row>
    <row r="65" spans="1:8" x14ac:dyDescent="0.2">
      <c r="A65" s="8" t="s">
        <v>117</v>
      </c>
    </row>
    <row r="66" spans="1:8" x14ac:dyDescent="0.2">
      <c r="B66" s="537" t="s">
        <v>94</v>
      </c>
      <c r="C66" s="537"/>
      <c r="D66" s="537" t="s">
        <v>196</v>
      </c>
      <c r="E66" s="537"/>
      <c r="F66" s="537"/>
      <c r="G66" s="537" t="s">
        <v>30</v>
      </c>
      <c r="H66" s="537" t="s">
        <v>352</v>
      </c>
    </row>
    <row r="67" spans="1:8" hidden="1" x14ac:dyDescent="0.2">
      <c r="B67" s="538" t="s">
        <v>68</v>
      </c>
      <c r="C67" s="537"/>
      <c r="D67" s="538" t="s">
        <v>195</v>
      </c>
      <c r="E67" s="537"/>
      <c r="F67" s="537"/>
      <c r="G67" s="537" t="s">
        <v>29</v>
      </c>
      <c r="H67" s="538" t="s">
        <v>351</v>
      </c>
    </row>
    <row r="68" spans="1:8" x14ac:dyDescent="0.2">
      <c r="B68" s="538" t="s">
        <v>890</v>
      </c>
      <c r="C68" s="537"/>
      <c r="D68" s="538" t="s">
        <v>2744</v>
      </c>
      <c r="E68" s="537"/>
      <c r="F68" s="537"/>
      <c r="G68" s="537" t="s">
        <v>889</v>
      </c>
      <c r="H68" s="538"/>
    </row>
    <row r="69" spans="1:8" x14ac:dyDescent="0.2">
      <c r="B69" s="538" t="s">
        <v>5439</v>
      </c>
      <c r="C69" s="537"/>
      <c r="D69" s="538" t="s">
        <v>5440</v>
      </c>
      <c r="E69" s="537"/>
      <c r="F69" s="537"/>
      <c r="G69" s="537" t="s">
        <v>5441</v>
      </c>
      <c r="H69" s="538"/>
    </row>
    <row r="70" spans="1:8" x14ac:dyDescent="0.2">
      <c r="B70" s="538" t="s">
        <v>2526</v>
      </c>
      <c r="C70" s="537"/>
      <c r="D70" s="538" t="s">
        <v>2527</v>
      </c>
      <c r="E70" s="537"/>
      <c r="F70" s="537"/>
      <c r="G70" s="537" t="s">
        <v>2745</v>
      </c>
      <c r="H70" s="538"/>
    </row>
    <row r="71" spans="1:8" x14ac:dyDescent="0.2">
      <c r="B71" s="538" t="s">
        <v>5442</v>
      </c>
      <c r="C71" s="537"/>
      <c r="D71" s="538" t="s">
        <v>5443</v>
      </c>
      <c r="E71" s="537"/>
      <c r="F71" s="537"/>
      <c r="G71" s="537" t="s">
        <v>5444</v>
      </c>
      <c r="H71" s="538"/>
    </row>
    <row r="72" spans="1:8" x14ac:dyDescent="0.2">
      <c r="B72" s="538" t="s">
        <v>2746</v>
      </c>
      <c r="C72" s="537"/>
      <c r="D72" s="538" t="s">
        <v>2747</v>
      </c>
      <c r="E72" s="537"/>
      <c r="F72" s="537"/>
      <c r="G72" s="537" t="s">
        <v>2748</v>
      </c>
      <c r="H72" s="538"/>
    </row>
    <row r="73" spans="1:8" x14ac:dyDescent="0.2">
      <c r="B73" s="538" t="s">
        <v>5445</v>
      </c>
      <c r="C73" s="537"/>
      <c r="D73" s="538" t="s">
        <v>5446</v>
      </c>
      <c r="E73" s="537"/>
      <c r="F73" s="537"/>
      <c r="G73" s="537" t="s">
        <v>5447</v>
      </c>
      <c r="H73" s="538"/>
    </row>
    <row r="74" spans="1:8" x14ac:dyDescent="0.2">
      <c r="B74" s="538" t="s">
        <v>896</v>
      </c>
      <c r="C74" s="537"/>
      <c r="D74" s="538" t="s">
        <v>2539</v>
      </c>
      <c r="E74" s="537"/>
      <c r="F74" s="537"/>
      <c r="G74" s="537" t="s">
        <v>895</v>
      </c>
      <c r="H74" s="538"/>
    </row>
    <row r="75" spans="1:8" x14ac:dyDescent="0.2">
      <c r="B75" s="538" t="s">
        <v>902</v>
      </c>
      <c r="C75" s="537"/>
      <c r="D75" s="538" t="s">
        <v>2544</v>
      </c>
      <c r="E75" s="537"/>
      <c r="F75" s="537"/>
      <c r="G75" s="537" t="s">
        <v>901</v>
      </c>
      <c r="H75" s="538"/>
    </row>
    <row r="76" spans="1:8" x14ac:dyDescent="0.2">
      <c r="B76" s="538" t="s">
        <v>907</v>
      </c>
      <c r="C76" s="537"/>
      <c r="D76" s="538" t="s">
        <v>2549</v>
      </c>
      <c r="E76" s="537"/>
      <c r="F76" s="537"/>
      <c r="G76" s="537" t="s">
        <v>906</v>
      </c>
      <c r="H76" s="538"/>
    </row>
    <row r="77" spans="1:8" x14ac:dyDescent="0.2">
      <c r="B77" s="538" t="s">
        <v>912</v>
      </c>
      <c r="C77" s="537"/>
      <c r="D77" s="538" t="s">
        <v>2554</v>
      </c>
      <c r="E77" s="537"/>
      <c r="F77" s="537"/>
      <c r="G77" s="537" t="s">
        <v>911</v>
      </c>
      <c r="H77" s="538"/>
    </row>
    <row r="78" spans="1:8" x14ac:dyDescent="0.2">
      <c r="B78" s="538" t="s">
        <v>917</v>
      </c>
      <c r="C78" s="537"/>
      <c r="D78" s="538" t="s">
        <v>2557</v>
      </c>
      <c r="E78" s="537"/>
      <c r="F78" s="537"/>
      <c r="G78" s="537" t="s">
        <v>916</v>
      </c>
      <c r="H78" s="538"/>
    </row>
    <row r="79" spans="1:8" x14ac:dyDescent="0.2">
      <c r="B79" s="538" t="s">
        <v>2560</v>
      </c>
      <c r="C79" s="537"/>
      <c r="D79" s="538" t="s">
        <v>2561</v>
      </c>
      <c r="E79" s="537"/>
      <c r="F79" s="537"/>
      <c r="G79" s="537" t="s">
        <v>2754</v>
      </c>
      <c r="H79" s="538"/>
    </row>
    <row r="80" spans="1:8" x14ac:dyDescent="0.2">
      <c r="B80" s="538" t="s">
        <v>2564</v>
      </c>
      <c r="C80" s="537"/>
      <c r="D80" s="538" t="s">
        <v>2565</v>
      </c>
      <c r="E80" s="537"/>
      <c r="F80" s="537"/>
      <c r="G80" s="537" t="s">
        <v>2755</v>
      </c>
      <c r="H80" s="538"/>
    </row>
    <row r="81" spans="2:8" x14ac:dyDescent="0.2">
      <c r="B81" s="538" t="s">
        <v>2568</v>
      </c>
      <c r="C81" s="537"/>
      <c r="D81" s="538" t="s">
        <v>2569</v>
      </c>
      <c r="E81" s="537"/>
      <c r="F81" s="537"/>
      <c r="G81" s="537" t="s">
        <v>2756</v>
      </c>
      <c r="H81" s="538"/>
    </row>
    <row r="82" spans="2:8" x14ac:dyDescent="0.2">
      <c r="B82" s="538" t="s">
        <v>922</v>
      </c>
      <c r="C82" s="537"/>
      <c r="D82" s="538" t="s">
        <v>2572</v>
      </c>
      <c r="E82" s="537"/>
      <c r="F82" s="537"/>
      <c r="G82" s="537" t="s">
        <v>921</v>
      </c>
      <c r="H82" s="538"/>
    </row>
    <row r="83" spans="2:8" x14ac:dyDescent="0.2">
      <c r="B83" s="538" t="s">
        <v>2757</v>
      </c>
      <c r="C83" s="537"/>
      <c r="D83" s="538" t="s">
        <v>2758</v>
      </c>
      <c r="E83" s="537"/>
      <c r="F83" s="537"/>
      <c r="G83" s="537" t="s">
        <v>2759</v>
      </c>
      <c r="H83" s="538"/>
    </row>
    <row r="84" spans="2:8" x14ac:dyDescent="0.2">
      <c r="B84" s="538" t="s">
        <v>2760</v>
      </c>
      <c r="C84" s="537"/>
      <c r="D84" s="538" t="s">
        <v>2761</v>
      </c>
      <c r="E84" s="537"/>
      <c r="F84" s="537"/>
      <c r="G84" s="537" t="s">
        <v>2762</v>
      </c>
      <c r="H84" s="538"/>
    </row>
    <row r="85" spans="2:8" x14ac:dyDescent="0.2">
      <c r="B85" s="538" t="s">
        <v>2763</v>
      </c>
      <c r="C85" s="537"/>
      <c r="D85" s="538" t="s">
        <v>2764</v>
      </c>
      <c r="E85" s="537"/>
      <c r="F85" s="537"/>
      <c r="G85" s="537" t="s">
        <v>2765</v>
      </c>
      <c r="H85" s="538"/>
    </row>
    <row r="86" spans="2:8" x14ac:dyDescent="0.2">
      <c r="B86" s="538" t="s">
        <v>935</v>
      </c>
      <c r="C86" s="537"/>
      <c r="D86" s="538" t="s">
        <v>2766</v>
      </c>
      <c r="E86" s="537"/>
      <c r="F86" s="537"/>
      <c r="G86" s="537" t="s">
        <v>934</v>
      </c>
      <c r="H86" s="538"/>
    </row>
    <row r="87" spans="2:8" x14ac:dyDescent="0.2">
      <c r="B87" s="538" t="s">
        <v>2768</v>
      </c>
      <c r="C87" s="537"/>
      <c r="D87" s="538" t="s">
        <v>2769</v>
      </c>
      <c r="E87" s="537"/>
      <c r="F87" s="537"/>
      <c r="G87" s="537" t="s">
        <v>2770</v>
      </c>
      <c r="H87" s="538"/>
    </row>
    <row r="88" spans="2:8" x14ac:dyDescent="0.2">
      <c r="B88" s="538" t="s">
        <v>5448</v>
      </c>
      <c r="C88" s="537"/>
      <c r="D88" s="538" t="s">
        <v>5449</v>
      </c>
      <c r="E88" s="537"/>
      <c r="F88" s="537"/>
      <c r="G88" s="537" t="s">
        <v>5450</v>
      </c>
      <c r="H88" s="538"/>
    </row>
    <row r="89" spans="2:8" x14ac:dyDescent="0.2">
      <c r="B89" s="538" t="s">
        <v>2774</v>
      </c>
      <c r="C89" s="537"/>
      <c r="D89" s="538" t="s">
        <v>2775</v>
      </c>
      <c r="E89" s="537"/>
      <c r="F89" s="537"/>
      <c r="G89" s="537" t="s">
        <v>2776</v>
      </c>
      <c r="H89" s="538"/>
    </row>
    <row r="90" spans="2:8" x14ac:dyDescent="0.2">
      <c r="B90" s="538" t="s">
        <v>2777</v>
      </c>
      <c r="C90" s="537"/>
      <c r="D90" s="538" t="s">
        <v>2778</v>
      </c>
      <c r="E90" s="537"/>
      <c r="F90" s="537"/>
      <c r="G90" s="537" t="s">
        <v>2779</v>
      </c>
      <c r="H90" s="538"/>
    </row>
    <row r="91" spans="2:8" x14ac:dyDescent="0.2">
      <c r="B91" s="538" t="s">
        <v>2780</v>
      </c>
      <c r="C91" s="537"/>
      <c r="D91" s="538" t="s">
        <v>2781</v>
      </c>
      <c r="E91" s="537"/>
      <c r="F91" s="537"/>
      <c r="G91" s="537" t="s">
        <v>2782</v>
      </c>
      <c r="H91" s="538"/>
    </row>
    <row r="92" spans="2:8" x14ac:dyDescent="0.2">
      <c r="B92" s="538" t="s">
        <v>2783</v>
      </c>
      <c r="C92" s="537"/>
      <c r="D92" s="538" t="s">
        <v>2784</v>
      </c>
      <c r="E92" s="537"/>
      <c r="F92" s="537"/>
      <c r="G92" s="537" t="s">
        <v>2785</v>
      </c>
      <c r="H92" s="538"/>
    </row>
    <row r="93" spans="2:8" x14ac:dyDescent="0.2">
      <c r="B93" s="538" t="s">
        <v>5451</v>
      </c>
      <c r="C93" s="537"/>
      <c r="D93" s="538" t="s">
        <v>5452</v>
      </c>
      <c r="E93" s="537"/>
      <c r="F93" s="537"/>
      <c r="G93" s="537" t="s">
        <v>5453</v>
      </c>
      <c r="H93" s="538"/>
    </row>
    <row r="94" spans="2:8" x14ac:dyDescent="0.2">
      <c r="B94" s="538" t="s">
        <v>2795</v>
      </c>
      <c r="C94" s="537"/>
      <c r="D94" s="538" t="s">
        <v>2796</v>
      </c>
      <c r="E94" s="537"/>
      <c r="F94" s="537"/>
      <c r="G94" s="537" t="s">
        <v>2797</v>
      </c>
      <c r="H94" s="538"/>
    </row>
    <row r="95" spans="2:8" x14ac:dyDescent="0.2">
      <c r="B95" s="538" t="s">
        <v>941</v>
      </c>
      <c r="C95" s="537"/>
      <c r="D95" s="538" t="s">
        <v>2798</v>
      </c>
      <c r="E95" s="537"/>
      <c r="F95" s="537"/>
      <c r="G95" s="537" t="s">
        <v>940</v>
      </c>
      <c r="H95" s="538"/>
    </row>
    <row r="96" spans="2:8" x14ac:dyDescent="0.2">
      <c r="B96" s="538" t="s">
        <v>2799</v>
      </c>
      <c r="C96" s="537"/>
      <c r="D96" s="538" t="s">
        <v>2800</v>
      </c>
      <c r="E96" s="537"/>
      <c r="F96" s="537"/>
      <c r="G96" s="537" t="s">
        <v>2801</v>
      </c>
      <c r="H96" s="538"/>
    </row>
    <row r="97" spans="1:8" x14ac:dyDescent="0.2">
      <c r="B97" s="538" t="s">
        <v>2802</v>
      </c>
      <c r="C97" s="537"/>
      <c r="D97" s="538" t="s">
        <v>2803</v>
      </c>
      <c r="E97" s="537"/>
      <c r="F97" s="537"/>
      <c r="G97" s="537" t="s">
        <v>2804</v>
      </c>
      <c r="H97" s="538"/>
    </row>
    <row r="98" spans="1:8" x14ac:dyDescent="0.2">
      <c r="B98" s="538" t="s">
        <v>2645</v>
      </c>
      <c r="C98" s="537"/>
      <c r="D98" s="538" t="s">
        <v>2646</v>
      </c>
      <c r="E98" s="537"/>
      <c r="F98" s="537"/>
      <c r="G98" s="537" t="s">
        <v>2767</v>
      </c>
      <c r="H98" s="538"/>
    </row>
    <row r="99" spans="1:8" x14ac:dyDescent="0.2">
      <c r="B99" s="538" t="s">
        <v>2789</v>
      </c>
      <c r="C99" s="537"/>
      <c r="D99" s="538" t="s">
        <v>2790</v>
      </c>
      <c r="E99" s="537"/>
      <c r="F99" s="537"/>
      <c r="G99" s="537" t="s">
        <v>2791</v>
      </c>
      <c r="H99" s="538"/>
    </row>
    <row r="100" spans="1:8" x14ac:dyDescent="0.2">
      <c r="B100" s="538" t="s">
        <v>2792</v>
      </c>
      <c r="C100" s="537"/>
      <c r="D100" s="538" t="s">
        <v>2793</v>
      </c>
      <c r="E100" s="537"/>
      <c r="F100" s="537"/>
      <c r="G100" s="537" t="s">
        <v>2794</v>
      </c>
      <c r="H100" s="538"/>
    </row>
    <row r="101" spans="1:8" x14ac:dyDescent="0.2">
      <c r="B101" s="538" t="s">
        <v>2786</v>
      </c>
      <c r="C101" s="537"/>
      <c r="D101" s="538" t="s">
        <v>2787</v>
      </c>
      <c r="E101" s="537"/>
      <c r="F101" s="537"/>
      <c r="G101" s="537" t="s">
        <v>2788</v>
      </c>
      <c r="H101" s="538"/>
    </row>
    <row r="102" spans="1:8" x14ac:dyDescent="0.2">
      <c r="B102" s="538" t="s">
        <v>2771</v>
      </c>
      <c r="C102" s="537"/>
      <c r="D102" s="538" t="s">
        <v>2772</v>
      </c>
      <c r="E102" s="537"/>
      <c r="F102" s="537"/>
      <c r="G102" s="537" t="s">
        <v>2773</v>
      </c>
      <c r="H102" s="538"/>
    </row>
    <row r="103" spans="1:8" x14ac:dyDescent="0.2">
      <c r="B103" s="538" t="s">
        <v>2749</v>
      </c>
      <c r="C103" s="537"/>
      <c r="D103" s="538" t="s">
        <v>2750</v>
      </c>
      <c r="E103" s="537"/>
      <c r="F103" s="537"/>
      <c r="G103" s="537" t="s">
        <v>2751</v>
      </c>
      <c r="H103" s="538"/>
    </row>
    <row r="105" spans="1:8" hidden="1" x14ac:dyDescent="0.2"/>
    <row r="106" spans="1:8" hidden="1" x14ac:dyDescent="0.2"/>
    <row r="108" spans="1:8" x14ac:dyDescent="0.2">
      <c r="A108" s="8" t="s">
        <v>344</v>
      </c>
    </row>
    <row r="109" spans="1:8" x14ac:dyDescent="0.2">
      <c r="B109" s="537" t="s">
        <v>94</v>
      </c>
      <c r="C109" s="537"/>
      <c r="D109" s="537" t="s">
        <v>196</v>
      </c>
      <c r="E109" s="537"/>
      <c r="F109" s="537"/>
      <c r="G109" s="537" t="s">
        <v>30</v>
      </c>
    </row>
    <row r="110" spans="1:8" hidden="1" x14ac:dyDescent="0.2">
      <c r="B110" s="538" t="s">
        <v>68</v>
      </c>
      <c r="C110" s="537"/>
      <c r="D110" s="538" t="s">
        <v>195</v>
      </c>
      <c r="E110" s="537"/>
      <c r="F110" s="537"/>
      <c r="G110" s="537" t="s">
        <v>29</v>
      </c>
    </row>
    <row r="111" spans="1:8" x14ac:dyDescent="0.2">
      <c r="B111" s="538" t="s">
        <v>2818</v>
      </c>
      <c r="C111" s="537"/>
      <c r="D111" s="538" t="s">
        <v>2819</v>
      </c>
      <c r="E111" s="537"/>
      <c r="F111" s="537"/>
      <c r="G111" s="537" t="s">
        <v>2820</v>
      </c>
    </row>
    <row r="112" spans="1:8" x14ac:dyDescent="0.2">
      <c r="B112" s="538" t="s">
        <v>5454</v>
      </c>
      <c r="C112" s="537"/>
      <c r="D112" s="538" t="s">
        <v>5455</v>
      </c>
      <c r="E112" s="537"/>
      <c r="F112" s="537"/>
      <c r="G112" s="537" t="s">
        <v>5456</v>
      </c>
    </row>
    <row r="113" spans="2:7" x14ac:dyDescent="0.2">
      <c r="B113" s="538" t="s">
        <v>651</v>
      </c>
      <c r="C113" s="537"/>
      <c r="D113" s="538" t="s">
        <v>2821</v>
      </c>
      <c r="E113" s="537"/>
      <c r="F113" s="537"/>
      <c r="G113" s="537" t="s">
        <v>652</v>
      </c>
    </row>
    <row r="114" spans="2:7" x14ac:dyDescent="0.2">
      <c r="B114" s="538" t="s">
        <v>2822</v>
      </c>
      <c r="C114" s="537"/>
      <c r="D114" s="538" t="s">
        <v>2823</v>
      </c>
      <c r="E114" s="537"/>
      <c r="F114" s="537"/>
      <c r="G114" s="537" t="s">
        <v>2824</v>
      </c>
    </row>
    <row r="115" spans="2:7" x14ac:dyDescent="0.2">
      <c r="B115" s="538" t="s">
        <v>663</v>
      </c>
      <c r="C115" s="537"/>
      <c r="D115" s="538" t="s">
        <v>2805</v>
      </c>
      <c r="E115" s="537"/>
      <c r="F115" s="537"/>
      <c r="G115" s="537" t="s">
        <v>664</v>
      </c>
    </row>
    <row r="116" spans="2:7" x14ac:dyDescent="0.2">
      <c r="B116" s="538" t="s">
        <v>2806</v>
      </c>
      <c r="C116" s="537"/>
      <c r="D116" s="538" t="s">
        <v>2807</v>
      </c>
      <c r="E116" s="537"/>
      <c r="F116" s="537"/>
      <c r="G116" s="537" t="s">
        <v>2808</v>
      </c>
    </row>
    <row r="117" spans="2:7" x14ac:dyDescent="0.2">
      <c r="B117" s="538" t="s">
        <v>667</v>
      </c>
      <c r="C117" s="537"/>
      <c r="D117" s="538" t="s">
        <v>2809</v>
      </c>
      <c r="E117" s="537"/>
      <c r="F117" s="537"/>
      <c r="G117" s="537" t="s">
        <v>668</v>
      </c>
    </row>
    <row r="118" spans="2:7" x14ac:dyDescent="0.2">
      <c r="B118" s="538" t="s">
        <v>2825</v>
      </c>
      <c r="C118" s="537"/>
      <c r="D118" s="538" t="s">
        <v>2826</v>
      </c>
      <c r="E118" s="537"/>
      <c r="F118" s="537"/>
      <c r="G118" s="537" t="s">
        <v>2827</v>
      </c>
    </row>
    <row r="119" spans="2:7" x14ac:dyDescent="0.2">
      <c r="B119" s="538" t="s">
        <v>2828</v>
      </c>
      <c r="C119" s="537"/>
      <c r="D119" s="538" t="s">
        <v>2829</v>
      </c>
      <c r="E119" s="537"/>
      <c r="F119" s="537"/>
      <c r="G119" s="537" t="s">
        <v>2830</v>
      </c>
    </row>
    <row r="120" spans="2:7" x14ac:dyDescent="0.2">
      <c r="B120" s="538" t="s">
        <v>2845</v>
      </c>
      <c r="C120" s="537"/>
      <c r="D120" s="538" t="s">
        <v>2846</v>
      </c>
      <c r="E120" s="537"/>
      <c r="F120" s="537"/>
      <c r="G120" s="537" t="s">
        <v>2847</v>
      </c>
    </row>
    <row r="121" spans="2:7" x14ac:dyDescent="0.2">
      <c r="B121" s="538" t="s">
        <v>2848</v>
      </c>
      <c r="C121" s="537"/>
      <c r="D121" s="538" t="s">
        <v>2849</v>
      </c>
      <c r="E121" s="537"/>
      <c r="F121" s="537"/>
      <c r="G121" s="537" t="s">
        <v>2850</v>
      </c>
    </row>
    <row r="122" spans="2:7" x14ac:dyDescent="0.2">
      <c r="B122" s="538" t="s">
        <v>2851</v>
      </c>
      <c r="C122" s="537"/>
      <c r="D122" s="538" t="s">
        <v>2852</v>
      </c>
      <c r="E122" s="537"/>
      <c r="F122" s="537"/>
      <c r="G122" s="537" t="s">
        <v>2853</v>
      </c>
    </row>
    <row r="123" spans="2:7" x14ac:dyDescent="0.2">
      <c r="B123" s="538" t="s">
        <v>5457</v>
      </c>
      <c r="C123" s="537"/>
      <c r="D123" s="538" t="s">
        <v>5458</v>
      </c>
      <c r="E123" s="537"/>
      <c r="F123" s="537"/>
      <c r="G123" s="537" t="s">
        <v>5459</v>
      </c>
    </row>
    <row r="124" spans="2:7" x14ac:dyDescent="0.2">
      <c r="B124" s="538" t="s">
        <v>2884</v>
      </c>
      <c r="C124" s="537"/>
      <c r="D124" s="538" t="s">
        <v>2885</v>
      </c>
      <c r="E124" s="537"/>
      <c r="F124" s="537"/>
      <c r="G124" s="537" t="s">
        <v>2886</v>
      </c>
    </row>
    <row r="125" spans="2:7" x14ac:dyDescent="0.2">
      <c r="B125" s="538" t="s">
        <v>2893</v>
      </c>
      <c r="C125" s="537"/>
      <c r="D125" s="538" t="s">
        <v>2894</v>
      </c>
      <c r="E125" s="537"/>
      <c r="F125" s="537"/>
      <c r="G125" s="537" t="s">
        <v>2895</v>
      </c>
    </row>
    <row r="126" spans="2:7" x14ac:dyDescent="0.2">
      <c r="B126" s="538" t="s">
        <v>2896</v>
      </c>
      <c r="C126" s="537"/>
      <c r="D126" s="538" t="s">
        <v>2897</v>
      </c>
      <c r="E126" s="537"/>
      <c r="F126" s="537"/>
      <c r="G126" s="537" t="s">
        <v>2898</v>
      </c>
    </row>
    <row r="127" spans="2:7" x14ac:dyDescent="0.2">
      <c r="B127" s="538" t="s">
        <v>2899</v>
      </c>
      <c r="C127" s="537"/>
      <c r="D127" s="538" t="s">
        <v>2900</v>
      </c>
      <c r="E127" s="537"/>
      <c r="F127" s="537"/>
      <c r="G127" s="537" t="s">
        <v>2901</v>
      </c>
    </row>
    <row r="128" spans="2:7" x14ac:dyDescent="0.2">
      <c r="B128" s="538" t="s">
        <v>659</v>
      </c>
      <c r="C128" s="537"/>
      <c r="D128" s="538" t="s">
        <v>2810</v>
      </c>
      <c r="E128" s="537"/>
      <c r="F128" s="537"/>
      <c r="G128" s="537" t="s">
        <v>660</v>
      </c>
    </row>
    <row r="129" spans="2:7" x14ac:dyDescent="0.2">
      <c r="B129" s="538" t="s">
        <v>2811</v>
      </c>
      <c r="C129" s="537"/>
      <c r="D129" s="538" t="s">
        <v>2812</v>
      </c>
      <c r="E129" s="537"/>
      <c r="F129" s="537"/>
      <c r="G129" s="537" t="s">
        <v>2813</v>
      </c>
    </row>
    <row r="130" spans="2:7" x14ac:dyDescent="0.2">
      <c r="B130" s="538" t="s">
        <v>619</v>
      </c>
      <c r="C130" s="537"/>
      <c r="D130" s="538" t="s">
        <v>2814</v>
      </c>
      <c r="E130" s="537"/>
      <c r="F130" s="537"/>
      <c r="G130" s="537" t="s">
        <v>620</v>
      </c>
    </row>
    <row r="131" spans="2:7" x14ac:dyDescent="0.2">
      <c r="B131" s="538" t="s">
        <v>647</v>
      </c>
      <c r="C131" s="537"/>
      <c r="D131" s="538" t="s">
        <v>2831</v>
      </c>
      <c r="E131" s="537"/>
      <c r="F131" s="537"/>
      <c r="G131" s="537" t="s">
        <v>648</v>
      </c>
    </row>
    <row r="132" spans="2:7" x14ac:dyDescent="0.2">
      <c r="B132" s="538" t="s">
        <v>5460</v>
      </c>
      <c r="C132" s="537"/>
      <c r="D132" s="538" t="s">
        <v>5461</v>
      </c>
      <c r="E132" s="537"/>
      <c r="F132" s="537"/>
      <c r="G132" s="537" t="s">
        <v>5462</v>
      </c>
    </row>
    <row r="133" spans="2:7" x14ac:dyDescent="0.2">
      <c r="B133" s="538" t="s">
        <v>5463</v>
      </c>
      <c r="C133" s="537"/>
      <c r="D133" s="538" t="s">
        <v>5464</v>
      </c>
      <c r="E133" s="537"/>
      <c r="F133" s="537"/>
      <c r="G133" s="537" t="s">
        <v>5465</v>
      </c>
    </row>
    <row r="134" spans="2:7" x14ac:dyDescent="0.2">
      <c r="B134" s="538" t="s">
        <v>5466</v>
      </c>
      <c r="C134" s="537"/>
      <c r="D134" s="538" t="s">
        <v>5467</v>
      </c>
      <c r="E134" s="537"/>
      <c r="F134" s="537"/>
      <c r="G134" s="537" t="s">
        <v>5468</v>
      </c>
    </row>
    <row r="135" spans="2:7" x14ac:dyDescent="0.2">
      <c r="B135" s="538" t="s">
        <v>5469</v>
      </c>
      <c r="C135" s="537"/>
      <c r="D135" s="538" t="s">
        <v>5470</v>
      </c>
      <c r="E135" s="537"/>
      <c r="F135" s="537"/>
      <c r="G135" s="537" t="s">
        <v>5471</v>
      </c>
    </row>
    <row r="136" spans="2:7" x14ac:dyDescent="0.2">
      <c r="B136" s="538" t="s">
        <v>2915</v>
      </c>
      <c r="C136" s="537"/>
      <c r="D136" s="538" t="s">
        <v>2916</v>
      </c>
      <c r="E136" s="537"/>
      <c r="F136" s="537"/>
      <c r="G136" s="537" t="s">
        <v>2917</v>
      </c>
    </row>
    <row r="137" spans="2:7" x14ac:dyDescent="0.2">
      <c r="B137" s="538" t="s">
        <v>2918</v>
      </c>
      <c r="C137" s="537"/>
      <c r="D137" s="538" t="s">
        <v>2919</v>
      </c>
      <c r="E137" s="537"/>
      <c r="F137" s="537"/>
      <c r="G137" s="537" t="s">
        <v>2920</v>
      </c>
    </row>
    <row r="138" spans="2:7" x14ac:dyDescent="0.2">
      <c r="B138" s="538" t="s">
        <v>2921</v>
      </c>
      <c r="C138" s="537"/>
      <c r="D138" s="538" t="s">
        <v>2922</v>
      </c>
      <c r="E138" s="537"/>
      <c r="F138" s="537"/>
      <c r="G138" s="537" t="s">
        <v>2923</v>
      </c>
    </row>
    <row r="139" spans="2:7" x14ac:dyDescent="0.2">
      <c r="B139" s="538" t="s">
        <v>2832</v>
      </c>
      <c r="C139" s="537"/>
      <c r="D139" s="538" t="s">
        <v>2833</v>
      </c>
      <c r="E139" s="537"/>
      <c r="F139" s="537"/>
      <c r="G139" s="537" t="s">
        <v>2834</v>
      </c>
    </row>
    <row r="140" spans="2:7" x14ac:dyDescent="0.2">
      <c r="B140" s="538" t="s">
        <v>655</v>
      </c>
      <c r="C140" s="537"/>
      <c r="D140" s="538" t="s">
        <v>2835</v>
      </c>
      <c r="E140" s="537"/>
      <c r="F140" s="537"/>
      <c r="G140" s="537" t="s">
        <v>656</v>
      </c>
    </row>
    <row r="141" spans="2:7" x14ac:dyDescent="0.2">
      <c r="B141" s="538" t="s">
        <v>2836</v>
      </c>
      <c r="C141" s="537"/>
      <c r="D141" s="538" t="s">
        <v>2837</v>
      </c>
      <c r="E141" s="537"/>
      <c r="F141" s="537"/>
      <c r="G141" s="537" t="s">
        <v>2838</v>
      </c>
    </row>
    <row r="142" spans="2:7" x14ac:dyDescent="0.2">
      <c r="B142" s="538" t="s">
        <v>2839</v>
      </c>
      <c r="C142" s="537"/>
      <c r="D142" s="538" t="s">
        <v>2840</v>
      </c>
      <c r="E142" s="537"/>
      <c r="F142" s="537"/>
      <c r="G142" s="537" t="s">
        <v>2841</v>
      </c>
    </row>
    <row r="143" spans="2:7" x14ac:dyDescent="0.2">
      <c r="B143" s="538" t="s">
        <v>2854</v>
      </c>
      <c r="C143" s="537"/>
      <c r="D143" s="538" t="s">
        <v>2855</v>
      </c>
      <c r="E143" s="537"/>
      <c r="F143" s="537"/>
      <c r="G143" s="537" t="s">
        <v>2856</v>
      </c>
    </row>
    <row r="144" spans="2:7" x14ac:dyDescent="0.2">
      <c r="B144" s="538" t="s">
        <v>2857</v>
      </c>
      <c r="C144" s="537"/>
      <c r="D144" s="538" t="s">
        <v>2858</v>
      </c>
      <c r="E144" s="537"/>
      <c r="F144" s="537"/>
      <c r="G144" s="537" t="s">
        <v>2859</v>
      </c>
    </row>
    <row r="145" spans="2:7" x14ac:dyDescent="0.2">
      <c r="B145" s="538" t="s">
        <v>2866</v>
      </c>
      <c r="C145" s="537"/>
      <c r="D145" s="538" t="s">
        <v>2867</v>
      </c>
      <c r="E145" s="537"/>
      <c r="F145" s="537"/>
      <c r="G145" s="537" t="s">
        <v>2868</v>
      </c>
    </row>
    <row r="146" spans="2:7" x14ac:dyDescent="0.2">
      <c r="B146" s="538" t="s">
        <v>2869</v>
      </c>
      <c r="C146" s="537"/>
      <c r="D146" s="538" t="s">
        <v>2870</v>
      </c>
      <c r="E146" s="537"/>
      <c r="F146" s="537"/>
      <c r="G146" s="537" t="s">
        <v>2871</v>
      </c>
    </row>
    <row r="147" spans="2:7" x14ac:dyDescent="0.2">
      <c r="B147" s="538" t="s">
        <v>2924</v>
      </c>
      <c r="C147" s="537"/>
      <c r="D147" s="538" t="s">
        <v>2925</v>
      </c>
      <c r="E147" s="537"/>
      <c r="F147" s="537"/>
      <c r="G147" s="537" t="s">
        <v>2926</v>
      </c>
    </row>
    <row r="148" spans="2:7" x14ac:dyDescent="0.2">
      <c r="B148" s="538" t="s">
        <v>2927</v>
      </c>
      <c r="C148" s="537"/>
      <c r="D148" s="538" t="s">
        <v>2928</v>
      </c>
      <c r="E148" s="537"/>
      <c r="F148" s="537"/>
      <c r="G148" s="537" t="s">
        <v>2929</v>
      </c>
    </row>
    <row r="149" spans="2:7" x14ac:dyDescent="0.2">
      <c r="B149" s="538" t="s">
        <v>2930</v>
      </c>
      <c r="C149" s="537"/>
      <c r="D149" s="538" t="s">
        <v>2931</v>
      </c>
      <c r="E149" s="537"/>
      <c r="F149" s="537"/>
      <c r="G149" s="537" t="s">
        <v>2932</v>
      </c>
    </row>
    <row r="150" spans="2:7" x14ac:dyDescent="0.2">
      <c r="B150" s="538" t="s">
        <v>643</v>
      </c>
      <c r="C150" s="537"/>
      <c r="D150" s="538" t="s">
        <v>2933</v>
      </c>
      <c r="E150" s="537"/>
      <c r="F150" s="537"/>
      <c r="G150" s="537" t="s">
        <v>644</v>
      </c>
    </row>
    <row r="151" spans="2:7" x14ac:dyDescent="0.2">
      <c r="B151" s="538" t="s">
        <v>2872</v>
      </c>
      <c r="C151" s="537"/>
      <c r="D151" s="538" t="s">
        <v>2873</v>
      </c>
      <c r="E151" s="537"/>
      <c r="F151" s="537"/>
      <c r="G151" s="537" t="s">
        <v>2874</v>
      </c>
    </row>
    <row r="152" spans="2:7" x14ac:dyDescent="0.2">
      <c r="B152" s="538" t="s">
        <v>2875</v>
      </c>
      <c r="C152" s="537"/>
      <c r="D152" s="538" t="s">
        <v>2876</v>
      </c>
      <c r="E152" s="537"/>
      <c r="F152" s="537"/>
      <c r="G152" s="537" t="s">
        <v>2877</v>
      </c>
    </row>
    <row r="153" spans="2:7" x14ac:dyDescent="0.2">
      <c r="B153" s="538" t="s">
        <v>2887</v>
      </c>
      <c r="C153" s="537"/>
      <c r="D153" s="538" t="s">
        <v>2888</v>
      </c>
      <c r="E153" s="537"/>
      <c r="F153" s="537"/>
      <c r="G153" s="537" t="s">
        <v>2889</v>
      </c>
    </row>
    <row r="154" spans="2:7" x14ac:dyDescent="0.2">
      <c r="B154" s="538" t="s">
        <v>2890</v>
      </c>
      <c r="C154" s="537"/>
      <c r="D154" s="538" t="s">
        <v>2891</v>
      </c>
      <c r="E154" s="537"/>
      <c r="F154" s="537"/>
      <c r="G154" s="537" t="s">
        <v>2892</v>
      </c>
    </row>
    <row r="155" spans="2:7" x14ac:dyDescent="0.2">
      <c r="B155" s="538" t="s">
        <v>5472</v>
      </c>
      <c r="C155" s="537"/>
      <c r="D155" s="538" t="s">
        <v>5473</v>
      </c>
      <c r="E155" s="537"/>
      <c r="F155" s="537"/>
      <c r="G155" s="537" t="s">
        <v>5474</v>
      </c>
    </row>
    <row r="156" spans="2:7" x14ac:dyDescent="0.2">
      <c r="B156" s="538" t="s">
        <v>5475</v>
      </c>
      <c r="C156" s="537"/>
      <c r="D156" s="538" t="s">
        <v>5467</v>
      </c>
      <c r="E156" s="537"/>
      <c r="F156" s="537"/>
      <c r="G156" s="537" t="s">
        <v>5476</v>
      </c>
    </row>
    <row r="157" spans="2:7" x14ac:dyDescent="0.2">
      <c r="B157" s="538" t="s">
        <v>2908</v>
      </c>
      <c r="C157" s="537"/>
      <c r="D157" s="538" t="s">
        <v>2909</v>
      </c>
      <c r="E157" s="537"/>
      <c r="F157" s="537"/>
      <c r="G157" s="537" t="s">
        <v>2910</v>
      </c>
    </row>
    <row r="158" spans="2:7" x14ac:dyDescent="0.2">
      <c r="B158" s="538" t="s">
        <v>2911</v>
      </c>
      <c r="C158" s="537"/>
      <c r="D158" s="538" t="s">
        <v>2912</v>
      </c>
      <c r="E158" s="537"/>
      <c r="F158" s="537"/>
      <c r="G158" s="537" t="s">
        <v>2913</v>
      </c>
    </row>
    <row r="159" spans="2:7" x14ac:dyDescent="0.2">
      <c r="B159" s="538" t="s">
        <v>635</v>
      </c>
      <c r="C159" s="537"/>
      <c r="D159" s="538" t="s">
        <v>2934</v>
      </c>
      <c r="E159" s="537"/>
      <c r="F159" s="537"/>
      <c r="G159" s="537" t="s">
        <v>636</v>
      </c>
    </row>
    <row r="160" spans="2:7" x14ac:dyDescent="0.2">
      <c r="B160" s="538" t="s">
        <v>2935</v>
      </c>
      <c r="C160" s="537"/>
      <c r="D160" s="538" t="s">
        <v>2936</v>
      </c>
      <c r="E160" s="537"/>
      <c r="F160" s="537"/>
      <c r="G160" s="537" t="s">
        <v>2937</v>
      </c>
    </row>
    <row r="161" spans="2:7" x14ac:dyDescent="0.2">
      <c r="B161" s="538" t="s">
        <v>2938</v>
      </c>
      <c r="C161" s="537"/>
      <c r="D161" s="538" t="s">
        <v>2939</v>
      </c>
      <c r="E161" s="537"/>
      <c r="F161" s="537"/>
      <c r="G161" s="537" t="s">
        <v>2940</v>
      </c>
    </row>
    <row r="162" spans="2:7" x14ac:dyDescent="0.2">
      <c r="B162" s="538" t="s">
        <v>2941</v>
      </c>
      <c r="C162" s="537"/>
      <c r="D162" s="538" t="s">
        <v>2942</v>
      </c>
      <c r="E162" s="537"/>
      <c r="F162" s="537"/>
      <c r="G162" s="537" t="s">
        <v>2943</v>
      </c>
    </row>
    <row r="163" spans="2:7" x14ac:dyDescent="0.2">
      <c r="B163" s="538" t="s">
        <v>631</v>
      </c>
      <c r="C163" s="537"/>
      <c r="D163" s="538" t="s">
        <v>2945</v>
      </c>
      <c r="E163" s="537"/>
      <c r="F163" s="537"/>
      <c r="G163" s="537" t="s">
        <v>632</v>
      </c>
    </row>
    <row r="164" spans="2:7" x14ac:dyDescent="0.2">
      <c r="B164" s="538" t="s">
        <v>627</v>
      </c>
      <c r="C164" s="537"/>
      <c r="D164" s="538" t="s">
        <v>2946</v>
      </c>
      <c r="E164" s="537"/>
      <c r="F164" s="537"/>
      <c r="G164" s="537" t="s">
        <v>628</v>
      </c>
    </row>
    <row r="165" spans="2:7" x14ac:dyDescent="0.2">
      <c r="B165" s="538" t="s">
        <v>5477</v>
      </c>
      <c r="C165" s="537"/>
      <c r="D165" s="538" t="s">
        <v>5478</v>
      </c>
      <c r="E165" s="537"/>
      <c r="F165" s="537"/>
      <c r="G165" s="537" t="s">
        <v>5479</v>
      </c>
    </row>
    <row r="166" spans="2:7" x14ac:dyDescent="0.2">
      <c r="B166" s="538" t="s">
        <v>2947</v>
      </c>
      <c r="C166" s="537"/>
      <c r="D166" s="538" t="s">
        <v>2948</v>
      </c>
      <c r="E166" s="537"/>
      <c r="F166" s="537"/>
      <c r="G166" s="537" t="s">
        <v>2949</v>
      </c>
    </row>
    <row r="167" spans="2:7" x14ac:dyDescent="0.2">
      <c r="B167" s="538" t="s">
        <v>2950</v>
      </c>
      <c r="C167" s="537"/>
      <c r="D167" s="538" t="s">
        <v>2736</v>
      </c>
      <c r="E167" s="537"/>
      <c r="F167" s="537"/>
      <c r="G167" s="537" t="s">
        <v>2951</v>
      </c>
    </row>
    <row r="168" spans="2:7" x14ac:dyDescent="0.2">
      <c r="B168" s="538" t="s">
        <v>5480</v>
      </c>
      <c r="C168" s="537"/>
      <c r="D168" s="538" t="s">
        <v>5481</v>
      </c>
      <c r="E168" s="537"/>
      <c r="F168" s="537"/>
      <c r="G168" s="537" t="s">
        <v>5482</v>
      </c>
    </row>
    <row r="169" spans="2:7" x14ac:dyDescent="0.2">
      <c r="B169" s="538" t="s">
        <v>2815</v>
      </c>
      <c r="C169" s="537"/>
      <c r="D169" s="538" t="s">
        <v>2816</v>
      </c>
      <c r="E169" s="537"/>
      <c r="F169" s="537"/>
      <c r="G169" s="537" t="s">
        <v>2817</v>
      </c>
    </row>
    <row r="170" spans="2:7" x14ac:dyDescent="0.2">
      <c r="B170" s="538" t="s">
        <v>2842</v>
      </c>
      <c r="C170" s="537"/>
      <c r="D170" s="538" t="s">
        <v>2843</v>
      </c>
      <c r="E170" s="537"/>
      <c r="F170" s="537"/>
      <c r="G170" s="537" t="s">
        <v>2844</v>
      </c>
    </row>
    <row r="171" spans="2:7" x14ac:dyDescent="0.2">
      <c r="B171" s="538" t="s">
        <v>2860</v>
      </c>
      <c r="C171" s="537"/>
      <c r="D171" s="538" t="s">
        <v>2861</v>
      </c>
      <c r="E171" s="537"/>
      <c r="F171" s="537"/>
      <c r="G171" s="537" t="s">
        <v>2862</v>
      </c>
    </row>
    <row r="172" spans="2:7" x14ac:dyDescent="0.2">
      <c r="B172" s="538" t="s">
        <v>2863</v>
      </c>
      <c r="C172" s="537"/>
      <c r="D172" s="538" t="s">
        <v>2864</v>
      </c>
      <c r="E172" s="537"/>
      <c r="F172" s="537"/>
      <c r="G172" s="537" t="s">
        <v>2865</v>
      </c>
    </row>
    <row r="173" spans="2:7" x14ac:dyDescent="0.2">
      <c r="B173" s="538" t="s">
        <v>2902</v>
      </c>
      <c r="C173" s="537"/>
      <c r="D173" s="538" t="s">
        <v>2903</v>
      </c>
      <c r="E173" s="537"/>
      <c r="F173" s="537"/>
      <c r="G173" s="537" t="s">
        <v>2904</v>
      </c>
    </row>
    <row r="174" spans="2:7" x14ac:dyDescent="0.2">
      <c r="B174" s="538" t="s">
        <v>2905</v>
      </c>
      <c r="C174" s="537"/>
      <c r="D174" s="538" t="s">
        <v>2906</v>
      </c>
      <c r="E174" s="537"/>
      <c r="F174" s="537"/>
      <c r="G174" s="537" t="s">
        <v>2907</v>
      </c>
    </row>
    <row r="175" spans="2:7" x14ac:dyDescent="0.2">
      <c r="B175" s="538" t="s">
        <v>639</v>
      </c>
      <c r="C175" s="537"/>
      <c r="D175" s="538" t="s">
        <v>2944</v>
      </c>
      <c r="E175" s="537"/>
      <c r="F175" s="537"/>
      <c r="G175" s="537" t="s">
        <v>640</v>
      </c>
    </row>
    <row r="176" spans="2:7" x14ac:dyDescent="0.2">
      <c r="B176" s="538" t="s">
        <v>2878</v>
      </c>
      <c r="C176" s="537"/>
      <c r="D176" s="538" t="s">
        <v>2879</v>
      </c>
      <c r="E176" s="537"/>
      <c r="F176" s="537"/>
      <c r="G176" s="537" t="s">
        <v>2880</v>
      </c>
    </row>
    <row r="177" spans="2:7" x14ac:dyDescent="0.2">
      <c r="B177" s="538" t="s">
        <v>2881</v>
      </c>
      <c r="C177" s="537"/>
      <c r="D177" s="538" t="s">
        <v>2882</v>
      </c>
      <c r="E177" s="537"/>
      <c r="F177" s="537"/>
      <c r="G177" s="537" t="s">
        <v>2883</v>
      </c>
    </row>
    <row r="178" spans="2:7" x14ac:dyDescent="0.2">
      <c r="B178" s="538" t="s">
        <v>623</v>
      </c>
      <c r="C178" s="537"/>
      <c r="D178" s="538" t="s">
        <v>2914</v>
      </c>
      <c r="E178" s="537"/>
      <c r="F178" s="537"/>
      <c r="G178" s="537" t="s">
        <v>624</v>
      </c>
    </row>
    <row r="179" spans="2:7" x14ac:dyDescent="0.2">
      <c r="B179" s="538" t="s">
        <v>2952</v>
      </c>
      <c r="C179" s="537"/>
      <c r="D179" s="538" t="s">
        <v>2953</v>
      </c>
      <c r="E179" s="537"/>
      <c r="F179" s="537"/>
      <c r="G179" s="537" t="s">
        <v>2954</v>
      </c>
    </row>
    <row r="180" spans="2:7" x14ac:dyDescent="0.2">
      <c r="B180" s="538" t="s">
        <v>2955</v>
      </c>
      <c r="C180" s="537"/>
      <c r="D180" s="538" t="s">
        <v>2956</v>
      </c>
      <c r="E180" s="537"/>
      <c r="F180" s="537"/>
      <c r="G180" s="537" t="s">
        <v>2957</v>
      </c>
    </row>
  </sheetData>
  <dataValidations count="3">
    <dataValidation type="custom" allowBlank="1" showInputMessage="1" showErrorMessage="1" errorTitle="X-Author for Excel" error="Id and Lookup fields are not editable." promptTitle="X-Author for Excel" sqref="G6:G19 G25:G41 G46:G61 G67:G103 G110:G180" xr:uid="{00000000-0002-0000-0900-000000000000}">
      <formula1>""</formula1>
    </dataValidation>
    <dataValidation type="list" allowBlank="1" showInputMessage="1" showErrorMessage="1" errorTitle="X-Author for Excel" error="Please select a value from the drop-down." promptTitle="X-Author for Excel" sqref="H6:H19 H25:H41" xr:uid="{00000000-0002-0000-0900-000001000000}">
      <formula1>IF(IFERROR(ROWS(INDIRECT(SUBSTITUTE("AIM_Impact_Outcome_References__c.AIM_Data_Type_Target__c"," ","_"))),-1) &lt; 0, 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67:H103" xr:uid="{00000000-0002-0000-0900-000002000000}">
      <formula1>IF(IFERROR(ROWS(INDIRECT(SUBSTITUTE("AIM_Module_Coverage_Interventio_Comp_Ref__c.AIM_Data_Type__c"," ","_"))),-1) &lt; 0, XAuthorInvalidPicklistData,INDIRECT(SUBSTITUTE("AIM_Module_Coverage_Interventio_Comp_Ref__c.AIM_Data_Type__c"," ","_")))</formula1>
    </dataValidation>
  </dataValidations>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G182"/>
  <sheetViews>
    <sheetView workbookViewId="0">
      <selection activeCell="D17" sqref="D17"/>
    </sheetView>
  </sheetViews>
  <sheetFormatPr defaultColWidth="8.875" defaultRowHeight="12.75" x14ac:dyDescent="0.2"/>
  <cols>
    <col min="1" max="1" width="18.875" style="1" customWidth="1"/>
    <col min="2" max="2" width="43.125" style="1" customWidth="1"/>
    <col min="3" max="3" width="8.875" style="1"/>
    <col min="4" max="4" width="40.375" style="1" customWidth="1"/>
    <col min="5" max="5" width="14.125" style="1" customWidth="1"/>
    <col min="6" max="6" width="14.375" style="1" customWidth="1"/>
    <col min="7" max="16384" width="8.875" style="1"/>
  </cols>
  <sheetData>
    <row r="1" spans="1:7" x14ac:dyDescent="0.2">
      <c r="A1" s="2" t="s">
        <v>64</v>
      </c>
    </row>
    <row r="2" spans="1:7" x14ac:dyDescent="0.2">
      <c r="A2" s="537" t="s">
        <v>66</v>
      </c>
      <c r="B2" s="537" t="s">
        <v>196</v>
      </c>
      <c r="C2" s="537">
        <v>0</v>
      </c>
      <c r="D2" s="537" t="s">
        <v>71</v>
      </c>
      <c r="E2" s="537" t="s">
        <v>202</v>
      </c>
      <c r="F2" s="537" t="s">
        <v>204</v>
      </c>
      <c r="G2" s="537" t="s">
        <v>30</v>
      </c>
    </row>
    <row r="3" spans="1:7" hidden="1" x14ac:dyDescent="0.2">
      <c r="A3" s="537" t="s">
        <v>65</v>
      </c>
      <c r="B3" s="538" t="s">
        <v>195</v>
      </c>
      <c r="C3" s="537">
        <f>IF(B3=B2,C2+1,0)</f>
        <v>0</v>
      </c>
      <c r="D3" s="537" t="str">
        <f>B3&amp;"-"&amp;C3</f>
        <v>[Name - FR]-0</v>
      </c>
      <c r="E3" s="538" t="s">
        <v>201</v>
      </c>
      <c r="F3" s="538" t="s">
        <v>203</v>
      </c>
      <c r="G3" s="537" t="s">
        <v>29</v>
      </c>
    </row>
    <row r="4" spans="1:7" s="11" customFormat="1" x14ac:dyDescent="0.2">
      <c r="A4" s="537" t="s">
        <v>2342</v>
      </c>
      <c r="B4" s="538" t="s">
        <v>2343</v>
      </c>
      <c r="C4" s="537">
        <f t="shared" ref="C4:C55" si="0">IF(B4=B3,C3+1,0)</f>
        <v>0</v>
      </c>
      <c r="D4" s="537" t="str">
        <f t="shared" ref="D4:D55" si="1">B4&amp;"-"&amp;C4</f>
        <v>HIV I-9a(M): Pourcentage d'hommes ayant des rapports sexuels avec des hommes vivant avec le VIH-0</v>
      </c>
      <c r="E4" s="538" t="s">
        <v>2344</v>
      </c>
      <c r="F4" s="538" t="s">
        <v>2345</v>
      </c>
      <c r="G4" s="537" t="s">
        <v>2346</v>
      </c>
    </row>
    <row r="5" spans="1:7" s="11" customFormat="1" x14ac:dyDescent="0.2">
      <c r="A5" s="537" t="s">
        <v>2342</v>
      </c>
      <c r="B5" s="538" t="s">
        <v>2343</v>
      </c>
      <c r="C5" s="537">
        <f t="shared" si="0"/>
        <v>1</v>
      </c>
      <c r="D5" s="537" t="str">
        <f t="shared" si="1"/>
        <v>HIV I-9a(M): Pourcentage d'hommes ayant des rapports sexuels avec des hommes vivant avec le VIH-1</v>
      </c>
      <c r="E5" s="538" t="s">
        <v>2344</v>
      </c>
      <c r="F5" s="538" t="s">
        <v>2347</v>
      </c>
      <c r="G5" s="537" t="s">
        <v>2348</v>
      </c>
    </row>
    <row r="6" spans="1:7" s="11" customFormat="1" x14ac:dyDescent="0.2">
      <c r="A6" s="537" t="s">
        <v>2349</v>
      </c>
      <c r="B6" s="538" t="s">
        <v>2350</v>
      </c>
      <c r="C6" s="537">
        <f t="shared" si="0"/>
        <v>0</v>
      </c>
      <c r="D6" s="537" t="str">
        <f t="shared" si="1"/>
        <v>HIV I-9b(M): Pourcentage de personnes transgenres vivant avec le VIH-0</v>
      </c>
      <c r="E6" s="538" t="s">
        <v>2344</v>
      </c>
      <c r="F6" s="538" t="s">
        <v>2345</v>
      </c>
      <c r="G6" s="537" t="s">
        <v>2351</v>
      </c>
    </row>
    <row r="7" spans="1:7" s="11" customFormat="1" x14ac:dyDescent="0.2">
      <c r="A7" s="537" t="s">
        <v>2349</v>
      </c>
      <c r="B7" s="538" t="s">
        <v>2350</v>
      </c>
      <c r="C7" s="537">
        <f t="shared" si="0"/>
        <v>1</v>
      </c>
      <c r="D7" s="537" t="str">
        <f t="shared" si="1"/>
        <v>HIV I-9b(M): Pourcentage de personnes transgenres vivant avec le VIH-1</v>
      </c>
      <c r="E7" s="538" t="s">
        <v>2344</v>
      </c>
      <c r="F7" s="538" t="s">
        <v>2347</v>
      </c>
      <c r="G7" s="537" t="s">
        <v>2352</v>
      </c>
    </row>
    <row r="8" spans="1:7" s="11" customFormat="1" x14ac:dyDescent="0.2">
      <c r="A8" s="537" t="s">
        <v>2353</v>
      </c>
      <c r="B8" s="538" t="s">
        <v>2354</v>
      </c>
      <c r="C8" s="537">
        <f t="shared" si="0"/>
        <v>0</v>
      </c>
      <c r="D8" s="537" t="str">
        <f t="shared" si="1"/>
        <v>HIV I-10(M): Pourcentage de professionnels du sexe vivant avec le VIH-0</v>
      </c>
      <c r="E8" s="538" t="s">
        <v>2344</v>
      </c>
      <c r="F8" s="538" t="s">
        <v>2345</v>
      </c>
      <c r="G8" s="537" t="s">
        <v>2355</v>
      </c>
    </row>
    <row r="9" spans="1:7" s="11" customFormat="1" x14ac:dyDescent="0.2">
      <c r="A9" s="537" t="s">
        <v>2353</v>
      </c>
      <c r="B9" s="538" t="s">
        <v>2354</v>
      </c>
      <c r="C9" s="537">
        <f t="shared" si="0"/>
        <v>1</v>
      </c>
      <c r="D9" s="537" t="str">
        <f t="shared" si="1"/>
        <v>HIV I-10(M): Pourcentage de professionnels du sexe vivant avec le VIH-1</v>
      </c>
      <c r="E9" s="538" t="s">
        <v>2344</v>
      </c>
      <c r="F9" s="538" t="s">
        <v>2347</v>
      </c>
      <c r="G9" s="537" t="s">
        <v>2356</v>
      </c>
    </row>
    <row r="10" spans="1:7" s="11" customFormat="1" x14ac:dyDescent="0.2">
      <c r="A10" s="537" t="s">
        <v>2357</v>
      </c>
      <c r="B10" s="538" t="s">
        <v>2358</v>
      </c>
      <c r="C10" s="537">
        <f t="shared" si="0"/>
        <v>0</v>
      </c>
      <c r="D10" s="537" t="str">
        <f t="shared" si="1"/>
        <v>HIV I-11(M): Pourcentage de consommateurs de drogues injectables vivant avec le VIH-0</v>
      </c>
      <c r="E10" s="538" t="s">
        <v>2344</v>
      </c>
      <c r="F10" s="538" t="s">
        <v>2345</v>
      </c>
      <c r="G10" s="537" t="s">
        <v>2359</v>
      </c>
    </row>
    <row r="11" spans="1:7" s="11" customFormat="1" x14ac:dyDescent="0.2">
      <c r="A11" s="537" t="s">
        <v>2357</v>
      </c>
      <c r="B11" s="538" t="s">
        <v>2358</v>
      </c>
      <c r="C11" s="537">
        <f t="shared" si="0"/>
        <v>1</v>
      </c>
      <c r="D11" s="537" t="str">
        <f t="shared" si="1"/>
        <v>HIV I-11(M): Pourcentage de consommateurs de drogues injectables vivant avec le VIH-1</v>
      </c>
      <c r="E11" s="538" t="s">
        <v>2344</v>
      </c>
      <c r="F11" s="538" t="s">
        <v>2347</v>
      </c>
      <c r="G11" s="537" t="s">
        <v>2360</v>
      </c>
    </row>
    <row r="12" spans="1:7" s="11" customFormat="1" x14ac:dyDescent="0.2">
      <c r="A12" s="537" t="s">
        <v>2361</v>
      </c>
      <c r="B12" s="538" t="s">
        <v>2362</v>
      </c>
      <c r="C12" s="537">
        <f t="shared" si="0"/>
        <v>0</v>
      </c>
      <c r="D12" s="537" t="str">
        <f t="shared" si="1"/>
        <v>Malaria I-4: Taux de positivité aux tests de paludisme-0</v>
      </c>
      <c r="E12" s="538" t="s">
        <v>2363</v>
      </c>
      <c r="F12" s="538" t="s">
        <v>2364</v>
      </c>
      <c r="G12" s="537" t="s">
        <v>2365</v>
      </c>
    </row>
    <row r="13" spans="1:7" s="11" customFormat="1" x14ac:dyDescent="0.2">
      <c r="A13" s="537" t="s">
        <v>2361</v>
      </c>
      <c r="B13" s="538" t="s">
        <v>2362</v>
      </c>
      <c r="C13" s="537">
        <f t="shared" si="0"/>
        <v>1</v>
      </c>
      <c r="D13" s="537" t="str">
        <f t="shared" si="1"/>
        <v>Malaria I-4: Taux de positivité aux tests de paludisme-1</v>
      </c>
      <c r="E13" s="538" t="s">
        <v>2366</v>
      </c>
      <c r="F13" s="538" t="s">
        <v>2367</v>
      </c>
      <c r="G13" s="537" t="s">
        <v>2368</v>
      </c>
    </row>
    <row r="14" spans="1:7" s="11" customFormat="1" x14ac:dyDescent="0.2">
      <c r="A14" s="537" t="s">
        <v>2361</v>
      </c>
      <c r="B14" s="538" t="s">
        <v>2362</v>
      </c>
      <c r="C14" s="537">
        <f t="shared" si="0"/>
        <v>2</v>
      </c>
      <c r="D14" s="537" t="str">
        <f t="shared" si="1"/>
        <v>Malaria I-4: Taux de positivité aux tests de paludisme-2</v>
      </c>
      <c r="E14" s="538" t="s">
        <v>2366</v>
      </c>
      <c r="F14" s="538" t="s">
        <v>2369</v>
      </c>
      <c r="G14" s="537" t="s">
        <v>2370</v>
      </c>
    </row>
    <row r="15" spans="1:7" s="11" customFormat="1" x14ac:dyDescent="0.2">
      <c r="A15" s="537" t="s">
        <v>2371</v>
      </c>
      <c r="B15" s="538" t="s">
        <v>2372</v>
      </c>
      <c r="C15" s="537">
        <f t="shared" si="0"/>
        <v>0</v>
      </c>
      <c r="D15" s="537" t="str">
        <f t="shared" si="1"/>
        <v>Malaria I-5: Prévalence parasitaire palustre : proportion d'enfants âgés de 6 à 59 mois présentant une infection palustre-0</v>
      </c>
      <c r="E15" s="538" t="s">
        <v>2373</v>
      </c>
      <c r="F15" s="538" t="s">
        <v>2374</v>
      </c>
      <c r="G15" s="537" t="s">
        <v>2375</v>
      </c>
    </row>
    <row r="16" spans="1:7" s="11" customFormat="1" x14ac:dyDescent="0.2">
      <c r="A16" s="537" t="s">
        <v>2371</v>
      </c>
      <c r="B16" s="538" t="s">
        <v>2372</v>
      </c>
      <c r="C16" s="537">
        <f t="shared" si="0"/>
        <v>1</v>
      </c>
      <c r="D16" s="537" t="str">
        <f t="shared" si="1"/>
        <v>Malaria I-5: Prévalence parasitaire palustre : proportion d'enfants âgés de 6 à 59 mois présentant une infection palustre-1</v>
      </c>
      <c r="E16" s="538" t="s">
        <v>2373</v>
      </c>
      <c r="F16" s="538" t="s">
        <v>2376</v>
      </c>
      <c r="G16" s="537" t="s">
        <v>2377</v>
      </c>
    </row>
    <row r="17" spans="1:7" s="11" customFormat="1" x14ac:dyDescent="0.2">
      <c r="A17" s="537" t="s">
        <v>2378</v>
      </c>
      <c r="B17" s="538" t="s">
        <v>2379</v>
      </c>
      <c r="C17" s="537">
        <f t="shared" si="0"/>
        <v>0</v>
      </c>
      <c r="D17" s="537" t="str">
        <f t="shared" si="1"/>
        <v>HIV I-4: Nombre de décès liés au SIDA pour 100,000 habitants-0</v>
      </c>
      <c r="E17" s="538" t="s">
        <v>2373</v>
      </c>
      <c r="F17" s="538" t="s">
        <v>2374</v>
      </c>
      <c r="G17" s="537" t="s">
        <v>2380</v>
      </c>
    </row>
    <row r="18" spans="1:7" s="11" customFormat="1" x14ac:dyDescent="0.2">
      <c r="A18" s="537" t="s">
        <v>2378</v>
      </c>
      <c r="B18" s="538" t="s">
        <v>2379</v>
      </c>
      <c r="C18" s="537">
        <f t="shared" si="0"/>
        <v>1</v>
      </c>
      <c r="D18" s="537" t="str">
        <f t="shared" si="1"/>
        <v>HIV I-4: Nombre de décès liés au SIDA pour 100,000 habitants-1</v>
      </c>
      <c r="E18" s="538" t="s">
        <v>2373</v>
      </c>
      <c r="F18" s="538" t="s">
        <v>2376</v>
      </c>
      <c r="G18" s="537" t="s">
        <v>2381</v>
      </c>
    </row>
    <row r="19" spans="1:7" s="11" customFormat="1" x14ac:dyDescent="0.2">
      <c r="A19" s="537" t="s">
        <v>2378</v>
      </c>
      <c r="B19" s="538" t="s">
        <v>2379</v>
      </c>
      <c r="C19" s="537">
        <f t="shared" si="0"/>
        <v>2</v>
      </c>
      <c r="D19" s="537" t="str">
        <f t="shared" si="1"/>
        <v>HIV I-4: Nombre de décès liés au SIDA pour 100,000 habitants-2</v>
      </c>
      <c r="E19" s="538" t="s">
        <v>2344</v>
      </c>
      <c r="F19" s="538" t="s">
        <v>2382</v>
      </c>
      <c r="G19" s="537" t="s">
        <v>2383</v>
      </c>
    </row>
    <row r="20" spans="1:7" s="11" customFormat="1" x14ac:dyDescent="0.2">
      <c r="A20" s="537" t="s">
        <v>2378</v>
      </c>
      <c r="B20" s="538" t="s">
        <v>2379</v>
      </c>
      <c r="C20" s="537">
        <f t="shared" si="0"/>
        <v>3</v>
      </c>
      <c r="D20" s="537" t="str">
        <f t="shared" si="1"/>
        <v>HIV I-4: Nombre de décès liés au SIDA pour 100,000 habitants-3</v>
      </c>
      <c r="E20" s="538" t="s">
        <v>2344</v>
      </c>
      <c r="F20" s="538" t="s">
        <v>2384</v>
      </c>
      <c r="G20" s="537" t="s">
        <v>2385</v>
      </c>
    </row>
    <row r="21" spans="1:7" s="11" customFormat="1" x14ac:dyDescent="0.2">
      <c r="A21" s="537" t="s">
        <v>2378</v>
      </c>
      <c r="B21" s="538" t="s">
        <v>2379</v>
      </c>
      <c r="C21" s="537">
        <f t="shared" si="0"/>
        <v>4</v>
      </c>
      <c r="D21" s="537" t="str">
        <f t="shared" si="1"/>
        <v>HIV I-4: Nombre de décès liés au SIDA pour 100,000 habitants-4</v>
      </c>
      <c r="E21" s="538" t="s">
        <v>2386</v>
      </c>
      <c r="F21" s="538" t="s">
        <v>2387</v>
      </c>
      <c r="G21" s="537" t="s">
        <v>2388</v>
      </c>
    </row>
    <row r="22" spans="1:7" s="11" customFormat="1" x14ac:dyDescent="0.2">
      <c r="A22" s="537" t="s">
        <v>2378</v>
      </c>
      <c r="B22" s="538" t="s">
        <v>2379</v>
      </c>
      <c r="C22" s="537">
        <f t="shared" si="0"/>
        <v>5</v>
      </c>
      <c r="D22" s="537" t="str">
        <f t="shared" si="1"/>
        <v>HIV I-4: Nombre de décès liés au SIDA pour 100,000 habitants-5</v>
      </c>
      <c r="E22" s="538" t="s">
        <v>2386</v>
      </c>
      <c r="F22" s="538" t="s">
        <v>2389</v>
      </c>
      <c r="G22" s="537" t="s">
        <v>2390</v>
      </c>
    </row>
    <row r="23" spans="1:7" s="11" customFormat="1" x14ac:dyDescent="0.2">
      <c r="A23" s="537" t="s">
        <v>2378</v>
      </c>
      <c r="B23" s="538" t="s">
        <v>2379</v>
      </c>
      <c r="C23" s="537">
        <f t="shared" si="0"/>
        <v>6</v>
      </c>
      <c r="D23" s="537" t="str">
        <f t="shared" si="1"/>
        <v>HIV I-4: Nombre de décès liés au SIDA pour 100,000 habitants-6</v>
      </c>
      <c r="E23" s="538" t="s">
        <v>2386</v>
      </c>
      <c r="F23" s="538" t="s">
        <v>2391</v>
      </c>
      <c r="G23" s="537" t="s">
        <v>2392</v>
      </c>
    </row>
    <row r="24" spans="1:7" s="11" customFormat="1" x14ac:dyDescent="0.2">
      <c r="A24" s="537" t="s">
        <v>2378</v>
      </c>
      <c r="B24" s="538" t="s">
        <v>2379</v>
      </c>
      <c r="C24" s="537">
        <f t="shared" si="0"/>
        <v>7</v>
      </c>
      <c r="D24" s="537" t="str">
        <f t="shared" si="1"/>
        <v>HIV I-4: Nombre de décès liés au SIDA pour 100,000 habitants-7</v>
      </c>
      <c r="E24" s="538" t="s">
        <v>2386</v>
      </c>
      <c r="F24" s="538" t="s">
        <v>2393</v>
      </c>
      <c r="G24" s="537" t="s">
        <v>2394</v>
      </c>
    </row>
    <row r="25" spans="1:7" s="11" customFormat="1" x14ac:dyDescent="0.2">
      <c r="A25" s="537" t="s">
        <v>447</v>
      </c>
      <c r="B25" s="538" t="s">
        <v>2395</v>
      </c>
      <c r="C25" s="537">
        <f t="shared" si="0"/>
        <v>0</v>
      </c>
      <c r="D25" s="537" t="str">
        <f t="shared" si="1"/>
        <v>Malaria I-1(M): Cas de paludisme enregistrés, présumés et confirmés-0</v>
      </c>
      <c r="E25" s="538" t="s">
        <v>2344</v>
      </c>
      <c r="F25" s="538" t="s">
        <v>2396</v>
      </c>
      <c r="G25" s="537" t="s">
        <v>2397</v>
      </c>
    </row>
    <row r="26" spans="1:7" s="11" customFormat="1" x14ac:dyDescent="0.2">
      <c r="A26" s="537" t="s">
        <v>447</v>
      </c>
      <c r="B26" s="538" t="s">
        <v>2395</v>
      </c>
      <c r="C26" s="537">
        <f t="shared" si="0"/>
        <v>1</v>
      </c>
      <c r="D26" s="537" t="str">
        <f t="shared" si="1"/>
        <v>Malaria I-1(M): Cas de paludisme enregistrés, présumés et confirmés-1</v>
      </c>
      <c r="E26" s="538" t="s">
        <v>2344</v>
      </c>
      <c r="F26" s="538" t="s">
        <v>2398</v>
      </c>
      <c r="G26" s="537" t="s">
        <v>2399</v>
      </c>
    </row>
    <row r="27" spans="1:7" s="11" customFormat="1" x14ac:dyDescent="0.2">
      <c r="A27" s="537" t="s">
        <v>447</v>
      </c>
      <c r="B27" s="538" t="s">
        <v>2395</v>
      </c>
      <c r="C27" s="537">
        <f t="shared" si="0"/>
        <v>2</v>
      </c>
      <c r="D27" s="537" t="str">
        <f t="shared" si="1"/>
        <v>Malaria I-1(M): Cas de paludisme enregistrés, présumés et confirmés-2</v>
      </c>
      <c r="E27" s="538" t="s">
        <v>2363</v>
      </c>
      <c r="F27" s="538" t="s">
        <v>2400</v>
      </c>
      <c r="G27" s="537" t="s">
        <v>2401</v>
      </c>
    </row>
    <row r="28" spans="1:7" s="11" customFormat="1" x14ac:dyDescent="0.2">
      <c r="A28" s="537" t="s">
        <v>447</v>
      </c>
      <c r="B28" s="538" t="s">
        <v>2395</v>
      </c>
      <c r="C28" s="537">
        <f t="shared" si="0"/>
        <v>3</v>
      </c>
      <c r="D28" s="537" t="str">
        <f t="shared" si="1"/>
        <v>Malaria I-1(M): Cas de paludisme enregistrés, présumés et confirmés-3</v>
      </c>
      <c r="E28" s="538" t="s">
        <v>2363</v>
      </c>
      <c r="F28" s="538" t="s">
        <v>2364</v>
      </c>
      <c r="G28" s="537" t="s">
        <v>2402</v>
      </c>
    </row>
    <row r="29" spans="1:7" s="11" customFormat="1" x14ac:dyDescent="0.2">
      <c r="A29" s="537" t="s">
        <v>447</v>
      </c>
      <c r="B29" s="538" t="s">
        <v>2395</v>
      </c>
      <c r="C29" s="537">
        <f t="shared" si="0"/>
        <v>4</v>
      </c>
      <c r="D29" s="537" t="str">
        <f t="shared" si="1"/>
        <v>Malaria I-1(M): Cas de paludisme enregistrés, présumés et confirmés-4</v>
      </c>
      <c r="E29" s="538" t="s">
        <v>2363</v>
      </c>
      <c r="F29" s="538" t="s">
        <v>2403</v>
      </c>
      <c r="G29" s="537" t="s">
        <v>2404</v>
      </c>
    </row>
    <row r="30" spans="1:7" s="11" customFormat="1" x14ac:dyDescent="0.2">
      <c r="A30" s="537" t="s">
        <v>447</v>
      </c>
      <c r="B30" s="538" t="s">
        <v>2395</v>
      </c>
      <c r="C30" s="537">
        <f t="shared" si="0"/>
        <v>5</v>
      </c>
      <c r="D30" s="537" t="str">
        <f t="shared" si="1"/>
        <v>Malaria I-1(M): Cas de paludisme enregistrés, présumés et confirmés-5</v>
      </c>
      <c r="E30" s="538" t="s">
        <v>2405</v>
      </c>
      <c r="F30" s="538" t="s">
        <v>2406</v>
      </c>
      <c r="G30" s="537" t="s">
        <v>2407</v>
      </c>
    </row>
    <row r="31" spans="1:7" s="11" customFormat="1" x14ac:dyDescent="0.2">
      <c r="A31" s="537" t="s">
        <v>447</v>
      </c>
      <c r="B31" s="538" t="s">
        <v>2395</v>
      </c>
      <c r="C31" s="537">
        <f t="shared" si="0"/>
        <v>6</v>
      </c>
      <c r="D31" s="537" t="str">
        <f t="shared" si="1"/>
        <v>Malaria I-1(M): Cas de paludisme enregistrés, présumés et confirmés-6</v>
      </c>
      <c r="E31" s="538" t="s">
        <v>2405</v>
      </c>
      <c r="F31" s="538" t="s">
        <v>2408</v>
      </c>
      <c r="G31" s="537" t="s">
        <v>2409</v>
      </c>
    </row>
    <row r="32" spans="1:7" s="11" customFormat="1" x14ac:dyDescent="0.2">
      <c r="A32" s="537" t="s">
        <v>441</v>
      </c>
      <c r="B32" s="538" t="s">
        <v>2410</v>
      </c>
      <c r="C32" s="537">
        <f t="shared" si="0"/>
        <v>0</v>
      </c>
      <c r="D32" s="537" t="str">
        <f t="shared" si="1"/>
        <v>Malaria I-3.1(M): Nombre de décès de patients hospitalisés dus au paludisme : taux pour 100 000 habitants par an-0</v>
      </c>
      <c r="E32" s="538" t="s">
        <v>2344</v>
      </c>
      <c r="F32" s="538" t="s">
        <v>2396</v>
      </c>
      <c r="G32" s="537" t="s">
        <v>2411</v>
      </c>
    </row>
    <row r="33" spans="1:7" s="11" customFormat="1" x14ac:dyDescent="0.2">
      <c r="A33" s="537" t="s">
        <v>441</v>
      </c>
      <c r="B33" s="538" t="s">
        <v>2410</v>
      </c>
      <c r="C33" s="537">
        <f t="shared" si="0"/>
        <v>1</v>
      </c>
      <c r="D33" s="537" t="str">
        <f t="shared" si="1"/>
        <v>Malaria I-3.1(M): Nombre de décès de patients hospitalisés dus au paludisme : taux pour 100 000 habitants par an-1</v>
      </c>
      <c r="E33" s="538" t="s">
        <v>2344</v>
      </c>
      <c r="F33" s="538" t="s">
        <v>2398</v>
      </c>
      <c r="G33" s="537" t="s">
        <v>2412</v>
      </c>
    </row>
    <row r="34" spans="1:7" s="11" customFormat="1" x14ac:dyDescent="0.2">
      <c r="A34" s="537" t="s">
        <v>2413</v>
      </c>
      <c r="B34" s="538" t="s">
        <v>2414</v>
      </c>
      <c r="C34" s="537">
        <f t="shared" si="0"/>
        <v>0</v>
      </c>
      <c r="D34" s="537" t="str">
        <f t="shared" si="1"/>
        <v>Malaria I-6: Taux de mortalité des enfants de moins de 5 ans, toutes causes confondues, pour 1000 naissances vivantes-0</v>
      </c>
      <c r="E34" s="538" t="s">
        <v>2373</v>
      </c>
      <c r="F34" s="538" t="s">
        <v>2374</v>
      </c>
      <c r="G34" s="537" t="s">
        <v>2415</v>
      </c>
    </row>
    <row r="35" spans="1:7" s="11" customFormat="1" x14ac:dyDescent="0.2">
      <c r="A35" s="537" t="s">
        <v>2413</v>
      </c>
      <c r="B35" s="538" t="s">
        <v>2414</v>
      </c>
      <c r="C35" s="537">
        <f t="shared" si="0"/>
        <v>1</v>
      </c>
      <c r="D35" s="537" t="str">
        <f t="shared" si="1"/>
        <v>Malaria I-6: Taux de mortalité des enfants de moins de 5 ans, toutes causes confondues, pour 1000 naissances vivantes-1</v>
      </c>
      <c r="E35" s="538" t="s">
        <v>2373</v>
      </c>
      <c r="F35" s="538" t="s">
        <v>2376</v>
      </c>
      <c r="G35" s="537" t="s">
        <v>2416</v>
      </c>
    </row>
    <row r="36" spans="1:7" s="11" customFormat="1" x14ac:dyDescent="0.2">
      <c r="A36" s="537" t="s">
        <v>2417</v>
      </c>
      <c r="B36" s="538" t="s">
        <v>2418</v>
      </c>
      <c r="C36" s="537">
        <f t="shared" si="0"/>
        <v>0</v>
      </c>
      <c r="D36" s="537" t="str">
        <f t="shared" si="1"/>
        <v>HIV I-14: Nombre de nouvelles infections par le VIH pour 1000 habitants non-infectés-0</v>
      </c>
      <c r="E36" s="538" t="s">
        <v>2373</v>
      </c>
      <c r="F36" s="538" t="s">
        <v>2374</v>
      </c>
      <c r="G36" s="537" t="s">
        <v>2419</v>
      </c>
    </row>
    <row r="37" spans="1:7" s="11" customFormat="1" x14ac:dyDescent="0.2">
      <c r="A37" s="537" t="s">
        <v>2417</v>
      </c>
      <c r="B37" s="538" t="s">
        <v>2418</v>
      </c>
      <c r="C37" s="537">
        <f t="shared" si="0"/>
        <v>1</v>
      </c>
      <c r="D37" s="537" t="str">
        <f t="shared" si="1"/>
        <v>HIV I-14: Nombre de nouvelles infections par le VIH pour 1000 habitants non-infectés-1</v>
      </c>
      <c r="E37" s="538" t="s">
        <v>2373</v>
      </c>
      <c r="F37" s="538" t="s">
        <v>2376</v>
      </c>
      <c r="G37" s="537" t="s">
        <v>2420</v>
      </c>
    </row>
    <row r="38" spans="1:7" s="11" customFormat="1" x14ac:dyDescent="0.2">
      <c r="A38" s="537" t="s">
        <v>2417</v>
      </c>
      <c r="B38" s="538" t="s">
        <v>2418</v>
      </c>
      <c r="C38" s="537">
        <f t="shared" si="0"/>
        <v>2</v>
      </c>
      <c r="D38" s="537" t="str">
        <f t="shared" si="1"/>
        <v>HIV I-14: Nombre de nouvelles infections par le VIH pour 1000 habitants non-infectés-2</v>
      </c>
      <c r="E38" s="538" t="s">
        <v>2344</v>
      </c>
      <c r="F38" s="538" t="s">
        <v>2382</v>
      </c>
      <c r="G38" s="537" t="s">
        <v>2421</v>
      </c>
    </row>
    <row r="39" spans="1:7" s="11" customFormat="1" x14ac:dyDescent="0.2">
      <c r="A39" s="537" t="s">
        <v>2417</v>
      </c>
      <c r="B39" s="538" t="s">
        <v>2418</v>
      </c>
      <c r="C39" s="537">
        <f t="shared" si="0"/>
        <v>3</v>
      </c>
      <c r="D39" s="537" t="str">
        <f t="shared" si="1"/>
        <v>HIV I-14: Nombre de nouvelles infections par le VIH pour 1000 habitants non-infectés-3</v>
      </c>
      <c r="E39" s="538" t="s">
        <v>2344</v>
      </c>
      <c r="F39" s="538" t="s">
        <v>2384</v>
      </c>
      <c r="G39" s="537" t="s">
        <v>2422</v>
      </c>
    </row>
    <row r="40" spans="1:7" s="11" customFormat="1" x14ac:dyDescent="0.2">
      <c r="A40" s="537" t="s">
        <v>2417</v>
      </c>
      <c r="B40" s="538" t="s">
        <v>2418</v>
      </c>
      <c r="C40" s="537">
        <f t="shared" si="0"/>
        <v>4</v>
      </c>
      <c r="D40" s="537" t="str">
        <f t="shared" si="1"/>
        <v>HIV I-14: Nombre de nouvelles infections par le VIH pour 1000 habitants non-infectés-4</v>
      </c>
      <c r="E40" s="538" t="s">
        <v>2386</v>
      </c>
      <c r="F40" s="538" t="s">
        <v>2387</v>
      </c>
      <c r="G40" s="537" t="s">
        <v>2423</v>
      </c>
    </row>
    <row r="41" spans="1:7" s="11" customFormat="1" x14ac:dyDescent="0.2">
      <c r="A41" s="537" t="s">
        <v>2417</v>
      </c>
      <c r="B41" s="538" t="s">
        <v>2418</v>
      </c>
      <c r="C41" s="537">
        <f t="shared" si="0"/>
        <v>5</v>
      </c>
      <c r="D41" s="537" t="str">
        <f t="shared" si="1"/>
        <v>HIV I-14: Nombre de nouvelles infections par le VIH pour 1000 habitants non-infectés-5</v>
      </c>
      <c r="E41" s="538" t="s">
        <v>2386</v>
      </c>
      <c r="F41" s="538" t="s">
        <v>2389</v>
      </c>
      <c r="G41" s="537" t="s">
        <v>2424</v>
      </c>
    </row>
    <row r="42" spans="1:7" s="11" customFormat="1" x14ac:dyDescent="0.2">
      <c r="A42" s="537" t="s">
        <v>2417</v>
      </c>
      <c r="B42" s="538" t="s">
        <v>2418</v>
      </c>
      <c r="C42" s="537">
        <f t="shared" si="0"/>
        <v>6</v>
      </c>
      <c r="D42" s="537" t="str">
        <f t="shared" si="1"/>
        <v>HIV I-14: Nombre de nouvelles infections par le VIH pour 1000 habitants non-infectés-6</v>
      </c>
      <c r="E42" s="538" t="s">
        <v>2386</v>
      </c>
      <c r="F42" s="538" t="s">
        <v>2391</v>
      </c>
      <c r="G42" s="537" t="s">
        <v>2425</v>
      </c>
    </row>
    <row r="43" spans="1:7" s="11" customFormat="1" x14ac:dyDescent="0.2">
      <c r="A43" s="537" t="s">
        <v>2417</v>
      </c>
      <c r="B43" s="538" t="s">
        <v>2418</v>
      </c>
      <c r="C43" s="537">
        <f t="shared" si="0"/>
        <v>7</v>
      </c>
      <c r="D43" s="537" t="str">
        <f t="shared" si="1"/>
        <v>HIV I-14: Nombre de nouvelles infections par le VIH pour 1000 habitants non-infectés-7</v>
      </c>
      <c r="E43" s="538" t="s">
        <v>2386</v>
      </c>
      <c r="F43" s="538" t="s">
        <v>2393</v>
      </c>
      <c r="G43" s="537" t="s">
        <v>2426</v>
      </c>
    </row>
    <row r="44" spans="1:7" s="11" customFormat="1" x14ac:dyDescent="0.2">
      <c r="A44" s="537" t="s">
        <v>2427</v>
      </c>
      <c r="B44" s="538" t="s">
        <v>2428</v>
      </c>
      <c r="C44" s="537">
        <f t="shared" si="0"/>
        <v>0</v>
      </c>
      <c r="D44" s="537" t="str">
        <f t="shared" si="1"/>
        <v>Malaria I-10(M): Incidence parasitaire annuelle: Cas de paludisme confirmés (par microscopie ou TDR): taux pour 1000 habitants par an (Contextes d'élimination)-0</v>
      </c>
      <c r="E44" s="538" t="s">
        <v>2429</v>
      </c>
      <c r="F44" s="538" t="s">
        <v>2430</v>
      </c>
      <c r="G44" s="537" t="s">
        <v>2431</v>
      </c>
    </row>
    <row r="45" spans="1:7" s="11" customFormat="1" x14ac:dyDescent="0.2">
      <c r="A45" s="537" t="s">
        <v>2427</v>
      </c>
      <c r="B45" s="538" t="s">
        <v>2428</v>
      </c>
      <c r="C45" s="537">
        <f t="shared" si="0"/>
        <v>1</v>
      </c>
      <c r="D45" s="537" t="str">
        <f t="shared" si="1"/>
        <v>Malaria I-10(M): Incidence parasitaire annuelle: Cas de paludisme confirmés (par microscopie ou TDR): taux pour 1000 habitants par an (Contextes d'élimination)-1</v>
      </c>
      <c r="E45" s="538" t="s">
        <v>2429</v>
      </c>
      <c r="F45" s="538" t="s">
        <v>2432</v>
      </c>
      <c r="G45" s="537" t="s">
        <v>2433</v>
      </c>
    </row>
    <row r="46" spans="1:7" s="11" customFormat="1" x14ac:dyDescent="0.2">
      <c r="A46" s="537" t="s">
        <v>2427</v>
      </c>
      <c r="B46" s="538" t="s">
        <v>2428</v>
      </c>
      <c r="C46" s="537">
        <f t="shared" si="0"/>
        <v>2</v>
      </c>
      <c r="D46" s="537" t="str">
        <f t="shared" si="1"/>
        <v>Malaria I-10(M): Incidence parasitaire annuelle: Cas de paludisme confirmés (par microscopie ou TDR): taux pour 1000 habitants par an (Contextes d'élimination)-2</v>
      </c>
      <c r="E46" s="538" t="s">
        <v>2429</v>
      </c>
      <c r="F46" s="538" t="s">
        <v>2434</v>
      </c>
      <c r="G46" s="537" t="s">
        <v>2435</v>
      </c>
    </row>
    <row r="47" spans="1:7" s="11" customFormat="1" x14ac:dyDescent="0.2">
      <c r="A47" s="537" t="s">
        <v>2427</v>
      </c>
      <c r="B47" s="538" t="s">
        <v>2428</v>
      </c>
      <c r="C47" s="537">
        <f t="shared" si="0"/>
        <v>3</v>
      </c>
      <c r="D47" s="537" t="str">
        <f t="shared" si="1"/>
        <v>Malaria I-10(M): Incidence parasitaire annuelle: Cas de paludisme confirmés (par microscopie ou TDR): taux pour 1000 habitants par an (Contextes d'élimination)-3</v>
      </c>
      <c r="E47" s="538" t="s">
        <v>2429</v>
      </c>
      <c r="F47" s="538" t="s">
        <v>2436</v>
      </c>
      <c r="G47" s="537" t="s">
        <v>2437</v>
      </c>
    </row>
    <row r="48" spans="1:7" s="11" customFormat="1" x14ac:dyDescent="0.2">
      <c r="A48" s="537" t="s">
        <v>2438</v>
      </c>
      <c r="B48" s="538" t="s">
        <v>2439</v>
      </c>
      <c r="C48" s="537">
        <f t="shared" si="0"/>
        <v>0</v>
      </c>
      <c r="D48" s="537" t="str">
        <f t="shared" si="1"/>
        <v>HIV I-13: Nombre et % de personnes vivant avec le VIH-0</v>
      </c>
      <c r="E48" s="538" t="s">
        <v>2373</v>
      </c>
      <c r="F48" s="538" t="s">
        <v>2374</v>
      </c>
      <c r="G48" s="537" t="s">
        <v>2440</v>
      </c>
    </row>
    <row r="49" spans="1:7" s="11" customFormat="1" x14ac:dyDescent="0.2">
      <c r="A49" s="537" t="s">
        <v>2438</v>
      </c>
      <c r="B49" s="538" t="s">
        <v>2439</v>
      </c>
      <c r="C49" s="537">
        <f t="shared" si="0"/>
        <v>1</v>
      </c>
      <c r="D49" s="537" t="str">
        <f t="shared" si="1"/>
        <v>HIV I-13: Nombre et % de personnes vivant avec le VIH-1</v>
      </c>
      <c r="E49" s="538" t="s">
        <v>2373</v>
      </c>
      <c r="F49" s="538" t="s">
        <v>2376</v>
      </c>
      <c r="G49" s="537" t="s">
        <v>2441</v>
      </c>
    </row>
    <row r="50" spans="1:7" s="11" customFormat="1" x14ac:dyDescent="0.2">
      <c r="A50" s="537" t="s">
        <v>2438</v>
      </c>
      <c r="B50" s="538" t="s">
        <v>2439</v>
      </c>
      <c r="C50" s="537">
        <f t="shared" si="0"/>
        <v>2</v>
      </c>
      <c r="D50" s="537" t="str">
        <f t="shared" si="1"/>
        <v>HIV I-13: Nombre et % de personnes vivant avec le VIH-2</v>
      </c>
      <c r="E50" s="538" t="s">
        <v>2344</v>
      </c>
      <c r="F50" s="538" t="s">
        <v>2382</v>
      </c>
      <c r="G50" s="537" t="s">
        <v>2442</v>
      </c>
    </row>
    <row r="51" spans="1:7" s="11" customFormat="1" x14ac:dyDescent="0.2">
      <c r="A51" s="537" t="s">
        <v>2438</v>
      </c>
      <c r="B51" s="538" t="s">
        <v>2439</v>
      </c>
      <c r="C51" s="537">
        <f t="shared" si="0"/>
        <v>3</v>
      </c>
      <c r="D51" s="537" t="str">
        <f t="shared" si="1"/>
        <v>HIV I-13: Nombre et % de personnes vivant avec le VIH-3</v>
      </c>
      <c r="E51" s="538" t="s">
        <v>2344</v>
      </c>
      <c r="F51" s="538" t="s">
        <v>2384</v>
      </c>
      <c r="G51" s="537" t="s">
        <v>2443</v>
      </c>
    </row>
    <row r="52" spans="1:7" s="11" customFormat="1" x14ac:dyDescent="0.2">
      <c r="A52" s="537" t="s">
        <v>2438</v>
      </c>
      <c r="B52" s="538" t="s">
        <v>2439</v>
      </c>
      <c r="C52" s="537">
        <f t="shared" si="0"/>
        <v>4</v>
      </c>
      <c r="D52" s="537" t="str">
        <f t="shared" si="1"/>
        <v>HIV I-13: Nombre et % de personnes vivant avec le VIH-4</v>
      </c>
      <c r="E52" s="538" t="s">
        <v>2386</v>
      </c>
      <c r="F52" s="538" t="s">
        <v>2387</v>
      </c>
      <c r="G52" s="537" t="s">
        <v>2444</v>
      </c>
    </row>
    <row r="53" spans="1:7" s="11" customFormat="1" x14ac:dyDescent="0.2">
      <c r="A53" s="537" t="s">
        <v>2438</v>
      </c>
      <c r="B53" s="538" t="s">
        <v>2439</v>
      </c>
      <c r="C53" s="537">
        <f t="shared" si="0"/>
        <v>5</v>
      </c>
      <c r="D53" s="537" t="str">
        <f t="shared" si="1"/>
        <v>HIV I-13: Nombre et % de personnes vivant avec le VIH-5</v>
      </c>
      <c r="E53" s="538" t="s">
        <v>2386</v>
      </c>
      <c r="F53" s="538" t="s">
        <v>2389</v>
      </c>
      <c r="G53" s="537" t="s">
        <v>2445</v>
      </c>
    </row>
    <row r="54" spans="1:7" s="11" customFormat="1" x14ac:dyDescent="0.2">
      <c r="A54" s="537" t="s">
        <v>2438</v>
      </c>
      <c r="B54" s="538" t="s">
        <v>2439</v>
      </c>
      <c r="C54" s="537">
        <f t="shared" si="0"/>
        <v>6</v>
      </c>
      <c r="D54" s="537" t="str">
        <f t="shared" si="1"/>
        <v>HIV I-13: Nombre et % de personnes vivant avec le VIH-6</v>
      </c>
      <c r="E54" s="538" t="s">
        <v>2386</v>
      </c>
      <c r="F54" s="538" t="s">
        <v>2391</v>
      </c>
      <c r="G54" s="537" t="s">
        <v>2446</v>
      </c>
    </row>
    <row r="55" spans="1:7" s="11" customFormat="1" x14ac:dyDescent="0.2">
      <c r="A55" s="537" t="s">
        <v>2438</v>
      </c>
      <c r="B55" s="538" t="s">
        <v>2439</v>
      </c>
      <c r="C55" s="537">
        <f t="shared" si="0"/>
        <v>7</v>
      </c>
      <c r="D55" s="537" t="str">
        <f t="shared" si="1"/>
        <v>HIV I-13: Nombre et % de personnes vivant avec le VIH-7</v>
      </c>
      <c r="E55" s="538" t="s">
        <v>2386</v>
      </c>
      <c r="F55" s="538" t="s">
        <v>2393</v>
      </c>
      <c r="G55" s="537" t="s">
        <v>2447</v>
      </c>
    </row>
    <row r="57" spans="1:7" x14ac:dyDescent="0.2">
      <c r="A57" s="2" t="s">
        <v>73</v>
      </c>
    </row>
    <row r="58" spans="1:7" x14ac:dyDescent="0.2">
      <c r="A58" s="537" t="s">
        <v>66</v>
      </c>
      <c r="B58" s="537" t="s">
        <v>196</v>
      </c>
      <c r="C58" s="537">
        <v>0</v>
      </c>
      <c r="D58" s="537" t="s">
        <v>71</v>
      </c>
      <c r="E58" s="537" t="s">
        <v>202</v>
      </c>
      <c r="F58" s="537" t="s">
        <v>204</v>
      </c>
      <c r="G58" s="537" t="s">
        <v>30</v>
      </c>
    </row>
    <row r="59" spans="1:7" hidden="1" x14ac:dyDescent="0.2">
      <c r="A59" s="537" t="s">
        <v>65</v>
      </c>
      <c r="B59" s="538" t="s">
        <v>195</v>
      </c>
      <c r="C59" s="537">
        <f>IF(B59=B58,C58+1,0)</f>
        <v>0</v>
      </c>
      <c r="D59" s="537" t="str">
        <f>B59&amp;"-"&amp;C59</f>
        <v>[Name - FR]-0</v>
      </c>
      <c r="E59" s="538" t="s">
        <v>201</v>
      </c>
      <c r="F59" s="538" t="s">
        <v>203</v>
      </c>
      <c r="G59" s="537" t="s">
        <v>29</v>
      </c>
    </row>
    <row r="60" spans="1:7" s="11" customFormat="1" x14ac:dyDescent="0.2">
      <c r="A60" s="537" t="s">
        <v>2448</v>
      </c>
      <c r="B60" s="538" t="s">
        <v>2449</v>
      </c>
      <c r="C60" s="537">
        <f t="shared" ref="C60:C91" si="2">IF(B60=B59,C59+1,0)</f>
        <v>0</v>
      </c>
      <c r="D60" s="537" t="str">
        <f t="shared" ref="D60:D91" si="3">B60&amp;"-"&amp;C60</f>
        <v>HIV O-1(M): Pourcentage d'adultes et d'enfants vivant avec le VIH et sous traitement 12 mois après le début du traitement antirétroviral-0</v>
      </c>
      <c r="E60" s="538" t="s">
        <v>2373</v>
      </c>
      <c r="F60" s="538" t="s">
        <v>2374</v>
      </c>
      <c r="G60" s="537" t="s">
        <v>2450</v>
      </c>
    </row>
    <row r="61" spans="1:7" s="11" customFormat="1" x14ac:dyDescent="0.2">
      <c r="A61" s="537" t="s">
        <v>2448</v>
      </c>
      <c r="B61" s="538" t="s">
        <v>2449</v>
      </c>
      <c r="C61" s="537">
        <f t="shared" si="2"/>
        <v>1</v>
      </c>
      <c r="D61" s="537" t="str">
        <f t="shared" si="3"/>
        <v>HIV O-1(M): Pourcentage d'adultes et d'enfants vivant avec le VIH et sous traitement 12 mois après le début du traitement antirétroviral-1</v>
      </c>
      <c r="E61" s="538" t="s">
        <v>2373</v>
      </c>
      <c r="F61" s="538" t="s">
        <v>2376</v>
      </c>
      <c r="G61" s="537" t="s">
        <v>2451</v>
      </c>
    </row>
    <row r="62" spans="1:7" s="11" customFormat="1" x14ac:dyDescent="0.2">
      <c r="A62" s="537" t="s">
        <v>2448</v>
      </c>
      <c r="B62" s="538" t="s">
        <v>2449</v>
      </c>
      <c r="C62" s="537">
        <f t="shared" si="2"/>
        <v>2</v>
      </c>
      <c r="D62" s="537" t="str">
        <f t="shared" si="3"/>
        <v>HIV O-1(M): Pourcentage d'adultes et d'enfants vivant avec le VIH et sous traitement 12 mois après le début du traitement antirétroviral-2</v>
      </c>
      <c r="E62" s="538" t="s">
        <v>2344</v>
      </c>
      <c r="F62" s="538" t="s">
        <v>2382</v>
      </c>
      <c r="G62" s="537" t="s">
        <v>2452</v>
      </c>
    </row>
    <row r="63" spans="1:7" s="11" customFormat="1" x14ac:dyDescent="0.2">
      <c r="A63" s="537" t="s">
        <v>2448</v>
      </c>
      <c r="B63" s="538" t="s">
        <v>2449</v>
      </c>
      <c r="C63" s="537">
        <f t="shared" si="2"/>
        <v>3</v>
      </c>
      <c r="D63" s="537" t="str">
        <f t="shared" si="3"/>
        <v>HIV O-1(M): Pourcentage d'adultes et d'enfants vivant avec le VIH et sous traitement 12 mois après le début du traitement antirétroviral-3</v>
      </c>
      <c r="E63" s="538" t="s">
        <v>2344</v>
      </c>
      <c r="F63" s="538" t="s">
        <v>2384</v>
      </c>
      <c r="G63" s="537" t="s">
        <v>2453</v>
      </c>
    </row>
    <row r="64" spans="1:7" s="11" customFormat="1" x14ac:dyDescent="0.2">
      <c r="A64" s="537" t="s">
        <v>2448</v>
      </c>
      <c r="B64" s="538" t="s">
        <v>2449</v>
      </c>
      <c r="C64" s="537">
        <f t="shared" si="2"/>
        <v>4</v>
      </c>
      <c r="D64" s="537" t="str">
        <f t="shared" si="3"/>
        <v>HIV O-1(M): Pourcentage d'adultes et d'enfants vivant avec le VIH et sous traitement 12 mois après le début du traitement antirétroviral-4</v>
      </c>
      <c r="E64" s="538" t="s">
        <v>2454</v>
      </c>
      <c r="F64" s="538" t="s">
        <v>2455</v>
      </c>
      <c r="G64" s="537" t="s">
        <v>2456</v>
      </c>
    </row>
    <row r="65" spans="1:7" s="11" customFormat="1" x14ac:dyDescent="0.2">
      <c r="A65" s="537" t="s">
        <v>2448</v>
      </c>
      <c r="B65" s="538" t="s">
        <v>2449</v>
      </c>
      <c r="C65" s="537">
        <f t="shared" si="2"/>
        <v>5</v>
      </c>
      <c r="D65" s="537" t="str">
        <f t="shared" si="3"/>
        <v>HIV O-1(M): Pourcentage d'adultes et d'enfants vivant avec le VIH et sous traitement 12 mois après le début du traitement antirétroviral-5</v>
      </c>
      <c r="E65" s="538" t="s">
        <v>2454</v>
      </c>
      <c r="F65" s="538" t="s">
        <v>2457</v>
      </c>
      <c r="G65" s="537" t="s">
        <v>2458</v>
      </c>
    </row>
    <row r="66" spans="1:7" s="11" customFormat="1" x14ac:dyDescent="0.2">
      <c r="A66" s="537" t="s">
        <v>2448</v>
      </c>
      <c r="B66" s="538" t="s">
        <v>2449</v>
      </c>
      <c r="C66" s="537">
        <f t="shared" si="2"/>
        <v>6</v>
      </c>
      <c r="D66" s="537" t="str">
        <f t="shared" si="3"/>
        <v>HIV O-1(M): Pourcentage d'adultes et d'enfants vivant avec le VIH et sous traitement 12 mois après le début du traitement antirétroviral-6</v>
      </c>
      <c r="E66" s="538" t="s">
        <v>2454</v>
      </c>
      <c r="F66" s="538" t="s">
        <v>2459</v>
      </c>
      <c r="G66" s="537" t="s">
        <v>2460</v>
      </c>
    </row>
    <row r="67" spans="1:7" s="11" customFormat="1" x14ac:dyDescent="0.2">
      <c r="A67" s="537" t="s">
        <v>2461</v>
      </c>
      <c r="B67" s="538" t="s">
        <v>2462</v>
      </c>
      <c r="C67" s="537">
        <f t="shared" si="2"/>
        <v>0</v>
      </c>
      <c r="D67" s="537" t="str">
        <f t="shared" si="3"/>
        <v>HIV O-4a(M): Pourcentage d'hommes ayant déclaré avoir utilisé un préservatif lors de leur dernier rapport anal avec un partenaire de sexe masculin-0</v>
      </c>
      <c r="E67" s="538" t="s">
        <v>2344</v>
      </c>
      <c r="F67" s="538" t="s">
        <v>2345</v>
      </c>
      <c r="G67" s="537" t="s">
        <v>2463</v>
      </c>
    </row>
    <row r="68" spans="1:7" s="11" customFormat="1" x14ac:dyDescent="0.2">
      <c r="A68" s="537" t="s">
        <v>2461</v>
      </c>
      <c r="B68" s="538" t="s">
        <v>2462</v>
      </c>
      <c r="C68" s="537">
        <f t="shared" si="2"/>
        <v>1</v>
      </c>
      <c r="D68" s="537" t="str">
        <f t="shared" si="3"/>
        <v>HIV O-4a(M): Pourcentage d'hommes ayant déclaré avoir utilisé un préservatif lors de leur dernier rapport anal avec un partenaire de sexe masculin-1</v>
      </c>
      <c r="E68" s="538" t="s">
        <v>2344</v>
      </c>
      <c r="F68" s="538" t="s">
        <v>2347</v>
      </c>
      <c r="G68" s="537" t="s">
        <v>2464</v>
      </c>
    </row>
    <row r="69" spans="1:7" s="11" customFormat="1" x14ac:dyDescent="0.2">
      <c r="A69" s="537" t="s">
        <v>2465</v>
      </c>
      <c r="B69" s="538" t="s">
        <v>2466</v>
      </c>
      <c r="C69" s="537">
        <f t="shared" si="2"/>
        <v>0</v>
      </c>
      <c r="D69" s="537" t="str">
        <f t="shared" si="3"/>
        <v>HIV O-5(M): Pourcentage de professionnels du sexe ayant déclaré avoir utilisé un préservatif avec leur dernier client-0</v>
      </c>
      <c r="E69" s="538" t="s">
        <v>2373</v>
      </c>
      <c r="F69" s="538" t="s">
        <v>2374</v>
      </c>
      <c r="G69" s="537" t="s">
        <v>2467</v>
      </c>
    </row>
    <row r="70" spans="1:7" s="11" customFormat="1" x14ac:dyDescent="0.2">
      <c r="A70" s="537" t="s">
        <v>2465</v>
      </c>
      <c r="B70" s="538" t="s">
        <v>2466</v>
      </c>
      <c r="C70" s="537">
        <f t="shared" si="2"/>
        <v>1</v>
      </c>
      <c r="D70" s="537" t="str">
        <f t="shared" si="3"/>
        <v>HIV O-5(M): Pourcentage de professionnels du sexe ayant déclaré avoir utilisé un préservatif avec leur dernier client-1</v>
      </c>
      <c r="E70" s="538" t="s">
        <v>2373</v>
      </c>
      <c r="F70" s="538" t="s">
        <v>2376</v>
      </c>
      <c r="G70" s="537" t="s">
        <v>2468</v>
      </c>
    </row>
    <row r="71" spans="1:7" s="11" customFormat="1" x14ac:dyDescent="0.2">
      <c r="A71" s="537" t="s">
        <v>2465</v>
      </c>
      <c r="B71" s="538" t="s">
        <v>2466</v>
      </c>
      <c r="C71" s="537">
        <f t="shared" si="2"/>
        <v>2</v>
      </c>
      <c r="D71" s="537" t="str">
        <f t="shared" si="3"/>
        <v>HIV O-5(M): Pourcentage de professionnels du sexe ayant déclaré avoir utilisé un préservatif avec leur dernier client-2</v>
      </c>
      <c r="E71" s="538" t="s">
        <v>2344</v>
      </c>
      <c r="F71" s="538" t="s">
        <v>2345</v>
      </c>
      <c r="G71" s="537" t="s">
        <v>2469</v>
      </c>
    </row>
    <row r="72" spans="1:7" s="11" customFormat="1" x14ac:dyDescent="0.2">
      <c r="A72" s="537" t="s">
        <v>2465</v>
      </c>
      <c r="B72" s="538" t="s">
        <v>2466</v>
      </c>
      <c r="C72" s="537">
        <f t="shared" si="2"/>
        <v>3</v>
      </c>
      <c r="D72" s="537" t="str">
        <f t="shared" si="3"/>
        <v>HIV O-5(M): Pourcentage de professionnels du sexe ayant déclaré avoir utilisé un préservatif avec leur dernier client-3</v>
      </c>
      <c r="E72" s="538" t="s">
        <v>2344</v>
      </c>
      <c r="F72" s="538" t="s">
        <v>2347</v>
      </c>
      <c r="G72" s="537" t="s">
        <v>2470</v>
      </c>
    </row>
    <row r="73" spans="1:7" s="11" customFormat="1" x14ac:dyDescent="0.2">
      <c r="A73" s="537" t="s">
        <v>2471</v>
      </c>
      <c r="B73" s="538" t="s">
        <v>2472</v>
      </c>
      <c r="C73" s="537">
        <f t="shared" si="2"/>
        <v>0</v>
      </c>
      <c r="D73" s="537" t="str">
        <f t="shared" si="3"/>
        <v>HIV O-6(M): Pourcentage de consommateurs de drogues injectables ayant déclaré avoir utilisé du matériel d'injection stérile lors de leur dernière prise de drogue-0</v>
      </c>
      <c r="E73" s="538" t="s">
        <v>2373</v>
      </c>
      <c r="F73" s="538" t="s">
        <v>2374</v>
      </c>
      <c r="G73" s="537" t="s">
        <v>2473</v>
      </c>
    </row>
    <row r="74" spans="1:7" s="11" customFormat="1" x14ac:dyDescent="0.2">
      <c r="A74" s="537" t="s">
        <v>2471</v>
      </c>
      <c r="B74" s="538" t="s">
        <v>2472</v>
      </c>
      <c r="C74" s="537">
        <f t="shared" si="2"/>
        <v>1</v>
      </c>
      <c r="D74" s="537" t="str">
        <f t="shared" si="3"/>
        <v>HIV O-6(M): Pourcentage de consommateurs de drogues injectables ayant déclaré avoir utilisé du matériel d'injection stérile lors de leur dernière prise de drogue-1</v>
      </c>
      <c r="E74" s="538" t="s">
        <v>2373</v>
      </c>
      <c r="F74" s="538" t="s">
        <v>2376</v>
      </c>
      <c r="G74" s="537" t="s">
        <v>2474</v>
      </c>
    </row>
    <row r="75" spans="1:7" s="11" customFormat="1" x14ac:dyDescent="0.2">
      <c r="A75" s="537" t="s">
        <v>2471</v>
      </c>
      <c r="B75" s="538" t="s">
        <v>2472</v>
      </c>
      <c r="C75" s="537">
        <f t="shared" si="2"/>
        <v>2</v>
      </c>
      <c r="D75" s="537" t="str">
        <f t="shared" si="3"/>
        <v>HIV O-6(M): Pourcentage de consommateurs de drogues injectables ayant déclaré avoir utilisé du matériel d'injection stérile lors de leur dernière prise de drogue-2</v>
      </c>
      <c r="E75" s="538" t="s">
        <v>2344</v>
      </c>
      <c r="F75" s="538" t="s">
        <v>2347</v>
      </c>
      <c r="G75" s="537" t="s">
        <v>2475</v>
      </c>
    </row>
    <row r="76" spans="1:7" s="11" customFormat="1" x14ac:dyDescent="0.2">
      <c r="A76" s="537" t="s">
        <v>2471</v>
      </c>
      <c r="B76" s="538" t="s">
        <v>2472</v>
      </c>
      <c r="C76" s="537">
        <f t="shared" si="2"/>
        <v>3</v>
      </c>
      <c r="D76" s="537" t="str">
        <f t="shared" si="3"/>
        <v>HIV O-6(M): Pourcentage de consommateurs de drogues injectables ayant déclaré avoir utilisé du matériel d'injection stérile lors de leur dernière prise de drogue-3</v>
      </c>
      <c r="E76" s="538" t="s">
        <v>2344</v>
      </c>
      <c r="F76" s="538" t="s">
        <v>2345</v>
      </c>
      <c r="G76" s="537" t="s">
        <v>2476</v>
      </c>
    </row>
    <row r="77" spans="1:7" s="11" customFormat="1" x14ac:dyDescent="0.2">
      <c r="A77" s="537" t="s">
        <v>2477</v>
      </c>
      <c r="B77" s="538" t="s">
        <v>2478</v>
      </c>
      <c r="C77" s="537">
        <f t="shared" si="2"/>
        <v>0</v>
      </c>
      <c r="D77" s="537" t="str">
        <f t="shared" si="3"/>
        <v>TB O-4(M): Taux de succès thérapeutique de TB-RR et/ou TB-MR : pourcentage de cas de tuberculose résistante à la rifampicine et/ou tuberculose multirésistante traités avec succès-0</v>
      </c>
      <c r="E77" s="538" t="s">
        <v>2405</v>
      </c>
      <c r="F77" s="538" t="s">
        <v>2479</v>
      </c>
      <c r="G77" s="537" t="s">
        <v>2480</v>
      </c>
    </row>
    <row r="78" spans="1:7" s="11" customFormat="1" x14ac:dyDescent="0.2">
      <c r="A78" s="537" t="s">
        <v>870</v>
      </c>
      <c r="B78" s="538" t="s">
        <v>2481</v>
      </c>
      <c r="C78" s="537">
        <f t="shared" si="2"/>
        <v>0</v>
      </c>
      <c r="D78" s="537" t="str">
        <f t="shared" si="3"/>
        <v>Malaria O-1a: Proportion de la population ayant dormi sous une moustiquaire imprégnée d'insecticide la nuit précédente-0</v>
      </c>
      <c r="E78" s="538" t="s">
        <v>2373</v>
      </c>
      <c r="F78" s="538" t="s">
        <v>2374</v>
      </c>
      <c r="G78" s="537" t="s">
        <v>2482</v>
      </c>
    </row>
    <row r="79" spans="1:7" s="11" customFormat="1" x14ac:dyDescent="0.2">
      <c r="A79" s="537" t="s">
        <v>870</v>
      </c>
      <c r="B79" s="538" t="s">
        <v>2481</v>
      </c>
      <c r="C79" s="537">
        <f t="shared" si="2"/>
        <v>1</v>
      </c>
      <c r="D79" s="537" t="str">
        <f t="shared" si="3"/>
        <v>Malaria O-1a: Proportion de la population ayant dormi sous une moustiquaire imprégnée d'insecticide la nuit précédente-1</v>
      </c>
      <c r="E79" s="538" t="s">
        <v>2373</v>
      </c>
      <c r="F79" s="538" t="s">
        <v>2376</v>
      </c>
      <c r="G79" s="537" t="s">
        <v>2483</v>
      </c>
    </row>
    <row r="80" spans="1:7" s="11" customFormat="1" x14ac:dyDescent="0.2">
      <c r="A80" s="537" t="s">
        <v>2484</v>
      </c>
      <c r="B80" s="538" t="s">
        <v>2485</v>
      </c>
      <c r="C80" s="537">
        <f t="shared" si="2"/>
        <v>0</v>
      </c>
      <c r="D80" s="537" t="str">
        <f t="shared" si="3"/>
        <v>Malaria O-3: Proportion de personnes utilisant une moustiquaire imprégnée d'insecticide parmi les personnes disposant d'une moustiquaire imprégnée d'insecticide-0</v>
      </c>
      <c r="E80" s="538" t="s">
        <v>2373</v>
      </c>
      <c r="F80" s="538" t="s">
        <v>2374</v>
      </c>
      <c r="G80" s="537" t="s">
        <v>2486</v>
      </c>
    </row>
    <row r="81" spans="1:7" s="11" customFormat="1" x14ac:dyDescent="0.2">
      <c r="A81" s="537" t="s">
        <v>2484</v>
      </c>
      <c r="B81" s="538" t="s">
        <v>2485</v>
      </c>
      <c r="C81" s="537">
        <f t="shared" si="2"/>
        <v>1</v>
      </c>
      <c r="D81" s="537" t="str">
        <f t="shared" si="3"/>
        <v>Malaria O-3: Proportion de personnes utilisant une moustiquaire imprégnée d'insecticide parmi les personnes disposant d'une moustiquaire imprégnée d'insecticide-1</v>
      </c>
      <c r="E81" s="538" t="s">
        <v>2373</v>
      </c>
      <c r="F81" s="538" t="s">
        <v>2376</v>
      </c>
      <c r="G81" s="537" t="s">
        <v>2487</v>
      </c>
    </row>
    <row r="82" spans="1:7" s="11" customFormat="1" x14ac:dyDescent="0.2">
      <c r="A82" s="537" t="s">
        <v>2488</v>
      </c>
      <c r="B82" s="538" t="s">
        <v>2489</v>
      </c>
      <c r="C82" s="537">
        <f t="shared" si="2"/>
        <v>0</v>
      </c>
      <c r="D82" s="537" t="str">
        <f t="shared" si="3"/>
        <v>HIV O-4.1b(M): Pourcentage de personnes transgenres qui rapportent l'utilisation de préservatif  lors de leur dernier rapport sexuel-0</v>
      </c>
      <c r="E82" s="538" t="s">
        <v>2344</v>
      </c>
      <c r="F82" s="538" t="s">
        <v>2345</v>
      </c>
      <c r="G82" s="537" t="s">
        <v>2490</v>
      </c>
    </row>
    <row r="83" spans="1:7" s="11" customFormat="1" x14ac:dyDescent="0.2">
      <c r="A83" s="537" t="s">
        <v>2488</v>
      </c>
      <c r="B83" s="538" t="s">
        <v>2489</v>
      </c>
      <c r="C83" s="537">
        <f t="shared" si="2"/>
        <v>1</v>
      </c>
      <c r="D83" s="537" t="str">
        <f t="shared" si="3"/>
        <v>HIV O-4.1b(M): Pourcentage de personnes transgenres qui rapportent l'utilisation de préservatif  lors de leur dernier rapport sexuel-1</v>
      </c>
      <c r="E83" s="538" t="s">
        <v>2344</v>
      </c>
      <c r="F83" s="538" t="s">
        <v>2347</v>
      </c>
      <c r="G83" s="537" t="s">
        <v>2491</v>
      </c>
    </row>
    <row r="84" spans="1:7" s="11" customFormat="1" x14ac:dyDescent="0.2">
      <c r="A84" s="537" t="s">
        <v>2492</v>
      </c>
      <c r="B84" s="538" t="s">
        <v>2493</v>
      </c>
      <c r="C84" s="537">
        <f t="shared" si="2"/>
        <v>0</v>
      </c>
      <c r="D84" s="537" t="str">
        <f t="shared" si="3"/>
        <v>HIV O-9: Pourcentage de consommateurs de drogues injectables qui rapportent l'utilisation de préservatif lors de leur dernier rapport sexuel-0</v>
      </c>
      <c r="E84" s="538" t="s">
        <v>2373</v>
      </c>
      <c r="F84" s="538" t="s">
        <v>2374</v>
      </c>
      <c r="G84" s="537" t="s">
        <v>2494</v>
      </c>
    </row>
    <row r="85" spans="1:7" s="11" customFormat="1" x14ac:dyDescent="0.2">
      <c r="A85" s="537" t="s">
        <v>2492</v>
      </c>
      <c r="B85" s="538" t="s">
        <v>2493</v>
      </c>
      <c r="C85" s="537">
        <f t="shared" si="2"/>
        <v>1</v>
      </c>
      <c r="D85" s="537" t="str">
        <f t="shared" si="3"/>
        <v>HIV O-9: Pourcentage de consommateurs de drogues injectables qui rapportent l'utilisation de préservatif lors de leur dernier rapport sexuel-1</v>
      </c>
      <c r="E85" s="538" t="s">
        <v>2373</v>
      </c>
      <c r="F85" s="538" t="s">
        <v>2376</v>
      </c>
      <c r="G85" s="537" t="s">
        <v>2495</v>
      </c>
    </row>
    <row r="86" spans="1:7" s="11" customFormat="1" x14ac:dyDescent="0.2">
      <c r="A86" s="537" t="s">
        <v>2492</v>
      </c>
      <c r="B86" s="538" t="s">
        <v>2493</v>
      </c>
      <c r="C86" s="537">
        <f t="shared" si="2"/>
        <v>2</v>
      </c>
      <c r="D86" s="537" t="str">
        <f t="shared" si="3"/>
        <v>HIV O-9: Pourcentage de consommateurs de drogues injectables qui rapportent l'utilisation de préservatif lors de leur dernier rapport sexuel-2</v>
      </c>
      <c r="E86" s="538" t="s">
        <v>2344</v>
      </c>
      <c r="F86" s="538" t="s">
        <v>2345</v>
      </c>
      <c r="G86" s="537" t="s">
        <v>2496</v>
      </c>
    </row>
    <row r="87" spans="1:7" s="11" customFormat="1" x14ac:dyDescent="0.2">
      <c r="A87" s="537" t="s">
        <v>2492</v>
      </c>
      <c r="B87" s="538" t="s">
        <v>2493</v>
      </c>
      <c r="C87" s="537">
        <f t="shared" si="2"/>
        <v>3</v>
      </c>
      <c r="D87" s="537" t="str">
        <f t="shared" si="3"/>
        <v>HIV O-9: Pourcentage de consommateurs de drogues injectables qui rapportent l'utilisation de préservatif lors de leur dernier rapport sexuel-3</v>
      </c>
      <c r="E87" s="538" t="s">
        <v>2344</v>
      </c>
      <c r="F87" s="538" t="s">
        <v>2347</v>
      </c>
      <c r="G87" s="537" t="s">
        <v>2497</v>
      </c>
    </row>
    <row r="88" spans="1:7" s="11" customFormat="1" x14ac:dyDescent="0.2">
      <c r="A88" s="537" t="s">
        <v>2498</v>
      </c>
      <c r="B88" s="538" t="s">
        <v>2499</v>
      </c>
      <c r="C88" s="537">
        <f t="shared" si="2"/>
        <v>0</v>
      </c>
      <c r="D88" s="537" t="str">
        <f t="shared" si="3"/>
        <v>HIV O-11: Pourcentage de personnes (estimées)  vivant avec le VIH  qui ont été dépistées positives au VIH-0</v>
      </c>
      <c r="E88" s="538" t="s">
        <v>2373</v>
      </c>
      <c r="F88" s="538" t="s">
        <v>2374</v>
      </c>
      <c r="G88" s="537" t="s">
        <v>2500</v>
      </c>
    </row>
    <row r="89" spans="1:7" s="11" customFormat="1" x14ac:dyDescent="0.2">
      <c r="A89" s="537" t="s">
        <v>2498</v>
      </c>
      <c r="B89" s="538" t="s">
        <v>2499</v>
      </c>
      <c r="C89" s="537">
        <f t="shared" si="2"/>
        <v>1</v>
      </c>
      <c r="D89" s="537" t="str">
        <f t="shared" si="3"/>
        <v>HIV O-11: Pourcentage de personnes (estimées)  vivant avec le VIH  qui ont été dépistées positives au VIH-1</v>
      </c>
      <c r="E89" s="538" t="s">
        <v>2373</v>
      </c>
      <c r="F89" s="538" t="s">
        <v>2376</v>
      </c>
      <c r="G89" s="537" t="s">
        <v>2501</v>
      </c>
    </row>
    <row r="90" spans="1:7" s="11" customFormat="1" x14ac:dyDescent="0.2">
      <c r="A90" s="537" t="s">
        <v>2502</v>
      </c>
      <c r="B90" s="538" t="s">
        <v>2503</v>
      </c>
      <c r="C90" s="537">
        <f t="shared" si="2"/>
        <v>0</v>
      </c>
      <c r="D90" s="537" t="str">
        <f t="shared" si="3"/>
        <v>Malaria O-9(M): Taux d'examens sanguins annuel : pour 100 habitants par an (Contextes d'élimination)-0</v>
      </c>
      <c r="E90" s="538" t="s">
        <v>2504</v>
      </c>
      <c r="F90" s="538" t="s">
        <v>2505</v>
      </c>
      <c r="G90" s="537" t="s">
        <v>2506</v>
      </c>
    </row>
    <row r="91" spans="1:7" s="11" customFormat="1" x14ac:dyDescent="0.2">
      <c r="A91" s="537" t="s">
        <v>2502</v>
      </c>
      <c r="B91" s="538" t="s">
        <v>2503</v>
      </c>
      <c r="C91" s="537">
        <f t="shared" si="2"/>
        <v>1</v>
      </c>
      <c r="D91" s="537" t="str">
        <f t="shared" si="3"/>
        <v>Malaria O-9(M): Taux d'examens sanguins annuel : pour 100 habitants par an (Contextes d'élimination)-1</v>
      </c>
      <c r="E91" s="538" t="s">
        <v>2504</v>
      </c>
      <c r="F91" s="538" t="s">
        <v>2507</v>
      </c>
      <c r="G91" s="537" t="s">
        <v>2508</v>
      </c>
    </row>
    <row r="93" spans="1:7" x14ac:dyDescent="0.2">
      <c r="A93" s="2" t="s">
        <v>74</v>
      </c>
    </row>
    <row r="94" spans="1:7" x14ac:dyDescent="0.2">
      <c r="A94" s="539" t="s">
        <v>76</v>
      </c>
      <c r="B94" s="537" t="s">
        <v>196</v>
      </c>
      <c r="C94" s="537">
        <v>0</v>
      </c>
      <c r="D94" s="537" t="s">
        <v>71</v>
      </c>
      <c r="E94" s="537" t="s">
        <v>202</v>
      </c>
      <c r="F94" s="537" t="s">
        <v>204</v>
      </c>
      <c r="G94" s="537" t="s">
        <v>30</v>
      </c>
    </row>
    <row r="95" spans="1:7" hidden="1" x14ac:dyDescent="0.2">
      <c r="A95" s="537" t="s">
        <v>75</v>
      </c>
      <c r="B95" s="538" t="s">
        <v>195</v>
      </c>
      <c r="C95" s="537">
        <f>IF(B95=B94,C94+1,0)</f>
        <v>0</v>
      </c>
      <c r="D95" s="537" t="str">
        <f>B95&amp;"-"&amp;C95</f>
        <v>[Name - FR]-0</v>
      </c>
      <c r="E95" s="538" t="s">
        <v>201</v>
      </c>
      <c r="F95" s="538" t="s">
        <v>203</v>
      </c>
      <c r="G95" s="537" t="s">
        <v>29</v>
      </c>
    </row>
    <row r="96" spans="1:7" s="11" customFormat="1" x14ac:dyDescent="0.2">
      <c r="A96" s="537" t="s">
        <v>2509</v>
      </c>
      <c r="B96" s="538" t="s">
        <v>2510</v>
      </c>
      <c r="C96" s="537">
        <f t="shared" ref="C96:C159" si="4">IF(B96=B95,C95+1,0)</f>
        <v>0</v>
      </c>
      <c r="D96" s="537" t="str">
        <f t="shared" ref="D96:D159" si="5">B96&amp;"-"&amp;C96</f>
        <v>MDR TB-2(M): Nombre de cas de tuberculose, résistante à la rifampicine et/ou tuberculose multirésistante confirmés-0</v>
      </c>
      <c r="E96" s="538" t="s">
        <v>2373</v>
      </c>
      <c r="F96" s="538" t="s">
        <v>2374</v>
      </c>
      <c r="G96" s="537" t="s">
        <v>2511</v>
      </c>
    </row>
    <row r="97" spans="1:7" s="11" customFormat="1" x14ac:dyDescent="0.2">
      <c r="A97" s="537" t="s">
        <v>2509</v>
      </c>
      <c r="B97" s="538" t="s">
        <v>2510</v>
      </c>
      <c r="C97" s="537">
        <f t="shared" si="4"/>
        <v>1</v>
      </c>
      <c r="D97" s="537" t="str">
        <f t="shared" si="5"/>
        <v>MDR TB-2(M): Nombre de cas de tuberculose, résistante à la rifampicine et/ou tuberculose multirésistante confirmés-1</v>
      </c>
      <c r="E97" s="538" t="s">
        <v>2373</v>
      </c>
      <c r="F97" s="538" t="s">
        <v>2376</v>
      </c>
      <c r="G97" s="537" t="s">
        <v>2512</v>
      </c>
    </row>
    <row r="98" spans="1:7" s="11" customFormat="1" x14ac:dyDescent="0.2">
      <c r="A98" s="537" t="s">
        <v>2509</v>
      </c>
      <c r="B98" s="538" t="s">
        <v>2510</v>
      </c>
      <c r="C98" s="537">
        <f t="shared" si="4"/>
        <v>2</v>
      </c>
      <c r="D98" s="537" t="str">
        <f t="shared" si="5"/>
        <v>MDR TB-2(M): Nombre de cas de tuberculose, résistante à la rifampicine et/ou tuberculose multirésistante confirmés-2</v>
      </c>
      <c r="E98" s="538" t="s">
        <v>2344</v>
      </c>
      <c r="F98" s="538" t="s">
        <v>2382</v>
      </c>
      <c r="G98" s="537" t="s">
        <v>2513</v>
      </c>
    </row>
    <row r="99" spans="1:7" s="11" customFormat="1" x14ac:dyDescent="0.2">
      <c r="A99" s="537" t="s">
        <v>2509</v>
      </c>
      <c r="B99" s="538" t="s">
        <v>2510</v>
      </c>
      <c r="C99" s="537">
        <f t="shared" si="4"/>
        <v>3</v>
      </c>
      <c r="D99" s="537" t="str">
        <f t="shared" si="5"/>
        <v>MDR TB-2(M): Nombre de cas de tuberculose, résistante à la rifampicine et/ou tuberculose multirésistante confirmés-3</v>
      </c>
      <c r="E99" s="538" t="s">
        <v>2344</v>
      </c>
      <c r="F99" s="538" t="s">
        <v>2384</v>
      </c>
      <c r="G99" s="537" t="s">
        <v>2514</v>
      </c>
    </row>
    <row r="100" spans="1:7" s="11" customFormat="1" x14ac:dyDescent="0.2">
      <c r="A100" s="537" t="s">
        <v>2515</v>
      </c>
      <c r="B100" s="538" t="s">
        <v>2516</v>
      </c>
      <c r="C100" s="537">
        <f t="shared" si="4"/>
        <v>0</v>
      </c>
      <c r="D100" s="537" t="str">
        <f t="shared" si="5"/>
        <v>MDR TB-3(M): Nombre de cas de tuberculose résistante à la rifampicine et/ou tuberculose multirésistante qui ont commencé un traitement de deuxième intention-0</v>
      </c>
      <c r="E100" s="538" t="s">
        <v>2373</v>
      </c>
      <c r="F100" s="538" t="s">
        <v>2374</v>
      </c>
      <c r="G100" s="537" t="s">
        <v>2517</v>
      </c>
    </row>
    <row r="101" spans="1:7" s="11" customFormat="1" x14ac:dyDescent="0.2">
      <c r="A101" s="537" t="s">
        <v>2515</v>
      </c>
      <c r="B101" s="538" t="s">
        <v>2516</v>
      </c>
      <c r="C101" s="537">
        <f t="shared" si="4"/>
        <v>1</v>
      </c>
      <c r="D101" s="537" t="str">
        <f t="shared" si="5"/>
        <v>MDR TB-3(M): Nombre de cas de tuberculose résistante à la rifampicine et/ou tuberculose multirésistante qui ont commencé un traitement de deuxième intention-1</v>
      </c>
      <c r="E101" s="538" t="s">
        <v>2373</v>
      </c>
      <c r="F101" s="538" t="s">
        <v>2376</v>
      </c>
      <c r="G101" s="537" t="s">
        <v>2518</v>
      </c>
    </row>
    <row r="102" spans="1:7" s="11" customFormat="1" x14ac:dyDescent="0.2">
      <c r="A102" s="537" t="s">
        <v>2515</v>
      </c>
      <c r="B102" s="538" t="s">
        <v>2516</v>
      </c>
      <c r="C102" s="537">
        <f t="shared" si="4"/>
        <v>2</v>
      </c>
      <c r="D102" s="537" t="str">
        <f t="shared" si="5"/>
        <v>MDR TB-3(M): Nombre de cas de tuberculose résistante à la rifampicine et/ou tuberculose multirésistante qui ont commencé un traitement de deuxième intention-2</v>
      </c>
      <c r="E102" s="538" t="s">
        <v>2344</v>
      </c>
      <c r="F102" s="538" t="s">
        <v>2382</v>
      </c>
      <c r="G102" s="537" t="s">
        <v>2519</v>
      </c>
    </row>
    <row r="103" spans="1:7" s="11" customFormat="1" x14ac:dyDescent="0.2">
      <c r="A103" s="537" t="s">
        <v>2515</v>
      </c>
      <c r="B103" s="538" t="s">
        <v>2516</v>
      </c>
      <c r="C103" s="537">
        <f t="shared" si="4"/>
        <v>3</v>
      </c>
      <c r="D103" s="537" t="str">
        <f t="shared" si="5"/>
        <v>MDR TB-3(M): Nombre de cas de tuberculose résistante à la rifampicine et/ou tuberculose multirésistante qui ont commencé un traitement de deuxième intention-3</v>
      </c>
      <c r="E103" s="538" t="s">
        <v>2344</v>
      </c>
      <c r="F103" s="538" t="s">
        <v>2384</v>
      </c>
      <c r="G103" s="537" t="s">
        <v>2520</v>
      </c>
    </row>
    <row r="104" spans="1:7" s="11" customFormat="1" x14ac:dyDescent="0.2">
      <c r="A104" s="537" t="s">
        <v>2515</v>
      </c>
      <c r="B104" s="538" t="s">
        <v>2516</v>
      </c>
      <c r="C104" s="537">
        <f t="shared" si="4"/>
        <v>4</v>
      </c>
      <c r="D104" s="537" t="str">
        <f t="shared" si="5"/>
        <v>MDR TB-3(M): Nombre de cas de tuberculose résistante à la rifampicine et/ou tuberculose multirésistante qui ont commencé un traitement de deuxième intention-4</v>
      </c>
      <c r="E104" s="538" t="s">
        <v>2521</v>
      </c>
      <c r="F104" s="538" t="s">
        <v>2522</v>
      </c>
      <c r="G104" s="537" t="s">
        <v>2523</v>
      </c>
    </row>
    <row r="105" spans="1:7" s="11" customFormat="1" x14ac:dyDescent="0.2">
      <c r="A105" s="537" t="s">
        <v>2515</v>
      </c>
      <c r="B105" s="538" t="s">
        <v>2516</v>
      </c>
      <c r="C105" s="537">
        <f t="shared" si="4"/>
        <v>5</v>
      </c>
      <c r="D105" s="537" t="str">
        <f t="shared" si="5"/>
        <v>MDR TB-3(M): Nombre de cas de tuberculose résistante à la rifampicine et/ou tuberculose multirésistante qui ont commencé un traitement de deuxième intention-5</v>
      </c>
      <c r="E105" s="538" t="s">
        <v>2521</v>
      </c>
      <c r="F105" s="538" t="s">
        <v>2524</v>
      </c>
      <c r="G105" s="537" t="s">
        <v>2525</v>
      </c>
    </row>
    <row r="106" spans="1:7" s="11" customFormat="1" x14ac:dyDescent="0.2">
      <c r="A106" s="537" t="s">
        <v>2526</v>
      </c>
      <c r="B106" s="538" t="s">
        <v>2527</v>
      </c>
      <c r="C106" s="537">
        <f t="shared" si="4"/>
        <v>0</v>
      </c>
      <c r="D106" s="537" t="str">
        <f t="shared" si="5"/>
        <v>VC-3(M): Nombre de moustiquaires imprégnées d'insecticide de longue durée distribuées de manière continue aux groupes à risque cibles-0</v>
      </c>
      <c r="E106" s="538" t="s">
        <v>2528</v>
      </c>
      <c r="F106" s="538" t="s">
        <v>2529</v>
      </c>
      <c r="G106" s="537" t="s">
        <v>2530</v>
      </c>
    </row>
    <row r="107" spans="1:7" s="11" customFormat="1" x14ac:dyDescent="0.2">
      <c r="A107" s="537" t="s">
        <v>2526</v>
      </c>
      <c r="B107" s="538" t="s">
        <v>2527</v>
      </c>
      <c r="C107" s="537">
        <f t="shared" si="4"/>
        <v>1</v>
      </c>
      <c r="D107" s="537" t="str">
        <f t="shared" si="5"/>
        <v>VC-3(M): Nombre de moustiquaires imprégnées d'insecticide de longue durée distribuées de manière continue aux groupes à risque cibles-1</v>
      </c>
      <c r="E107" s="538" t="s">
        <v>2528</v>
      </c>
      <c r="F107" s="538" t="s">
        <v>2531</v>
      </c>
      <c r="G107" s="537" t="s">
        <v>2532</v>
      </c>
    </row>
    <row r="108" spans="1:7" s="11" customFormat="1" x14ac:dyDescent="0.2">
      <c r="A108" s="537" t="s">
        <v>2526</v>
      </c>
      <c r="B108" s="538" t="s">
        <v>2527</v>
      </c>
      <c r="C108" s="537">
        <f t="shared" si="4"/>
        <v>2</v>
      </c>
      <c r="D108" s="537" t="str">
        <f t="shared" si="5"/>
        <v>VC-3(M): Nombre de moustiquaires imprégnées d'insecticide de longue durée distribuées de manière continue aux groupes à risque cibles-2</v>
      </c>
      <c r="E108" s="538" t="s">
        <v>2528</v>
      </c>
      <c r="F108" s="538" t="s">
        <v>2533</v>
      </c>
      <c r="G108" s="537" t="s">
        <v>2534</v>
      </c>
    </row>
    <row r="109" spans="1:7" s="11" customFormat="1" x14ac:dyDescent="0.2">
      <c r="A109" s="537" t="s">
        <v>2526</v>
      </c>
      <c r="B109" s="538" t="s">
        <v>2527</v>
      </c>
      <c r="C109" s="537">
        <f t="shared" si="4"/>
        <v>3</v>
      </c>
      <c r="D109" s="537" t="str">
        <f t="shared" si="5"/>
        <v>VC-3(M): Nombre de moustiquaires imprégnées d'insecticide de longue durée distribuées de manière continue aux groupes à risque cibles-3</v>
      </c>
      <c r="E109" s="538" t="s">
        <v>2528</v>
      </c>
      <c r="F109" s="538" t="s">
        <v>2535</v>
      </c>
      <c r="G109" s="537" t="s">
        <v>2536</v>
      </c>
    </row>
    <row r="110" spans="1:7" s="11" customFormat="1" x14ac:dyDescent="0.2">
      <c r="A110" s="537" t="s">
        <v>2526</v>
      </c>
      <c r="B110" s="538" t="s">
        <v>2527</v>
      </c>
      <c r="C110" s="537">
        <f t="shared" si="4"/>
        <v>4</v>
      </c>
      <c r="D110" s="537" t="str">
        <f t="shared" si="5"/>
        <v>VC-3(M): Nombre de moustiquaires imprégnées d'insecticide de longue durée distribuées de manière continue aux groupes à risque cibles-4</v>
      </c>
      <c r="E110" s="538" t="s">
        <v>2528</v>
      </c>
      <c r="F110" s="538" t="s">
        <v>2537</v>
      </c>
      <c r="G110" s="537" t="s">
        <v>2538</v>
      </c>
    </row>
    <row r="111" spans="1:7" s="11" customFormat="1" x14ac:dyDescent="0.2">
      <c r="A111" s="537" t="s">
        <v>896</v>
      </c>
      <c r="B111" s="538" t="s">
        <v>2539</v>
      </c>
      <c r="C111" s="537">
        <f t="shared" si="4"/>
        <v>0</v>
      </c>
      <c r="D111" s="537" t="str">
        <f t="shared" si="5"/>
        <v>CM-1a(M): Proportion de cas suspect de paludisme soumis à un test parasitologique dans des établissements de santé du secteur public-0</v>
      </c>
      <c r="E111" s="538" t="s">
        <v>2344</v>
      </c>
      <c r="F111" s="538" t="s">
        <v>2396</v>
      </c>
      <c r="G111" s="537" t="s">
        <v>2540</v>
      </c>
    </row>
    <row r="112" spans="1:7" s="11" customFormat="1" x14ac:dyDescent="0.2">
      <c r="A112" s="537" t="s">
        <v>896</v>
      </c>
      <c r="B112" s="538" t="s">
        <v>2539</v>
      </c>
      <c r="C112" s="537">
        <f t="shared" si="4"/>
        <v>1</v>
      </c>
      <c r="D112" s="537" t="str">
        <f t="shared" si="5"/>
        <v>CM-1a(M): Proportion de cas suspect de paludisme soumis à un test parasitologique dans des établissements de santé du secteur public-1</v>
      </c>
      <c r="E112" s="538" t="s">
        <v>2344</v>
      </c>
      <c r="F112" s="538" t="s">
        <v>2398</v>
      </c>
      <c r="G112" s="537" t="s">
        <v>2541</v>
      </c>
    </row>
    <row r="113" spans="1:7" s="11" customFormat="1" x14ac:dyDescent="0.2">
      <c r="A113" s="537" t="s">
        <v>896</v>
      </c>
      <c r="B113" s="538" t="s">
        <v>2539</v>
      </c>
      <c r="C113" s="537">
        <f t="shared" si="4"/>
        <v>2</v>
      </c>
      <c r="D113" s="537" t="str">
        <f t="shared" si="5"/>
        <v>CM-1a(M): Proportion de cas suspect de paludisme soumis à un test parasitologique dans des établissements de santé du secteur public-2</v>
      </c>
      <c r="E113" s="538" t="s">
        <v>2366</v>
      </c>
      <c r="F113" s="538" t="s">
        <v>2367</v>
      </c>
      <c r="G113" s="537" t="s">
        <v>2542</v>
      </c>
    </row>
    <row r="114" spans="1:7" s="11" customFormat="1" x14ac:dyDescent="0.2">
      <c r="A114" s="537" t="s">
        <v>896</v>
      </c>
      <c r="B114" s="538" t="s">
        <v>2539</v>
      </c>
      <c r="C114" s="537">
        <f t="shared" si="4"/>
        <v>3</v>
      </c>
      <c r="D114" s="537" t="str">
        <f t="shared" si="5"/>
        <v>CM-1a(M): Proportion de cas suspect de paludisme soumis à un test parasitologique dans des établissements de santé du secteur public-3</v>
      </c>
      <c r="E114" s="538" t="s">
        <v>2366</v>
      </c>
      <c r="F114" s="538" t="s">
        <v>2369</v>
      </c>
      <c r="G114" s="537" t="s">
        <v>2543</v>
      </c>
    </row>
    <row r="115" spans="1:7" s="11" customFormat="1" x14ac:dyDescent="0.2">
      <c r="A115" s="537" t="s">
        <v>902</v>
      </c>
      <c r="B115" s="538" t="s">
        <v>2544</v>
      </c>
      <c r="C115" s="537">
        <f t="shared" si="4"/>
        <v>0</v>
      </c>
      <c r="D115" s="537" t="str">
        <f t="shared" si="5"/>
        <v>CM-1b(M): Proportion de cas suspects de paludisme soumis à un test parasitologique dans la communauté-0</v>
      </c>
      <c r="E115" s="538" t="s">
        <v>2344</v>
      </c>
      <c r="F115" s="538" t="s">
        <v>2396</v>
      </c>
      <c r="G115" s="537" t="s">
        <v>2545</v>
      </c>
    </row>
    <row r="116" spans="1:7" s="11" customFormat="1" x14ac:dyDescent="0.2">
      <c r="A116" s="537" t="s">
        <v>902</v>
      </c>
      <c r="B116" s="538" t="s">
        <v>2544</v>
      </c>
      <c r="C116" s="537">
        <f t="shared" si="4"/>
        <v>1</v>
      </c>
      <c r="D116" s="537" t="str">
        <f t="shared" si="5"/>
        <v>CM-1b(M): Proportion de cas suspects de paludisme soumis à un test parasitologique dans la communauté-1</v>
      </c>
      <c r="E116" s="538" t="s">
        <v>2344</v>
      </c>
      <c r="F116" s="538" t="s">
        <v>2398</v>
      </c>
      <c r="G116" s="537" t="s">
        <v>2546</v>
      </c>
    </row>
    <row r="117" spans="1:7" s="11" customFormat="1" x14ac:dyDescent="0.2">
      <c r="A117" s="537" t="s">
        <v>902</v>
      </c>
      <c r="B117" s="538" t="s">
        <v>2544</v>
      </c>
      <c r="C117" s="537">
        <f t="shared" si="4"/>
        <v>2</v>
      </c>
      <c r="D117" s="537" t="str">
        <f t="shared" si="5"/>
        <v>CM-1b(M): Proportion de cas suspects de paludisme soumis à un test parasitologique dans la communauté-2</v>
      </c>
      <c r="E117" s="538" t="s">
        <v>2366</v>
      </c>
      <c r="F117" s="538" t="s">
        <v>2367</v>
      </c>
      <c r="G117" s="537" t="s">
        <v>2547</v>
      </c>
    </row>
    <row r="118" spans="1:7" s="11" customFormat="1" x14ac:dyDescent="0.2">
      <c r="A118" s="537" t="s">
        <v>902</v>
      </c>
      <c r="B118" s="538" t="s">
        <v>2544</v>
      </c>
      <c r="C118" s="537">
        <f t="shared" si="4"/>
        <v>3</v>
      </c>
      <c r="D118" s="537" t="str">
        <f t="shared" si="5"/>
        <v>CM-1b(M): Proportion de cas suspects de paludisme soumis à un test parasitologique dans la communauté-3</v>
      </c>
      <c r="E118" s="538" t="s">
        <v>2366</v>
      </c>
      <c r="F118" s="538" t="s">
        <v>2369</v>
      </c>
      <c r="G118" s="537" t="s">
        <v>2548</v>
      </c>
    </row>
    <row r="119" spans="1:7" s="11" customFormat="1" x14ac:dyDescent="0.2">
      <c r="A119" s="537" t="s">
        <v>907</v>
      </c>
      <c r="B119" s="538" t="s">
        <v>2549</v>
      </c>
      <c r="C119" s="537">
        <f t="shared" si="4"/>
        <v>0</v>
      </c>
      <c r="D119" s="537" t="str">
        <f t="shared" si="5"/>
        <v>CM-1c(M): Proportion de cas suspects de paludisme soumis à un test parasitologique dans des locaux du secteur privé-0</v>
      </c>
      <c r="E119" s="538" t="s">
        <v>2344</v>
      </c>
      <c r="F119" s="538" t="s">
        <v>2396</v>
      </c>
      <c r="G119" s="537" t="s">
        <v>2550</v>
      </c>
    </row>
    <row r="120" spans="1:7" s="11" customFormat="1" x14ac:dyDescent="0.2">
      <c r="A120" s="537" t="s">
        <v>907</v>
      </c>
      <c r="B120" s="538" t="s">
        <v>2549</v>
      </c>
      <c r="C120" s="537">
        <f t="shared" si="4"/>
        <v>1</v>
      </c>
      <c r="D120" s="537" t="str">
        <f t="shared" si="5"/>
        <v>CM-1c(M): Proportion de cas suspects de paludisme soumis à un test parasitologique dans des locaux du secteur privé-1</v>
      </c>
      <c r="E120" s="538" t="s">
        <v>2344</v>
      </c>
      <c r="F120" s="538" t="s">
        <v>2398</v>
      </c>
      <c r="G120" s="537" t="s">
        <v>2551</v>
      </c>
    </row>
    <row r="121" spans="1:7" s="11" customFormat="1" x14ac:dyDescent="0.2">
      <c r="A121" s="537" t="s">
        <v>907</v>
      </c>
      <c r="B121" s="538" t="s">
        <v>2549</v>
      </c>
      <c r="C121" s="537">
        <f t="shared" si="4"/>
        <v>2</v>
      </c>
      <c r="D121" s="537" t="str">
        <f t="shared" si="5"/>
        <v>CM-1c(M): Proportion de cas suspects de paludisme soumis à un test parasitologique dans des locaux du secteur privé-2</v>
      </c>
      <c r="E121" s="538" t="s">
        <v>2366</v>
      </c>
      <c r="F121" s="538" t="s">
        <v>2367</v>
      </c>
      <c r="G121" s="537" t="s">
        <v>2552</v>
      </c>
    </row>
    <row r="122" spans="1:7" s="11" customFormat="1" x14ac:dyDescent="0.2">
      <c r="A122" s="537" t="s">
        <v>907</v>
      </c>
      <c r="B122" s="538" t="s">
        <v>2549</v>
      </c>
      <c r="C122" s="537">
        <f t="shared" si="4"/>
        <v>3</v>
      </c>
      <c r="D122" s="537" t="str">
        <f t="shared" si="5"/>
        <v>CM-1c(M): Proportion de cas suspects de paludisme soumis à un test parasitologique dans des locaux du secteur privé-3</v>
      </c>
      <c r="E122" s="538" t="s">
        <v>2366</v>
      </c>
      <c r="F122" s="538" t="s">
        <v>2369</v>
      </c>
      <c r="G122" s="537" t="s">
        <v>2553</v>
      </c>
    </row>
    <row r="123" spans="1:7" s="11" customFormat="1" x14ac:dyDescent="0.2">
      <c r="A123" s="537" t="s">
        <v>912</v>
      </c>
      <c r="B123" s="538" t="s">
        <v>2554</v>
      </c>
      <c r="C123" s="537">
        <f t="shared" si="4"/>
        <v>0</v>
      </c>
      <c r="D123" s="537" t="str">
        <f t="shared" si="5"/>
        <v>CM-2a(M): Proportion de cas de paludisme confirmés ayant reçu un traitement antipaludique de première intention, conformément à la politique nationale, dans des établissements de santé du secteur public-0</v>
      </c>
      <c r="E123" s="538" t="s">
        <v>2344</v>
      </c>
      <c r="F123" s="538" t="s">
        <v>2396</v>
      </c>
      <c r="G123" s="537" t="s">
        <v>2555</v>
      </c>
    </row>
    <row r="124" spans="1:7" s="11" customFormat="1" x14ac:dyDescent="0.2">
      <c r="A124" s="537" t="s">
        <v>912</v>
      </c>
      <c r="B124" s="538" t="s">
        <v>2554</v>
      </c>
      <c r="C124" s="537">
        <f t="shared" si="4"/>
        <v>1</v>
      </c>
      <c r="D124" s="537" t="str">
        <f t="shared" si="5"/>
        <v>CM-2a(M): Proportion de cas de paludisme confirmés ayant reçu un traitement antipaludique de première intention, conformément à la politique nationale, dans des établissements de santé du secteur public-1</v>
      </c>
      <c r="E124" s="538" t="s">
        <v>2344</v>
      </c>
      <c r="F124" s="538" t="s">
        <v>2398</v>
      </c>
      <c r="G124" s="537" t="s">
        <v>2556</v>
      </c>
    </row>
    <row r="125" spans="1:7" s="11" customFormat="1" x14ac:dyDescent="0.2">
      <c r="A125" s="537" t="s">
        <v>917</v>
      </c>
      <c r="B125" s="538" t="s">
        <v>2557</v>
      </c>
      <c r="C125" s="537">
        <f t="shared" si="4"/>
        <v>0</v>
      </c>
      <c r="D125" s="537" t="str">
        <f t="shared" si="5"/>
        <v>CM-2b(M): Proportion de cas de paludisme confirmés ayant reçu un traitement antipaludique de première intention dans la communauté-0</v>
      </c>
      <c r="E125" s="538" t="s">
        <v>2344</v>
      </c>
      <c r="F125" s="538" t="s">
        <v>2398</v>
      </c>
      <c r="G125" s="537" t="s">
        <v>2558</v>
      </c>
    </row>
    <row r="126" spans="1:7" s="11" customFormat="1" x14ac:dyDescent="0.2">
      <c r="A126" s="537" t="s">
        <v>917</v>
      </c>
      <c r="B126" s="538" t="s">
        <v>2557</v>
      </c>
      <c r="C126" s="537">
        <f t="shared" si="4"/>
        <v>1</v>
      </c>
      <c r="D126" s="537" t="str">
        <f t="shared" si="5"/>
        <v>CM-2b(M): Proportion de cas de paludisme confirmés ayant reçu un traitement antipaludique de première intention dans la communauté-1</v>
      </c>
      <c r="E126" s="538" t="s">
        <v>2344</v>
      </c>
      <c r="F126" s="538" t="s">
        <v>2396</v>
      </c>
      <c r="G126" s="537" t="s">
        <v>2559</v>
      </c>
    </row>
    <row r="127" spans="1:7" s="11" customFormat="1" x14ac:dyDescent="0.2">
      <c r="A127" s="537" t="s">
        <v>2560</v>
      </c>
      <c r="B127" s="538" t="s">
        <v>2561</v>
      </c>
      <c r="C127" s="537">
        <f t="shared" si="4"/>
        <v>0</v>
      </c>
      <c r="D127" s="537" t="str">
        <f t="shared" si="5"/>
        <v>CM-2c(M): Proportion de cas de paludisme confirmés ayant reçu un traitement antipaludique de première intention dans des locaux du secteur privé-0</v>
      </c>
      <c r="E127" s="538" t="s">
        <v>2344</v>
      </c>
      <c r="F127" s="538" t="s">
        <v>2396</v>
      </c>
      <c r="G127" s="537" t="s">
        <v>2562</v>
      </c>
    </row>
    <row r="128" spans="1:7" s="11" customFormat="1" x14ac:dyDescent="0.2">
      <c r="A128" s="537" t="s">
        <v>2560</v>
      </c>
      <c r="B128" s="538" t="s">
        <v>2561</v>
      </c>
      <c r="C128" s="537">
        <f t="shared" si="4"/>
        <v>1</v>
      </c>
      <c r="D128" s="537" t="str">
        <f t="shared" si="5"/>
        <v>CM-2c(M): Proportion de cas de paludisme confirmés ayant reçu un traitement antipaludique de première intention dans des locaux du secteur privé-1</v>
      </c>
      <c r="E128" s="538" t="s">
        <v>2344</v>
      </c>
      <c r="F128" s="538" t="s">
        <v>2398</v>
      </c>
      <c r="G128" s="537" t="s">
        <v>2563</v>
      </c>
    </row>
    <row r="129" spans="1:7" s="11" customFormat="1" x14ac:dyDescent="0.2">
      <c r="A129" s="537" t="s">
        <v>2564</v>
      </c>
      <c r="B129" s="538" t="s">
        <v>2565</v>
      </c>
      <c r="C129" s="537">
        <f t="shared" si="4"/>
        <v>0</v>
      </c>
      <c r="D129" s="537" t="str">
        <f t="shared" si="5"/>
        <v>CM-3a: Proportion de cas de paludisme estimés (présumés et confirmés) ayant reçu un traitement antipaludique de première intention dans les etablissement de sante du secteur public-0</v>
      </c>
      <c r="E129" s="538" t="s">
        <v>2344</v>
      </c>
      <c r="F129" s="538" t="s">
        <v>2396</v>
      </c>
      <c r="G129" s="537" t="s">
        <v>2566</v>
      </c>
    </row>
    <row r="130" spans="1:7" s="11" customFormat="1" x14ac:dyDescent="0.2">
      <c r="A130" s="537" t="s">
        <v>2564</v>
      </c>
      <c r="B130" s="538" t="s">
        <v>2565</v>
      </c>
      <c r="C130" s="537">
        <f t="shared" si="4"/>
        <v>1</v>
      </c>
      <c r="D130" s="537" t="str">
        <f t="shared" si="5"/>
        <v>CM-3a: Proportion de cas de paludisme estimés (présumés et confirmés) ayant reçu un traitement antipaludique de première intention dans les etablissement de sante du secteur public-1</v>
      </c>
      <c r="E130" s="538" t="s">
        <v>2344</v>
      </c>
      <c r="F130" s="538" t="s">
        <v>2398</v>
      </c>
      <c r="G130" s="537" t="s">
        <v>2567</v>
      </c>
    </row>
    <row r="131" spans="1:7" s="11" customFormat="1" x14ac:dyDescent="0.2">
      <c r="A131" s="537" t="s">
        <v>2568</v>
      </c>
      <c r="B131" s="538" t="s">
        <v>2569</v>
      </c>
      <c r="C131" s="537">
        <f t="shared" si="4"/>
        <v>0</v>
      </c>
      <c r="D131" s="537" t="str">
        <f t="shared" si="5"/>
        <v>CM-3b: Proportion de cas de paludisme estimés (présumés et confirmés) ayant reçu un traitement antipaludique de première intention au niveau communautaire-0</v>
      </c>
      <c r="E131" s="538" t="s">
        <v>2344</v>
      </c>
      <c r="F131" s="538" t="s">
        <v>2396</v>
      </c>
      <c r="G131" s="537" t="s">
        <v>2570</v>
      </c>
    </row>
    <row r="132" spans="1:7" s="11" customFormat="1" x14ac:dyDescent="0.2">
      <c r="A132" s="537" t="s">
        <v>2568</v>
      </c>
      <c r="B132" s="538" t="s">
        <v>2569</v>
      </c>
      <c r="C132" s="537">
        <f t="shared" si="4"/>
        <v>1</v>
      </c>
      <c r="D132" s="537" t="str">
        <f t="shared" si="5"/>
        <v>CM-3b: Proportion de cas de paludisme estimés (présumés et confirmés) ayant reçu un traitement antipaludique de première intention au niveau communautaire-1</v>
      </c>
      <c r="E132" s="538" t="s">
        <v>2344</v>
      </c>
      <c r="F132" s="538" t="s">
        <v>2398</v>
      </c>
      <c r="G132" s="537" t="s">
        <v>2571</v>
      </c>
    </row>
    <row r="133" spans="1:7" s="11" customFormat="1" x14ac:dyDescent="0.2">
      <c r="A133" s="537" t="s">
        <v>922</v>
      </c>
      <c r="B133" s="538" t="s">
        <v>2572</v>
      </c>
      <c r="C133" s="537">
        <f t="shared" si="4"/>
        <v>0</v>
      </c>
      <c r="D133" s="537" t="str">
        <f t="shared" si="5"/>
        <v>CM-3c: Proportion de cas de paludisme estimés (présumés et confirmés) ayant reçu un traitement antipaludique de première intention dans des établissements de santé privés-0</v>
      </c>
      <c r="E133" s="538" t="s">
        <v>2344</v>
      </c>
      <c r="F133" s="538" t="s">
        <v>2396</v>
      </c>
      <c r="G133" s="537" t="s">
        <v>2573</v>
      </c>
    </row>
    <row r="134" spans="1:7" s="11" customFormat="1" x14ac:dyDescent="0.2">
      <c r="A134" s="537" t="s">
        <v>922</v>
      </c>
      <c r="B134" s="538" t="s">
        <v>2572</v>
      </c>
      <c r="C134" s="537">
        <f t="shared" si="4"/>
        <v>1</v>
      </c>
      <c r="D134" s="537" t="str">
        <f t="shared" si="5"/>
        <v>CM-3c: Proportion de cas de paludisme estimés (présumés et confirmés) ayant reçu un traitement antipaludique de première intention dans des établissements de santé privés-1</v>
      </c>
      <c r="E134" s="538" t="s">
        <v>2344</v>
      </c>
      <c r="F134" s="538" t="s">
        <v>2398</v>
      </c>
      <c r="G134" s="537" t="s">
        <v>2574</v>
      </c>
    </row>
    <row r="135" spans="1:7" s="11" customFormat="1" x14ac:dyDescent="0.2">
      <c r="A135" s="537" t="s">
        <v>2575</v>
      </c>
      <c r="B135" s="538" t="s">
        <v>2576</v>
      </c>
      <c r="C135" s="537">
        <f t="shared" si="4"/>
        <v>0</v>
      </c>
      <c r="D135" s="537" t="str">
        <f t="shared" si="5"/>
        <v>TCS-1(M): Pourcentage de personnes vivant avec le VIH bénéficiant actuellement d'un traitement antirétroviral-0</v>
      </c>
      <c r="E135" s="538" t="s">
        <v>2373</v>
      </c>
      <c r="F135" s="538" t="s">
        <v>2374</v>
      </c>
      <c r="G135" s="537" t="s">
        <v>2577</v>
      </c>
    </row>
    <row r="136" spans="1:7" s="11" customFormat="1" x14ac:dyDescent="0.2">
      <c r="A136" s="537" t="s">
        <v>2575</v>
      </c>
      <c r="B136" s="538" t="s">
        <v>2576</v>
      </c>
      <c r="C136" s="537">
        <f t="shared" si="4"/>
        <v>1</v>
      </c>
      <c r="D136" s="537" t="str">
        <f t="shared" si="5"/>
        <v>TCS-1(M): Pourcentage de personnes vivant avec le VIH bénéficiant actuellement d'un traitement antirétroviral-1</v>
      </c>
      <c r="E136" s="538" t="s">
        <v>2373</v>
      </c>
      <c r="F136" s="538" t="s">
        <v>2376</v>
      </c>
      <c r="G136" s="537" t="s">
        <v>2578</v>
      </c>
    </row>
    <row r="137" spans="1:7" s="11" customFormat="1" x14ac:dyDescent="0.2">
      <c r="A137" s="537" t="s">
        <v>2575</v>
      </c>
      <c r="B137" s="538" t="s">
        <v>2576</v>
      </c>
      <c r="C137" s="537">
        <f t="shared" si="4"/>
        <v>2</v>
      </c>
      <c r="D137" s="537" t="str">
        <f t="shared" si="5"/>
        <v>TCS-1(M): Pourcentage de personnes vivant avec le VIH bénéficiant actuellement d'un traitement antirétroviral-2</v>
      </c>
      <c r="E137" s="538" t="s">
        <v>2528</v>
      </c>
      <c r="F137" s="538" t="s">
        <v>2579</v>
      </c>
      <c r="G137" s="537" t="s">
        <v>2580</v>
      </c>
    </row>
    <row r="138" spans="1:7" s="11" customFormat="1" x14ac:dyDescent="0.2">
      <c r="A138" s="537" t="s">
        <v>2575</v>
      </c>
      <c r="B138" s="538" t="s">
        <v>2576</v>
      </c>
      <c r="C138" s="537">
        <f t="shared" si="4"/>
        <v>3</v>
      </c>
      <c r="D138" s="537" t="str">
        <f t="shared" si="5"/>
        <v>TCS-1(M): Pourcentage de personnes vivant avec le VIH bénéficiant actuellement d'un traitement antirétroviral-3</v>
      </c>
      <c r="E138" s="538" t="s">
        <v>2344</v>
      </c>
      <c r="F138" s="538" t="s">
        <v>2382</v>
      </c>
      <c r="G138" s="537" t="s">
        <v>2581</v>
      </c>
    </row>
    <row r="139" spans="1:7" s="11" customFormat="1" x14ac:dyDescent="0.2">
      <c r="A139" s="537" t="s">
        <v>2575</v>
      </c>
      <c r="B139" s="538" t="s">
        <v>2576</v>
      </c>
      <c r="C139" s="537">
        <f t="shared" si="4"/>
        <v>4</v>
      </c>
      <c r="D139" s="537" t="str">
        <f t="shared" si="5"/>
        <v>TCS-1(M): Pourcentage de personnes vivant avec le VIH bénéficiant actuellement d'un traitement antirétroviral-4</v>
      </c>
      <c r="E139" s="538" t="s">
        <v>2344</v>
      </c>
      <c r="F139" s="538" t="s">
        <v>2384</v>
      </c>
      <c r="G139" s="537" t="s">
        <v>2582</v>
      </c>
    </row>
    <row r="140" spans="1:7" s="11" customFormat="1" x14ac:dyDescent="0.2">
      <c r="A140" s="537" t="s">
        <v>2575</v>
      </c>
      <c r="B140" s="538" t="s">
        <v>2576</v>
      </c>
      <c r="C140" s="537">
        <f t="shared" si="4"/>
        <v>5</v>
      </c>
      <c r="D140" s="537" t="str">
        <f t="shared" si="5"/>
        <v>TCS-1(M): Pourcentage de personnes vivant avec le VIH bénéficiant actuellement d'un traitement antirétroviral-5</v>
      </c>
      <c r="E140" s="538" t="s">
        <v>2386</v>
      </c>
      <c r="F140" s="538" t="s">
        <v>2583</v>
      </c>
      <c r="G140" s="537" t="s">
        <v>2584</v>
      </c>
    </row>
    <row r="141" spans="1:7" s="11" customFormat="1" x14ac:dyDescent="0.2">
      <c r="A141" s="537" t="s">
        <v>2575</v>
      </c>
      <c r="B141" s="538" t="s">
        <v>2576</v>
      </c>
      <c r="C141" s="537">
        <f t="shared" si="4"/>
        <v>6</v>
      </c>
      <c r="D141" s="537" t="str">
        <f t="shared" si="5"/>
        <v>TCS-1(M): Pourcentage de personnes vivant avec le VIH bénéficiant actuellement d'un traitement antirétroviral-6</v>
      </c>
      <c r="E141" s="538" t="s">
        <v>2386</v>
      </c>
      <c r="F141" s="538" t="s">
        <v>2387</v>
      </c>
      <c r="G141" s="537" t="s">
        <v>2585</v>
      </c>
    </row>
    <row r="142" spans="1:7" s="11" customFormat="1" x14ac:dyDescent="0.2">
      <c r="A142" s="537" t="s">
        <v>2575</v>
      </c>
      <c r="B142" s="538" t="s">
        <v>2576</v>
      </c>
      <c r="C142" s="537">
        <f t="shared" si="4"/>
        <v>7</v>
      </c>
      <c r="D142" s="537" t="str">
        <f t="shared" si="5"/>
        <v>TCS-1(M): Pourcentage de personnes vivant avec le VIH bénéficiant actuellement d'un traitement antirétroviral-7</v>
      </c>
      <c r="E142" s="538" t="s">
        <v>2386</v>
      </c>
      <c r="F142" s="538" t="s">
        <v>2389</v>
      </c>
      <c r="G142" s="537" t="s">
        <v>2586</v>
      </c>
    </row>
    <row r="143" spans="1:7" s="11" customFormat="1" x14ac:dyDescent="0.2">
      <c r="A143" s="537" t="s">
        <v>2575</v>
      </c>
      <c r="B143" s="538" t="s">
        <v>2576</v>
      </c>
      <c r="C143" s="537">
        <f t="shared" si="4"/>
        <v>8</v>
      </c>
      <c r="D143" s="537" t="str">
        <f t="shared" si="5"/>
        <v>TCS-1(M): Pourcentage de personnes vivant avec le VIH bénéficiant actuellement d'un traitement antirétroviral-8</v>
      </c>
      <c r="E143" s="538" t="s">
        <v>2528</v>
      </c>
      <c r="F143" s="538" t="s">
        <v>2587</v>
      </c>
      <c r="G143" s="537" t="s">
        <v>2588</v>
      </c>
    </row>
    <row r="144" spans="1:7" s="11" customFormat="1" x14ac:dyDescent="0.2">
      <c r="A144" s="537" t="s">
        <v>2575</v>
      </c>
      <c r="B144" s="538" t="s">
        <v>2576</v>
      </c>
      <c r="C144" s="537">
        <f t="shared" si="4"/>
        <v>9</v>
      </c>
      <c r="D144" s="537" t="str">
        <f t="shared" si="5"/>
        <v>TCS-1(M): Pourcentage de personnes vivant avec le VIH bénéficiant actuellement d'un traitement antirétroviral-9</v>
      </c>
      <c r="E144" s="538" t="s">
        <v>2528</v>
      </c>
      <c r="F144" s="538" t="s">
        <v>2589</v>
      </c>
      <c r="G144" s="537" t="s">
        <v>2590</v>
      </c>
    </row>
    <row r="145" spans="1:7" s="11" customFormat="1" x14ac:dyDescent="0.2">
      <c r="A145" s="537" t="s">
        <v>2575</v>
      </c>
      <c r="B145" s="538" t="s">
        <v>2576</v>
      </c>
      <c r="C145" s="537">
        <f t="shared" si="4"/>
        <v>10</v>
      </c>
      <c r="D145" s="537" t="str">
        <f t="shared" si="5"/>
        <v>TCS-1(M): Pourcentage de personnes vivant avec le VIH bénéficiant actuellement d'un traitement antirétroviral-10</v>
      </c>
      <c r="E145" s="538" t="s">
        <v>2528</v>
      </c>
      <c r="F145" s="538" t="s">
        <v>2591</v>
      </c>
      <c r="G145" s="537" t="s">
        <v>2592</v>
      </c>
    </row>
    <row r="146" spans="1:7" s="11" customFormat="1" x14ac:dyDescent="0.2">
      <c r="A146" s="537" t="s">
        <v>2575</v>
      </c>
      <c r="B146" s="538" t="s">
        <v>2576</v>
      </c>
      <c r="C146" s="537">
        <f t="shared" si="4"/>
        <v>11</v>
      </c>
      <c r="D146" s="537" t="str">
        <f t="shared" si="5"/>
        <v>TCS-1(M): Pourcentage de personnes vivant avec le VIH bénéficiant actuellement d'un traitement antirétroviral-11</v>
      </c>
      <c r="E146" s="538" t="s">
        <v>2386</v>
      </c>
      <c r="F146" s="538" t="s">
        <v>2593</v>
      </c>
      <c r="G146" s="537" t="s">
        <v>2594</v>
      </c>
    </row>
    <row r="147" spans="1:7" s="11" customFormat="1" x14ac:dyDescent="0.2">
      <c r="A147" s="537" t="s">
        <v>2575</v>
      </c>
      <c r="B147" s="538" t="s">
        <v>2576</v>
      </c>
      <c r="C147" s="537">
        <f t="shared" si="4"/>
        <v>12</v>
      </c>
      <c r="D147" s="537" t="str">
        <f t="shared" si="5"/>
        <v>TCS-1(M): Pourcentage de personnes vivant avec le VIH bénéficiant actuellement d'un traitement antirétroviral-12</v>
      </c>
      <c r="E147" s="538" t="s">
        <v>2386</v>
      </c>
      <c r="F147" s="538" t="s">
        <v>2391</v>
      </c>
      <c r="G147" s="537" t="s">
        <v>2595</v>
      </c>
    </row>
    <row r="148" spans="1:7" s="11" customFormat="1" x14ac:dyDescent="0.2">
      <c r="A148" s="537" t="s">
        <v>2575</v>
      </c>
      <c r="B148" s="538" t="s">
        <v>2576</v>
      </c>
      <c r="C148" s="537">
        <f t="shared" si="4"/>
        <v>13</v>
      </c>
      <c r="D148" s="537" t="str">
        <f t="shared" si="5"/>
        <v>TCS-1(M): Pourcentage de personnes vivant avec le VIH bénéficiant actuellement d'un traitement antirétroviral-13</v>
      </c>
      <c r="E148" s="538" t="s">
        <v>2386</v>
      </c>
      <c r="F148" s="538" t="s">
        <v>2393</v>
      </c>
      <c r="G148" s="537" t="s">
        <v>2596</v>
      </c>
    </row>
    <row r="149" spans="1:7" s="11" customFormat="1" x14ac:dyDescent="0.2">
      <c r="A149" s="537" t="s">
        <v>2597</v>
      </c>
      <c r="B149" s="538" t="s">
        <v>2598</v>
      </c>
      <c r="C149" s="537">
        <f t="shared" si="4"/>
        <v>0</v>
      </c>
      <c r="D149" s="537" t="str">
        <f t="shared" si="5"/>
        <v>TCS-2: Pourcentage de personnes vivant avec le VIH qui ont commencé la thérapie antirétrovirale avec un taux de CD4 de &lt;200 cellules / mm ³-0</v>
      </c>
      <c r="E149" s="538" t="s">
        <v>2373</v>
      </c>
      <c r="F149" s="538" t="s">
        <v>2374</v>
      </c>
      <c r="G149" s="537" t="s">
        <v>2599</v>
      </c>
    </row>
    <row r="150" spans="1:7" s="11" customFormat="1" x14ac:dyDescent="0.2">
      <c r="A150" s="537" t="s">
        <v>2597</v>
      </c>
      <c r="B150" s="538" t="s">
        <v>2598</v>
      </c>
      <c r="C150" s="537">
        <f t="shared" si="4"/>
        <v>1</v>
      </c>
      <c r="D150" s="537" t="str">
        <f t="shared" si="5"/>
        <v>TCS-2: Pourcentage de personnes vivant avec le VIH qui ont commencé la thérapie antirétrovirale avec un taux de CD4 de &lt;200 cellules / mm ³-1</v>
      </c>
      <c r="E150" s="538" t="s">
        <v>2373</v>
      </c>
      <c r="F150" s="538" t="s">
        <v>2376</v>
      </c>
      <c r="G150" s="537" t="s">
        <v>2600</v>
      </c>
    </row>
    <row r="151" spans="1:7" s="11" customFormat="1" x14ac:dyDescent="0.2">
      <c r="A151" s="537" t="s">
        <v>2601</v>
      </c>
      <c r="B151" s="538" t="s">
        <v>2602</v>
      </c>
      <c r="C151" s="537">
        <f t="shared" si="4"/>
        <v>0</v>
      </c>
      <c r="D151" s="537" t="str">
        <f t="shared" si="5"/>
        <v>TCP-1(M): Nombre de cas déclarés de tuberculose, toutes formes confondues, bactériologiquement confirmés et cliniquement diagnostiqués, nouveaux cas et récidives-0</v>
      </c>
      <c r="E151" s="538" t="s">
        <v>2373</v>
      </c>
      <c r="F151" s="538" t="s">
        <v>2374</v>
      </c>
      <c r="G151" s="537" t="s">
        <v>2603</v>
      </c>
    </row>
    <row r="152" spans="1:7" s="11" customFormat="1" x14ac:dyDescent="0.2">
      <c r="A152" s="537" t="s">
        <v>2601</v>
      </c>
      <c r="B152" s="538" t="s">
        <v>2602</v>
      </c>
      <c r="C152" s="537">
        <f t="shared" si="4"/>
        <v>1</v>
      </c>
      <c r="D152" s="537" t="str">
        <f t="shared" si="5"/>
        <v>TCP-1(M): Nombre de cas déclarés de tuberculose, toutes formes confondues, bactériologiquement confirmés et cliniquement diagnostiqués, nouveaux cas et récidives-1</v>
      </c>
      <c r="E152" s="538" t="s">
        <v>2373</v>
      </c>
      <c r="F152" s="538" t="s">
        <v>2376</v>
      </c>
      <c r="G152" s="537" t="s">
        <v>2604</v>
      </c>
    </row>
    <row r="153" spans="1:7" s="11" customFormat="1" x14ac:dyDescent="0.2">
      <c r="A153" s="537" t="s">
        <v>2601</v>
      </c>
      <c r="B153" s="538" t="s">
        <v>2602</v>
      </c>
      <c r="C153" s="537">
        <f t="shared" si="4"/>
        <v>2</v>
      </c>
      <c r="D153" s="537" t="str">
        <f t="shared" si="5"/>
        <v>TCP-1(M): Nombre de cas déclarés de tuberculose, toutes formes confondues, bactériologiquement confirmés et cliniquement diagnostiqués, nouveaux cas et récidives-2</v>
      </c>
      <c r="E153" s="538" t="s">
        <v>2605</v>
      </c>
      <c r="F153" s="538" t="s">
        <v>2606</v>
      </c>
      <c r="G153" s="537" t="s">
        <v>2607</v>
      </c>
    </row>
    <row r="154" spans="1:7" s="11" customFormat="1" x14ac:dyDescent="0.2">
      <c r="A154" s="537" t="s">
        <v>2601</v>
      </c>
      <c r="B154" s="538" t="s">
        <v>2602</v>
      </c>
      <c r="C154" s="537">
        <f t="shared" si="4"/>
        <v>3</v>
      </c>
      <c r="D154" s="537" t="str">
        <f t="shared" si="5"/>
        <v>TCP-1(M): Nombre de cas déclarés de tuberculose, toutes formes confondues, bactériologiquement confirmés et cliniquement diagnostiqués, nouveaux cas et récidives-3</v>
      </c>
      <c r="E154" s="538" t="s">
        <v>2605</v>
      </c>
      <c r="F154" s="538" t="s">
        <v>2608</v>
      </c>
      <c r="G154" s="537" t="s">
        <v>2609</v>
      </c>
    </row>
    <row r="155" spans="1:7" s="11" customFormat="1" x14ac:dyDescent="0.2">
      <c r="A155" s="537" t="s">
        <v>2601</v>
      </c>
      <c r="B155" s="538" t="s">
        <v>2602</v>
      </c>
      <c r="C155" s="537">
        <f t="shared" si="4"/>
        <v>4</v>
      </c>
      <c r="D155" s="537" t="str">
        <f t="shared" si="5"/>
        <v>TCP-1(M): Nombre de cas déclarés de tuberculose, toutes formes confondues, bactériologiquement confirmés et cliniquement diagnostiqués, nouveaux cas et récidives-4</v>
      </c>
      <c r="E155" s="538" t="s">
        <v>2605</v>
      </c>
      <c r="F155" s="538" t="s">
        <v>2610</v>
      </c>
      <c r="G155" s="537" t="s">
        <v>2611</v>
      </c>
    </row>
    <row r="156" spans="1:7" s="11" customFormat="1" x14ac:dyDescent="0.2">
      <c r="A156" s="537" t="s">
        <v>2601</v>
      </c>
      <c r="B156" s="538" t="s">
        <v>2602</v>
      </c>
      <c r="C156" s="537">
        <f t="shared" si="4"/>
        <v>5</v>
      </c>
      <c r="D156" s="537" t="str">
        <f t="shared" si="5"/>
        <v>TCP-1(M): Nombre de cas déclarés de tuberculose, toutes formes confondues, bactériologiquement confirmés et cliniquement diagnostiqués, nouveaux cas et récidives-5</v>
      </c>
      <c r="E156" s="538" t="s">
        <v>2344</v>
      </c>
      <c r="F156" s="538" t="s">
        <v>2382</v>
      </c>
      <c r="G156" s="537" t="s">
        <v>2612</v>
      </c>
    </row>
    <row r="157" spans="1:7" s="11" customFormat="1" x14ac:dyDescent="0.2">
      <c r="A157" s="537" t="s">
        <v>2601</v>
      </c>
      <c r="B157" s="538" t="s">
        <v>2602</v>
      </c>
      <c r="C157" s="537">
        <f t="shared" si="4"/>
        <v>6</v>
      </c>
      <c r="D157" s="537" t="str">
        <f t="shared" si="5"/>
        <v>TCP-1(M): Nombre de cas déclarés de tuberculose, toutes formes confondues, bactériologiquement confirmés et cliniquement diagnostiqués, nouveaux cas et récidives-6</v>
      </c>
      <c r="E157" s="538" t="s">
        <v>2344</v>
      </c>
      <c r="F157" s="538" t="s">
        <v>2384</v>
      </c>
      <c r="G157" s="537" t="s">
        <v>2613</v>
      </c>
    </row>
    <row r="158" spans="1:7" s="11" customFormat="1" x14ac:dyDescent="0.2">
      <c r="A158" s="537" t="s">
        <v>2601</v>
      </c>
      <c r="B158" s="538" t="s">
        <v>2602</v>
      </c>
      <c r="C158" s="537">
        <f t="shared" si="4"/>
        <v>7</v>
      </c>
      <c r="D158" s="537" t="str">
        <f t="shared" si="5"/>
        <v>TCP-1(M): Nombre de cas déclarés de tuberculose, toutes formes confondues, bactériologiquement confirmés et cliniquement diagnostiqués, nouveaux cas et récidives-7</v>
      </c>
      <c r="E158" s="538" t="s">
        <v>2405</v>
      </c>
      <c r="F158" s="538" t="s">
        <v>2614</v>
      </c>
      <c r="G158" s="537" t="s">
        <v>2615</v>
      </c>
    </row>
    <row r="159" spans="1:7" s="11" customFormat="1" x14ac:dyDescent="0.2">
      <c r="A159" s="537" t="s">
        <v>2616</v>
      </c>
      <c r="B159" s="538" t="s">
        <v>2617</v>
      </c>
      <c r="C159" s="537">
        <f t="shared" si="4"/>
        <v>0</v>
      </c>
      <c r="D159" s="537" t="str">
        <f t="shared" si="5"/>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récidives-0</v>
      </c>
      <c r="E159" s="538" t="s">
        <v>2373</v>
      </c>
      <c r="F159" s="538" t="s">
        <v>2374</v>
      </c>
      <c r="G159" s="537" t="s">
        <v>2618</v>
      </c>
    </row>
    <row r="160" spans="1:7" s="11" customFormat="1" x14ac:dyDescent="0.2">
      <c r="A160" s="537" t="s">
        <v>2616</v>
      </c>
      <c r="B160" s="538" t="s">
        <v>2617</v>
      </c>
      <c r="C160" s="537">
        <f t="shared" ref="C160:C182" si="6">IF(B160=B159,C159+1,0)</f>
        <v>1</v>
      </c>
      <c r="D160" s="537" t="str">
        <f t="shared" ref="D160:D182" si="7">B160&amp;"-"&amp;C160</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récidives-1</v>
      </c>
      <c r="E160" s="538" t="s">
        <v>2373</v>
      </c>
      <c r="F160" s="538" t="s">
        <v>2376</v>
      </c>
      <c r="G160" s="537" t="s">
        <v>2619</v>
      </c>
    </row>
    <row r="161" spans="1:7" s="11" customFormat="1" x14ac:dyDescent="0.2">
      <c r="A161" s="537" t="s">
        <v>2616</v>
      </c>
      <c r="B161" s="538" t="s">
        <v>2617</v>
      </c>
      <c r="C161" s="537">
        <f t="shared" si="6"/>
        <v>2</v>
      </c>
      <c r="D161" s="537"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récidives-2</v>
      </c>
      <c r="E161" s="538" t="s">
        <v>2605</v>
      </c>
      <c r="F161" s="538" t="s">
        <v>2606</v>
      </c>
      <c r="G161" s="537" t="s">
        <v>2620</v>
      </c>
    </row>
    <row r="162" spans="1:7" s="11" customFormat="1" x14ac:dyDescent="0.2">
      <c r="A162" s="537" t="s">
        <v>2616</v>
      </c>
      <c r="B162" s="538" t="s">
        <v>2617</v>
      </c>
      <c r="C162" s="537">
        <f t="shared" si="6"/>
        <v>3</v>
      </c>
      <c r="D162" s="537"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récidives-3</v>
      </c>
      <c r="E162" s="538" t="s">
        <v>2605</v>
      </c>
      <c r="F162" s="538" t="s">
        <v>2608</v>
      </c>
      <c r="G162" s="537" t="s">
        <v>2621</v>
      </c>
    </row>
    <row r="163" spans="1:7" s="11" customFormat="1" x14ac:dyDescent="0.2">
      <c r="A163" s="537" t="s">
        <v>2616</v>
      </c>
      <c r="B163" s="538" t="s">
        <v>2617</v>
      </c>
      <c r="C163" s="537">
        <f t="shared" si="6"/>
        <v>4</v>
      </c>
      <c r="D163" s="537"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récidives-4</v>
      </c>
      <c r="E163" s="538" t="s">
        <v>2605</v>
      </c>
      <c r="F163" s="538" t="s">
        <v>2610</v>
      </c>
      <c r="G163" s="537" t="s">
        <v>2622</v>
      </c>
    </row>
    <row r="164" spans="1:7" s="11" customFormat="1" x14ac:dyDescent="0.2">
      <c r="A164" s="537" t="s">
        <v>2616</v>
      </c>
      <c r="B164" s="538" t="s">
        <v>2617</v>
      </c>
      <c r="C164" s="537">
        <f t="shared" si="6"/>
        <v>5</v>
      </c>
      <c r="D164" s="537"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récidives-5</v>
      </c>
      <c r="E164" s="538" t="s">
        <v>2344</v>
      </c>
      <c r="F164" s="538" t="s">
        <v>2382</v>
      </c>
      <c r="G164" s="537" t="s">
        <v>2623</v>
      </c>
    </row>
    <row r="165" spans="1:7" s="11" customFormat="1" x14ac:dyDescent="0.2">
      <c r="A165" s="537" t="s">
        <v>2616</v>
      </c>
      <c r="B165" s="538" t="s">
        <v>2617</v>
      </c>
      <c r="C165" s="537">
        <f t="shared" si="6"/>
        <v>6</v>
      </c>
      <c r="D165" s="537"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récidives-6</v>
      </c>
      <c r="E165" s="538" t="s">
        <v>2344</v>
      </c>
      <c r="F165" s="538" t="s">
        <v>2384</v>
      </c>
      <c r="G165" s="537" t="s">
        <v>2624</v>
      </c>
    </row>
    <row r="166" spans="1:7" s="11" customFormat="1" x14ac:dyDescent="0.2">
      <c r="A166" s="537" t="s">
        <v>2625</v>
      </c>
      <c r="B166" s="538" t="s">
        <v>2626</v>
      </c>
      <c r="C166" s="537">
        <f t="shared" si="6"/>
        <v>0</v>
      </c>
      <c r="D166" s="537" t="str">
        <f t="shared" si="7"/>
        <v>YP-3: Nombre d'adolescentes et jeunes femmes qui ont fait un test VIH et qui connaissent les résultats durant la période de rapportage-0</v>
      </c>
      <c r="E166" s="538" t="s">
        <v>2344</v>
      </c>
      <c r="F166" s="538" t="s">
        <v>2627</v>
      </c>
      <c r="G166" s="537" t="s">
        <v>2628</v>
      </c>
    </row>
    <row r="167" spans="1:7" s="11" customFormat="1" x14ac:dyDescent="0.2">
      <c r="A167" s="537" t="s">
        <v>2625</v>
      </c>
      <c r="B167" s="538" t="s">
        <v>2626</v>
      </c>
      <c r="C167" s="537">
        <f t="shared" si="6"/>
        <v>1</v>
      </c>
      <c r="D167" s="537" t="str">
        <f t="shared" si="7"/>
        <v>YP-3: Nombre d'adolescentes et jeunes femmes qui ont fait un test VIH et qui connaissent les résultats durant la période de rapportage-1</v>
      </c>
      <c r="E167" s="538" t="s">
        <v>2344</v>
      </c>
      <c r="F167" s="538" t="s">
        <v>2629</v>
      </c>
      <c r="G167" s="537" t="s">
        <v>2630</v>
      </c>
    </row>
    <row r="168" spans="1:7" s="11" customFormat="1" x14ac:dyDescent="0.2">
      <c r="A168" s="537" t="s">
        <v>2625</v>
      </c>
      <c r="B168" s="538" t="s">
        <v>2626</v>
      </c>
      <c r="C168" s="537">
        <f t="shared" si="6"/>
        <v>2</v>
      </c>
      <c r="D168" s="537" t="str">
        <f t="shared" si="7"/>
        <v>YP-3: Nombre d'adolescentes et jeunes femmes qui ont fait un test VIH et qui connaissent les résultats durant la période de rapportage-2</v>
      </c>
      <c r="E168" s="538" t="s">
        <v>2344</v>
      </c>
      <c r="F168" s="538" t="s">
        <v>2631</v>
      </c>
      <c r="G168" s="537" t="s">
        <v>2632</v>
      </c>
    </row>
    <row r="169" spans="1:7" s="11" customFormat="1" x14ac:dyDescent="0.2">
      <c r="A169" s="537" t="s">
        <v>2625</v>
      </c>
      <c r="B169" s="538" t="s">
        <v>2626</v>
      </c>
      <c r="C169" s="537">
        <f t="shared" si="6"/>
        <v>3</v>
      </c>
      <c r="D169" s="537" t="str">
        <f t="shared" si="7"/>
        <v>YP-3: Nombre d'adolescentes et jeunes femmes qui ont fait un test VIH et qui connaissent les résultats durant la période de rapportage-3</v>
      </c>
      <c r="E169" s="538" t="s">
        <v>2605</v>
      </c>
      <c r="F169" s="538" t="s">
        <v>2606</v>
      </c>
      <c r="G169" s="537" t="s">
        <v>2633</v>
      </c>
    </row>
    <row r="170" spans="1:7" s="11" customFormat="1" x14ac:dyDescent="0.2">
      <c r="A170" s="537" t="s">
        <v>2625</v>
      </c>
      <c r="B170" s="538" t="s">
        <v>2626</v>
      </c>
      <c r="C170" s="537">
        <f t="shared" si="6"/>
        <v>4</v>
      </c>
      <c r="D170" s="537" t="str">
        <f t="shared" si="7"/>
        <v>YP-3: Nombre d'adolescentes et jeunes femmes qui ont fait un test VIH et qui connaissent les résultats durant la période de rapportage-4</v>
      </c>
      <c r="E170" s="538" t="s">
        <v>2605</v>
      </c>
      <c r="F170" s="538" t="s">
        <v>2608</v>
      </c>
      <c r="G170" s="537" t="s">
        <v>2634</v>
      </c>
    </row>
    <row r="171" spans="1:7" s="11" customFormat="1" x14ac:dyDescent="0.2">
      <c r="A171" s="537" t="s">
        <v>2635</v>
      </c>
      <c r="B171" s="538" t="s">
        <v>2636</v>
      </c>
      <c r="C171" s="537">
        <f t="shared" si="6"/>
        <v>0</v>
      </c>
      <c r="D171" s="537" t="str">
        <f t="shared" si="7"/>
        <v>HTS-1: Nombre de personnes dépistées pour le VIH et ayant reçu leurs résultats durant la période de rapportage-0</v>
      </c>
      <c r="E171" s="538" t="s">
        <v>2373</v>
      </c>
      <c r="F171" s="538" t="s">
        <v>2374</v>
      </c>
      <c r="G171" s="537" t="s">
        <v>2637</v>
      </c>
    </row>
    <row r="172" spans="1:7" s="11" customFormat="1" x14ac:dyDescent="0.2">
      <c r="A172" s="537" t="s">
        <v>2635</v>
      </c>
      <c r="B172" s="538" t="s">
        <v>2636</v>
      </c>
      <c r="C172" s="537">
        <f t="shared" si="6"/>
        <v>1</v>
      </c>
      <c r="D172" s="537" t="str">
        <f t="shared" si="7"/>
        <v>HTS-1: Nombre de personnes dépistées pour le VIH et ayant reçu leurs résultats durant la période de rapportage-1</v>
      </c>
      <c r="E172" s="538" t="s">
        <v>2373</v>
      </c>
      <c r="F172" s="538" t="s">
        <v>2376</v>
      </c>
      <c r="G172" s="537" t="s">
        <v>2638</v>
      </c>
    </row>
    <row r="173" spans="1:7" s="11" customFormat="1" x14ac:dyDescent="0.2">
      <c r="A173" s="537" t="s">
        <v>2635</v>
      </c>
      <c r="B173" s="538" t="s">
        <v>2636</v>
      </c>
      <c r="C173" s="537">
        <f t="shared" si="6"/>
        <v>2</v>
      </c>
      <c r="D173" s="537" t="str">
        <f t="shared" si="7"/>
        <v>HTS-1: Nombre de personnes dépistées pour le VIH et ayant reçu leurs résultats durant la période de rapportage-2</v>
      </c>
      <c r="E173" s="538" t="s">
        <v>2605</v>
      </c>
      <c r="F173" s="538" t="s">
        <v>2606</v>
      </c>
      <c r="G173" s="537" t="s">
        <v>2639</v>
      </c>
    </row>
    <row r="174" spans="1:7" s="11" customFormat="1" x14ac:dyDescent="0.2">
      <c r="A174" s="537" t="s">
        <v>2635</v>
      </c>
      <c r="B174" s="538" t="s">
        <v>2636</v>
      </c>
      <c r="C174" s="537">
        <f t="shared" si="6"/>
        <v>3</v>
      </c>
      <c r="D174" s="537" t="str">
        <f t="shared" si="7"/>
        <v>HTS-1: Nombre de personnes dépistées pour le VIH et ayant reçu leurs résultats durant la période de rapportage-3</v>
      </c>
      <c r="E174" s="538" t="s">
        <v>2605</v>
      </c>
      <c r="F174" s="538" t="s">
        <v>2608</v>
      </c>
      <c r="G174" s="537" t="s">
        <v>2640</v>
      </c>
    </row>
    <row r="175" spans="1:7" s="11" customFormat="1" x14ac:dyDescent="0.2">
      <c r="A175" s="537" t="s">
        <v>2641</v>
      </c>
      <c r="B175" s="538" t="s">
        <v>2642</v>
      </c>
      <c r="C175" s="537">
        <f t="shared" si="6"/>
        <v>0</v>
      </c>
      <c r="D175" s="537" t="str">
        <f t="shared" si="7"/>
        <v>TCP-6b: Nombre de cas de TB (toutes formes) notifiées parmi les populations clés affectées / groupes à haut risque (autres que les prisionniers)-0</v>
      </c>
      <c r="E175" s="538" t="s">
        <v>2528</v>
      </c>
      <c r="F175" s="538" t="s">
        <v>2533</v>
      </c>
      <c r="G175" s="537" t="s">
        <v>2643</v>
      </c>
    </row>
    <row r="176" spans="1:7" s="11" customFormat="1" x14ac:dyDescent="0.2">
      <c r="A176" s="537" t="s">
        <v>2641</v>
      </c>
      <c r="B176" s="538" t="s">
        <v>2642</v>
      </c>
      <c r="C176" s="537">
        <f t="shared" si="6"/>
        <v>1</v>
      </c>
      <c r="D176" s="537" t="str">
        <f t="shared" si="7"/>
        <v>TCP-6b: Nombre de cas de TB (toutes formes) notifiées parmi les populations clés affectées / groupes à haut risque (autres que les prisionniers)-1</v>
      </c>
      <c r="E176" s="538" t="s">
        <v>2528</v>
      </c>
      <c r="F176" s="538" t="s">
        <v>2535</v>
      </c>
      <c r="G176" s="537" t="s">
        <v>2644</v>
      </c>
    </row>
    <row r="177" spans="1:7" s="11" customFormat="1" x14ac:dyDescent="0.2">
      <c r="A177" s="537" t="s">
        <v>2645</v>
      </c>
      <c r="B177" s="538" t="s">
        <v>2646</v>
      </c>
      <c r="C177" s="537">
        <f t="shared" si="6"/>
        <v>0</v>
      </c>
      <c r="D177" s="537" t="str">
        <f t="shared" si="7"/>
        <v>SPI-2: Pourcentage d'enfants de 3-59 mois ayant reçu le nombre total de doses de CPS (chimio-prophylaxie saisonnière) (3 ou 4) pour la saison de transmission dans les zones cibles-0</v>
      </c>
      <c r="E177" s="538" t="s">
        <v>2373</v>
      </c>
      <c r="F177" s="538" t="s">
        <v>2374</v>
      </c>
      <c r="G177" s="537" t="s">
        <v>2647</v>
      </c>
    </row>
    <row r="178" spans="1:7" s="11" customFormat="1" x14ac:dyDescent="0.2">
      <c r="A178" s="537" t="s">
        <v>2645</v>
      </c>
      <c r="B178" s="538" t="s">
        <v>2646</v>
      </c>
      <c r="C178" s="537">
        <f t="shared" si="6"/>
        <v>1</v>
      </c>
      <c r="D178" s="537" t="str">
        <f t="shared" si="7"/>
        <v>SPI-2: Pourcentage d'enfants de 3-59 mois ayant reçu le nombre total de doses de CPS (chimio-prophylaxie saisonnière) (3 ou 4) pour la saison de transmission dans les zones cibles-1</v>
      </c>
      <c r="E178" s="538" t="s">
        <v>2373</v>
      </c>
      <c r="F178" s="538" t="s">
        <v>2376</v>
      </c>
      <c r="G178" s="537" t="s">
        <v>2648</v>
      </c>
    </row>
    <row r="179" spans="1:7" s="11" customFormat="1" x14ac:dyDescent="0.2">
      <c r="A179" s="537" t="s">
        <v>2649</v>
      </c>
      <c r="B179" s="538" t="s">
        <v>2650</v>
      </c>
      <c r="C179" s="537">
        <f t="shared" si="6"/>
        <v>0</v>
      </c>
      <c r="D179" s="537" t="str">
        <f t="shared" si="7"/>
        <v>TCS-3.1: Pourcentage de personnes vivant avec le VIH qui ont commencé la thérapie antirétrovirale, qui ont une charge virale indétectable à 12 mois (&lt; 1000 copies/ml)-0</v>
      </c>
      <c r="E179" s="538" t="s">
        <v>2386</v>
      </c>
      <c r="F179" s="538" t="s">
        <v>2387</v>
      </c>
      <c r="G179" s="537" t="s">
        <v>2651</v>
      </c>
    </row>
    <row r="180" spans="1:7" s="11" customFormat="1" x14ac:dyDescent="0.2">
      <c r="A180" s="537" t="s">
        <v>2649</v>
      </c>
      <c r="B180" s="538" t="s">
        <v>2650</v>
      </c>
      <c r="C180" s="537">
        <f t="shared" si="6"/>
        <v>1</v>
      </c>
      <c r="D180" s="537" t="str">
        <f t="shared" si="7"/>
        <v>TCS-3.1: Pourcentage de personnes vivant avec le VIH qui ont commencé la thérapie antirétrovirale, qui ont une charge virale indétectable à 12 mois (&lt; 1000 copies/ml)-1</v>
      </c>
      <c r="E180" s="538" t="s">
        <v>2386</v>
      </c>
      <c r="F180" s="538" t="s">
        <v>2393</v>
      </c>
      <c r="G180" s="537" t="s">
        <v>2652</v>
      </c>
    </row>
    <row r="181" spans="1:7" s="11" customFormat="1" x14ac:dyDescent="0.2">
      <c r="A181" s="537" t="s">
        <v>2649</v>
      </c>
      <c r="B181" s="538" t="s">
        <v>2650</v>
      </c>
      <c r="C181" s="537">
        <f t="shared" si="6"/>
        <v>2</v>
      </c>
      <c r="D181" s="537" t="str">
        <f t="shared" si="7"/>
        <v>TCS-3.1: Pourcentage de personnes vivant avec le VIH qui ont commencé la thérapie antirétrovirale, qui ont une charge virale indétectable à 12 mois (&lt; 1000 copies/ml)-2</v>
      </c>
      <c r="E181" s="538" t="s">
        <v>2386</v>
      </c>
      <c r="F181" s="538" t="s">
        <v>2389</v>
      </c>
      <c r="G181" s="537" t="s">
        <v>2653</v>
      </c>
    </row>
    <row r="182" spans="1:7" s="11" customFormat="1" x14ac:dyDescent="0.2">
      <c r="A182" s="537" t="s">
        <v>2649</v>
      </c>
      <c r="B182" s="538" t="s">
        <v>2650</v>
      </c>
      <c r="C182" s="537">
        <f t="shared" si="6"/>
        <v>3</v>
      </c>
      <c r="D182" s="537" t="str">
        <f t="shared" si="7"/>
        <v>TCS-3.1: Pourcentage de personnes vivant avec le VIH qui ont commencé la thérapie antirétrovirale, qui ont une charge virale indétectable à 12 mois (&lt; 1000 copies/ml)-3</v>
      </c>
      <c r="E182" s="538" t="s">
        <v>2386</v>
      </c>
      <c r="F182" s="538" t="s">
        <v>2391</v>
      </c>
      <c r="G182" s="537" t="s">
        <v>2654</v>
      </c>
    </row>
  </sheetData>
  <sheetProtection selectLockedCells="1" selectUnlockedCells="1"/>
  <dataValidations count="1">
    <dataValidation type="custom" allowBlank="1" showInputMessage="1" showErrorMessage="1" errorTitle="X-Author for Excel" error="Id and Lookup fields are not editable." promptTitle="X-Author for Excel" sqref="G3:G55 G59:G91 G95:G182" xr:uid="{00000000-0002-0000-0A00-000000000000}">
      <formula1>""</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D4"/>
  <sheetViews>
    <sheetView workbookViewId="0">
      <selection activeCell="G11" sqref="G11"/>
    </sheetView>
  </sheetViews>
  <sheetFormatPr defaultColWidth="8.875" defaultRowHeight="12.75" x14ac:dyDescent="0.2"/>
  <cols>
    <col min="1" max="16384" width="8.875" style="11"/>
  </cols>
  <sheetData>
    <row r="1" spans="1:4" x14ac:dyDescent="0.2">
      <c r="A1" s="348" t="s">
        <v>205</v>
      </c>
    </row>
    <row r="2" spans="1:4" x14ac:dyDescent="0.2">
      <c r="A2" s="8" t="s">
        <v>206</v>
      </c>
      <c r="B2" s="8" t="s">
        <v>207</v>
      </c>
      <c r="C2" s="8" t="s">
        <v>208</v>
      </c>
      <c r="D2" s="8" t="s">
        <v>206</v>
      </c>
    </row>
    <row r="3" spans="1:4" x14ac:dyDescent="0.2">
      <c r="A3" s="11" t="s">
        <v>209</v>
      </c>
      <c r="B3" s="11" t="s">
        <v>210</v>
      </c>
      <c r="C3" s="10" t="s">
        <v>209</v>
      </c>
      <c r="D3" s="11" t="s">
        <v>209</v>
      </c>
    </row>
    <row r="4" spans="1:4" x14ac:dyDescent="0.2">
      <c r="A4" s="10" t="s">
        <v>211</v>
      </c>
      <c r="B4" s="11" t="s">
        <v>212</v>
      </c>
      <c r="C4" s="10" t="s">
        <v>213</v>
      </c>
      <c r="D4" s="10" t="s">
        <v>211</v>
      </c>
    </row>
  </sheetData>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D1752"/>
  <sheetViews>
    <sheetView workbookViewId="0">
      <selection activeCell="C12" sqref="C12"/>
    </sheetView>
  </sheetViews>
  <sheetFormatPr defaultColWidth="8.875" defaultRowHeight="12.75" x14ac:dyDescent="0.2"/>
  <cols>
    <col min="1" max="1" width="13.875" style="1" bestFit="1" customWidth="1"/>
    <col min="2" max="2" width="24.375" style="1" customWidth="1"/>
    <col min="3" max="3" width="12.875" style="11" customWidth="1"/>
    <col min="4" max="4" width="13.625" style="1" bestFit="1" customWidth="1"/>
    <col min="5" max="5" width="11.875" style="1" bestFit="1" customWidth="1"/>
    <col min="6" max="16384" width="8.875" style="1"/>
  </cols>
  <sheetData>
    <row r="1" spans="1:4" x14ac:dyDescent="0.2">
      <c r="A1" s="696" t="s">
        <v>110</v>
      </c>
      <c r="B1" s="696"/>
      <c r="C1" s="696"/>
      <c r="D1" s="696"/>
    </row>
    <row r="2" spans="1:4" x14ac:dyDescent="0.2">
      <c r="A2" s="537" t="s">
        <v>34</v>
      </c>
      <c r="B2" s="547" t="s">
        <v>32</v>
      </c>
      <c r="C2" s="548"/>
      <c r="D2" s="537" t="s">
        <v>70</v>
      </c>
    </row>
    <row r="3" spans="1:4" hidden="1" x14ac:dyDescent="0.2">
      <c r="A3" s="538" t="s">
        <v>33</v>
      </c>
      <c r="B3" s="537" t="s">
        <v>111</v>
      </c>
      <c r="C3" s="537" t="str">
        <f t="array" ref="C3">IFERROR(INDEX($B$3:$B$23, MATCH(0, COUNTIF($C$2:C2, $B$3:$B$23&amp;"") + IF($B$3:$B$23="",1,0), 0)), "")</f>
        <v>[Account (Name)]</v>
      </c>
      <c r="D3" s="537" t="s">
        <v>69</v>
      </c>
    </row>
    <row r="4" spans="1:4" s="11" customFormat="1" x14ac:dyDescent="0.2">
      <c r="A4" s="538" t="s">
        <v>2958</v>
      </c>
      <c r="B4" s="537" t="s">
        <v>2959</v>
      </c>
      <c r="C4" s="537" t="str">
        <f t="array" ref="C4">IFERROR(INDEX($B$3:$B$23, MATCH(0, COUNTIF($C$2:C3, $B$3:$B$23&amp;"") + IF($B$3:$B$23="",1,0), 0)), "")</f>
        <v>National Integrated Programme Against Leprosy and Tuberculosis</v>
      </c>
      <c r="D4" s="537" t="s">
        <v>2960</v>
      </c>
    </row>
    <row r="5" spans="1:4" s="11" customFormat="1" x14ac:dyDescent="0.2">
      <c r="A5" s="538" t="s">
        <v>2961</v>
      </c>
      <c r="B5" s="537" t="s">
        <v>2962</v>
      </c>
      <c r="C5" s="537" t="str">
        <f t="array" ref="C5">IFERROR(INDEX($B$3:$B$23, MATCH(0, COUNTIF($C$2:C4, $B$3:$B$23&amp;"") + IF($B$3:$B$23="",1,0), 0)), "")</f>
        <v>Secrétariat Exécutif Permanent du Conseil National de Lutte contre le SIDA</v>
      </c>
      <c r="D5" s="537" t="s">
        <v>2963</v>
      </c>
    </row>
    <row r="6" spans="1:4" s="11" customFormat="1" x14ac:dyDescent="0.2">
      <c r="A6" s="538" t="s">
        <v>2964</v>
      </c>
      <c r="B6" s="537" t="s">
        <v>2965</v>
      </c>
      <c r="C6" s="537" t="str">
        <f t="array" ref="C6">IFERROR(INDEX($B$3:$B$23, MATCH(0, COUNTIF($C$2:C5, $B$3:$B$23&amp;"") + IF($B$3:$B$23="",1,0), 0)), "")</f>
        <v>Réseau Burundais des Personnes Vivant avec le VIH/SIDA</v>
      </c>
      <c r="D6" s="537" t="s">
        <v>2966</v>
      </c>
    </row>
    <row r="7" spans="1:4" s="11" customFormat="1" x14ac:dyDescent="0.2">
      <c r="A7" s="538" t="s">
        <v>2967</v>
      </c>
      <c r="B7" s="537" t="s">
        <v>2968</v>
      </c>
      <c r="C7" s="537" t="str">
        <f t="array" ref="C7">IFERROR(INDEX($B$3:$B$23, MATCH(0, COUNTIF($C$2:C6, $B$3:$B$23&amp;"") + IF($B$3:$B$23="",1,0), 0)), "")</f>
        <v>CED-Caritas</v>
      </c>
      <c r="D7" s="537" t="s">
        <v>2969</v>
      </c>
    </row>
    <row r="8" spans="1:4" s="11" customFormat="1" x14ac:dyDescent="0.2">
      <c r="A8" s="538" t="s">
        <v>2970</v>
      </c>
      <c r="B8" s="537" t="s">
        <v>2962</v>
      </c>
      <c r="C8" s="537" t="str">
        <f t="array" ref="C8">IFERROR(INDEX($B$3:$B$23, MATCH(0, COUNTIF($C$2:C7, $B$3:$B$23&amp;"") + IF($B$3:$B$23="",1,0), 0)), "")</f>
        <v>Ministry of Public Health and Fight against AIDS of the Republic of Burundi</v>
      </c>
      <c r="D8" s="537" t="s">
        <v>2963</v>
      </c>
    </row>
    <row r="9" spans="1:4" s="11" customFormat="1" x14ac:dyDescent="0.2">
      <c r="A9" s="538" t="s">
        <v>2971</v>
      </c>
      <c r="B9" s="537" t="s">
        <v>2962</v>
      </c>
      <c r="C9" s="537" t="str">
        <f t="array" ref="C9">IFERROR(INDEX($B$3:$B$23, MATCH(0, COUNTIF($C$2:C8, $B$3:$B$23&amp;"") + IF($B$3:$B$23="",1,0), 0)), "")</f>
        <v>Red Cross Burundi</v>
      </c>
      <c r="D9" s="537" t="s">
        <v>2963</v>
      </c>
    </row>
    <row r="10" spans="1:4" s="11" customFormat="1" x14ac:dyDescent="0.2">
      <c r="A10" s="538" t="s">
        <v>2972</v>
      </c>
      <c r="B10" s="537" t="s">
        <v>2968</v>
      </c>
      <c r="C10" s="537" t="str">
        <f t="array" ref="C10">IFERROR(INDEX($B$3:$B$23, MATCH(0, COUNTIF($C$2:C9, $B$3:$B$23&amp;"") + IF($B$3:$B$23="",1,0), 0)), "")</f>
        <v>United Nations Development Programme</v>
      </c>
      <c r="D10" s="537" t="s">
        <v>2969</v>
      </c>
    </row>
    <row r="11" spans="1:4" s="11" customFormat="1" x14ac:dyDescent="0.2">
      <c r="A11" s="538" t="s">
        <v>2973</v>
      </c>
      <c r="B11" s="537" t="s">
        <v>2974</v>
      </c>
      <c r="C11" s="537" t="str">
        <f t="array" ref="C11">IFERROR(INDEX($B$3:$B$23, MATCH(0, COUNTIF($C$2:C10, $B$3:$B$23&amp;"") + IF($B$3:$B$23="",1,0), 0)), "")</f>
        <v/>
      </c>
      <c r="D11" s="537" t="s">
        <v>2975</v>
      </c>
    </row>
    <row r="12" spans="1:4" s="11" customFormat="1" x14ac:dyDescent="0.2">
      <c r="A12" s="538" t="s">
        <v>2976</v>
      </c>
      <c r="B12" s="537" t="s">
        <v>2977</v>
      </c>
      <c r="C12" s="537" t="str">
        <f t="array" ref="C12">IFERROR(INDEX($B$3:$B$23, MATCH(0, COUNTIF($C$2:C11, $B$3:$B$23&amp;"") + IF($B$3:$B$23="",1,0), 0)), "")</f>
        <v/>
      </c>
      <c r="D12" s="537" t="s">
        <v>2978</v>
      </c>
    </row>
    <row r="13" spans="1:4" s="11" customFormat="1" x14ac:dyDescent="0.2">
      <c r="A13" s="538" t="s">
        <v>2979</v>
      </c>
      <c r="B13" s="537" t="s">
        <v>2974</v>
      </c>
      <c r="C13" s="537" t="str">
        <f t="array" ref="C13">IFERROR(INDEX($B$3:$B$23, MATCH(0, COUNTIF($C$2:C12, $B$3:$B$23&amp;"") + IF($B$3:$B$23="",1,0), 0)), "")</f>
        <v/>
      </c>
      <c r="D13" s="537" t="s">
        <v>2980</v>
      </c>
    </row>
    <row r="14" spans="1:4" s="11" customFormat="1" x14ac:dyDescent="0.2">
      <c r="A14" s="538" t="s">
        <v>2981</v>
      </c>
      <c r="B14" s="537" t="s">
        <v>2974</v>
      </c>
      <c r="C14" s="537" t="str">
        <f t="array" ref="C14">IFERROR(INDEX($B$3:$B$23, MATCH(0, COUNTIF($C$2:C13, $B$3:$B$23&amp;"") + IF($B$3:$B$23="",1,0), 0)), "")</f>
        <v/>
      </c>
      <c r="D14" s="537" t="s">
        <v>2982</v>
      </c>
    </row>
    <row r="15" spans="1:4" s="11" customFormat="1" x14ac:dyDescent="0.2">
      <c r="A15" s="538" t="s">
        <v>2983</v>
      </c>
      <c r="B15" s="537" t="s">
        <v>2974</v>
      </c>
      <c r="C15" s="537" t="str">
        <f t="array" ref="C15">IFERROR(INDEX($B$3:$B$23, MATCH(0, COUNTIF($C$2:C14, $B$3:$B$23&amp;"") + IF($B$3:$B$23="",1,0), 0)), "")</f>
        <v/>
      </c>
      <c r="D15" s="537" t="s">
        <v>2980</v>
      </c>
    </row>
    <row r="16" spans="1:4" s="11" customFormat="1" x14ac:dyDescent="0.2">
      <c r="A16" s="538" t="s">
        <v>2984</v>
      </c>
      <c r="B16" s="537" t="s">
        <v>559</v>
      </c>
      <c r="C16" s="537" t="str">
        <f t="array" ref="C16">IFERROR(INDEX($B$3:$B$23, MATCH(0, COUNTIF($C$2:C15, $B$3:$B$23&amp;"") + IF($B$3:$B$23="",1,0), 0)), "")</f>
        <v/>
      </c>
      <c r="D16" s="537" t="s">
        <v>2985</v>
      </c>
    </row>
    <row r="17" spans="1:4" s="11" customFormat="1" x14ac:dyDescent="0.2">
      <c r="A17" s="538" t="s">
        <v>2986</v>
      </c>
      <c r="B17" s="537" t="s">
        <v>2974</v>
      </c>
      <c r="C17" s="537" t="str">
        <f t="array" ref="C17">IFERROR(INDEX($B$3:$B$23, MATCH(0, COUNTIF($C$2:C16, $B$3:$B$23&amp;"") + IF($B$3:$B$23="",1,0), 0)), "")</f>
        <v/>
      </c>
      <c r="D17" s="537" t="s">
        <v>2987</v>
      </c>
    </row>
    <row r="18" spans="1:4" s="11" customFormat="1" x14ac:dyDescent="0.2">
      <c r="A18" s="538" t="s">
        <v>2988</v>
      </c>
      <c r="B18" s="537" t="s">
        <v>2977</v>
      </c>
      <c r="C18" s="537" t="str">
        <f t="array" ref="C18">IFERROR(INDEX($B$3:$B$23, MATCH(0, COUNTIF($C$2:C17, $B$3:$B$23&amp;"") + IF($B$3:$B$23="",1,0), 0)), "")</f>
        <v/>
      </c>
      <c r="D18" s="537" t="s">
        <v>2978</v>
      </c>
    </row>
    <row r="19" spans="1:4" s="11" customFormat="1" x14ac:dyDescent="0.2">
      <c r="A19" s="538" t="s">
        <v>2989</v>
      </c>
      <c r="B19" s="537" t="s">
        <v>559</v>
      </c>
      <c r="C19" s="537" t="str">
        <f t="array" ref="C19">IFERROR(INDEX($B$3:$B$23, MATCH(0, COUNTIF($C$2:C18, $B$3:$B$23&amp;"") + IF($B$3:$B$23="",1,0), 0)), "")</f>
        <v/>
      </c>
      <c r="D19" s="537" t="s">
        <v>2985</v>
      </c>
    </row>
    <row r="20" spans="1:4" s="11" customFormat="1" x14ac:dyDescent="0.2">
      <c r="A20" s="538" t="s">
        <v>2990</v>
      </c>
      <c r="B20" s="537" t="s">
        <v>559</v>
      </c>
      <c r="C20" s="537" t="str">
        <f t="array" ref="C20">IFERROR(INDEX($B$3:$B$23, MATCH(0, COUNTIF($C$2:C19, $B$3:$B$23&amp;"") + IF($B$3:$B$23="",1,0), 0)), "")</f>
        <v/>
      </c>
      <c r="D20" s="537" t="s">
        <v>2985</v>
      </c>
    </row>
    <row r="21" spans="1:4" s="11" customFormat="1" x14ac:dyDescent="0.2">
      <c r="A21" s="538" t="s">
        <v>2991</v>
      </c>
      <c r="B21" s="537" t="s">
        <v>559</v>
      </c>
      <c r="C21" s="537" t="str">
        <f t="array" ref="C21">IFERROR(INDEX($B$3:$B$23, MATCH(0, COUNTIF($C$2:C20, $B$3:$B$23&amp;"") + IF($B$3:$B$23="",1,0), 0)), "")</f>
        <v/>
      </c>
      <c r="D21" s="537" t="s">
        <v>2985</v>
      </c>
    </row>
    <row r="22" spans="1:4" s="11" customFormat="1" x14ac:dyDescent="0.2">
      <c r="A22" s="538" t="s">
        <v>2992</v>
      </c>
      <c r="B22" s="537" t="s">
        <v>559</v>
      </c>
      <c r="C22" s="537" t="str">
        <f t="array" ref="C22">IFERROR(INDEX($B$3:$B$23, MATCH(0, COUNTIF($C$2:C21, $B$3:$B$23&amp;"") + IF($B$3:$B$23="",1,0), 0)), "")</f>
        <v/>
      </c>
      <c r="D22" s="537" t="s">
        <v>2985</v>
      </c>
    </row>
    <row r="23" spans="1:4" s="11" customFormat="1" x14ac:dyDescent="0.2"/>
    <row r="24" spans="1:4" s="11" customFormat="1" hidden="1" x14ac:dyDescent="0.2"/>
    <row r="25" spans="1:4" s="11" customFormat="1" hidden="1" x14ac:dyDescent="0.2"/>
    <row r="26" spans="1:4" s="11" customFormat="1" hidden="1" x14ac:dyDescent="0.2"/>
    <row r="27" spans="1:4" s="11" customFormat="1" hidden="1" x14ac:dyDescent="0.2"/>
    <row r="29" spans="1:4" x14ac:dyDescent="0.2">
      <c r="A29" s="696" t="s">
        <v>109</v>
      </c>
      <c r="B29" s="696"/>
      <c r="C29" s="696"/>
      <c r="D29" s="696"/>
    </row>
    <row r="30" spans="1:4" x14ac:dyDescent="0.2">
      <c r="A30" s="537" t="s">
        <v>34</v>
      </c>
      <c r="B30" s="537" t="s">
        <v>32</v>
      </c>
      <c r="C30" s="537"/>
      <c r="D30" s="537" t="s">
        <v>70</v>
      </c>
    </row>
    <row r="31" spans="1:4" hidden="1" x14ac:dyDescent="0.2">
      <c r="A31" s="538" t="s">
        <v>33</v>
      </c>
      <c r="B31" s="537" t="s">
        <v>111</v>
      </c>
      <c r="C31" s="537" t="str">
        <f t="array" ref="C31">IFERROR(INDEX($B$31:$B$936, MATCH(0, COUNTIF($C$30:C30, $B$31:$B$936&amp;"") + IF($B$31:$B$936="",1,0), 0)), "")</f>
        <v>[Account (Name)]</v>
      </c>
      <c r="D31" s="537" t="s">
        <v>69</v>
      </c>
    </row>
    <row r="32" spans="1:4" s="11" customFormat="1" x14ac:dyDescent="0.2">
      <c r="A32" s="538" t="s">
        <v>3976</v>
      </c>
      <c r="B32" s="537" t="s">
        <v>3977</v>
      </c>
      <c r="C32" s="537" t="str">
        <f t="array" ref="C32">IFERROR(INDEX($B$31:$B$936, MATCH(0, COUNTIF($C$30:C31, $B$31:$B$936&amp;"") + IF($B$31:$B$936="",1,0), 0)), "")</f>
        <v>Centre for Health Research and Innovation</v>
      </c>
      <c r="D32" s="537" t="s">
        <v>3978</v>
      </c>
    </row>
    <row r="33" spans="1:4" s="11" customFormat="1" x14ac:dyDescent="0.2">
      <c r="A33" s="538" t="s">
        <v>3979</v>
      </c>
      <c r="B33" s="537" t="s">
        <v>3980</v>
      </c>
      <c r="C33" s="537" t="str">
        <f t="array" ref="C33">IFERROR(INDEX($B$31:$B$936, MATCH(0, COUNTIF($C$30:C32, $B$31:$B$936&amp;"") + IF($B$31:$B$936="",1,0), 0)), "")</f>
        <v>World Vision International (CAR Branch office)</v>
      </c>
      <c r="D33" s="537" t="s">
        <v>3981</v>
      </c>
    </row>
    <row r="34" spans="1:4" s="11" customFormat="1" x14ac:dyDescent="0.2">
      <c r="A34" s="538" t="s">
        <v>3982</v>
      </c>
      <c r="B34" s="537" t="s">
        <v>3983</v>
      </c>
      <c r="C34" s="537" t="str">
        <f t="array" ref="C34">IFERROR(INDEX($B$31:$B$936, MATCH(0, COUNTIF($C$30:C33, $B$31:$B$936&amp;"") + IF($B$31:$B$936="",1,0), 0)), "")</f>
        <v>Foundation for Innovative New Diagnostics India</v>
      </c>
      <c r="D34" s="537" t="s">
        <v>3984</v>
      </c>
    </row>
    <row r="35" spans="1:4" s="11" customFormat="1" x14ac:dyDescent="0.2">
      <c r="A35" s="538" t="s">
        <v>3985</v>
      </c>
      <c r="B35" s="537" t="s">
        <v>559</v>
      </c>
      <c r="C35" s="537" t="str">
        <f t="array" ref="C35">IFERROR(INDEX($B$31:$B$936, MATCH(0, COUNTIF($C$30:C34, $B$31:$B$936&amp;"") + IF($B$31:$B$936="",1,0), 0)), "")</f>
        <v>United Nations Development Programme</v>
      </c>
      <c r="D35" s="537" t="s">
        <v>3986</v>
      </c>
    </row>
    <row r="36" spans="1:4" s="11" customFormat="1" x14ac:dyDescent="0.2">
      <c r="A36" s="538" t="s">
        <v>3987</v>
      </c>
      <c r="B36" s="537" t="s">
        <v>3988</v>
      </c>
      <c r="C36" s="537" t="str">
        <f t="array" ref="C36">IFERROR(INDEX($B$31:$B$936, MATCH(0, COUNTIF($C$30:C35, $B$31:$B$936&amp;"") + IF($B$31:$B$936="",1,0), 0)), "")</f>
        <v>Ministry of Health of the Republic of Angola</v>
      </c>
      <c r="D36" s="537" t="s">
        <v>3989</v>
      </c>
    </row>
    <row r="37" spans="1:4" s="11" customFormat="1" x14ac:dyDescent="0.2">
      <c r="A37" s="538" t="s">
        <v>3990</v>
      </c>
      <c r="B37" s="537" t="s">
        <v>3991</v>
      </c>
      <c r="C37" s="537" t="str">
        <f t="array" ref="C37">IFERROR(INDEX($B$31:$B$936, MATCH(0, COUNTIF($C$30:C36, $B$31:$B$936&amp;"") + IF($B$31:$B$936="",1,0), 0)), "")</f>
        <v>Ministry of Health of the Kingdom of Morocco</v>
      </c>
      <c r="D37" s="537" t="s">
        <v>3992</v>
      </c>
    </row>
    <row r="38" spans="1:4" s="11" customFormat="1" x14ac:dyDescent="0.2">
      <c r="A38" s="538" t="s">
        <v>3993</v>
      </c>
      <c r="B38" s="537" t="s">
        <v>3994</v>
      </c>
      <c r="C38" s="537" t="str">
        <f t="array" ref="C38">IFERROR(INDEX($B$31:$B$936, MATCH(0, COUNTIF($C$30:C37, $B$31:$B$936&amp;"") + IF($B$31:$B$936="",1,0), 0)), "")</f>
        <v>Alter Vida - Centro de Estudios y Formación para el Ecodesarrollo</v>
      </c>
      <c r="D38" s="537" t="s">
        <v>3995</v>
      </c>
    </row>
    <row r="39" spans="1:4" s="11" customFormat="1" x14ac:dyDescent="0.2">
      <c r="A39" s="538" t="s">
        <v>3996</v>
      </c>
      <c r="B39" s="537" t="s">
        <v>3997</v>
      </c>
      <c r="C39" s="537" t="str">
        <f t="array" ref="C39">IFERROR(INDEX($B$31:$B$936, MATCH(0, COUNTIF($C$30:C38, $B$31:$B$936&amp;"") + IF($B$31:$B$936="",1,0), 0)), "")</f>
        <v>National Emergency Response Council on HIV and AIDS</v>
      </c>
      <c r="D39" s="537" t="s">
        <v>3998</v>
      </c>
    </row>
    <row r="40" spans="1:4" s="11" customFormat="1" x14ac:dyDescent="0.2">
      <c r="A40" s="538" t="s">
        <v>3999</v>
      </c>
      <c r="B40" s="537" t="s">
        <v>4000</v>
      </c>
      <c r="C40" s="537" t="str">
        <f t="array" ref="C40">IFERROR(INDEX($B$31:$B$936, MATCH(0, COUNTIF($C$30:C39, $B$31:$B$936&amp;"") + IF($B$31:$B$936="",1,0), 0)), "")</f>
        <v>Coordinating Assembly of Non Governmental Organisation</v>
      </c>
      <c r="D40" s="537" t="s">
        <v>4001</v>
      </c>
    </row>
    <row r="41" spans="1:4" s="11" customFormat="1" x14ac:dyDescent="0.2">
      <c r="A41" s="538" t="s">
        <v>4002</v>
      </c>
      <c r="B41" s="537" t="s">
        <v>4003</v>
      </c>
      <c r="C41" s="537" t="str">
        <f t="array" ref="C41">IFERROR(INDEX($B$31:$B$936, MATCH(0, COUNTIF($C$30:C40, $B$31:$B$936&amp;"") + IF($B$31:$B$936="",1,0), 0)), "")</f>
        <v>Fundação para o Desenvolvimento da Comunidade</v>
      </c>
      <c r="D41" s="537" t="s">
        <v>4004</v>
      </c>
    </row>
    <row r="42" spans="1:4" s="11" customFormat="1" x14ac:dyDescent="0.2">
      <c r="A42" s="538" t="s">
        <v>4005</v>
      </c>
      <c r="B42" s="537" t="s">
        <v>559</v>
      </c>
      <c r="C42" s="537" t="str">
        <f t="array" ref="C42">IFERROR(INDEX($B$31:$B$936, MATCH(0, COUNTIF($C$30:C41, $B$31:$B$936&amp;"") + IF($B$31:$B$936="",1,0), 0)), "")</f>
        <v>Humanist Institute for Co-operation with Developing Countries</v>
      </c>
      <c r="D42" s="537" t="s">
        <v>4006</v>
      </c>
    </row>
    <row r="43" spans="1:4" s="11" customFormat="1" x14ac:dyDescent="0.2">
      <c r="A43" s="538" t="s">
        <v>4007</v>
      </c>
      <c r="B43" s="537" t="s">
        <v>3991</v>
      </c>
      <c r="C43" s="537" t="str">
        <f t="array" ref="C43">IFERROR(INDEX($B$31:$B$936, MATCH(0, COUNTIF($C$30:C42, $B$31:$B$936&amp;"") + IF($B$31:$B$936="",1,0), 0)), "")</f>
        <v>Namibia Network of AIDS Service Organizations</v>
      </c>
      <c r="D43" s="537" t="s">
        <v>3992</v>
      </c>
    </row>
    <row r="44" spans="1:4" s="11" customFormat="1" x14ac:dyDescent="0.2">
      <c r="A44" s="538" t="s">
        <v>4008</v>
      </c>
      <c r="B44" s="537" t="s">
        <v>4009</v>
      </c>
      <c r="C44" s="537" t="str">
        <f t="array" ref="C44">IFERROR(INDEX($B$31:$B$936, MATCH(0, COUNTIF($C$30:C43, $B$31:$B$936&amp;"") + IF($B$31:$B$936="",1,0), 0)), "")</f>
        <v>Ministry of Health and Social Action of the Republic of Senegal</v>
      </c>
      <c r="D44" s="537" t="s">
        <v>4010</v>
      </c>
    </row>
    <row r="45" spans="1:4" s="11" customFormat="1" x14ac:dyDescent="0.2">
      <c r="A45" s="538" t="s">
        <v>4011</v>
      </c>
      <c r="B45" s="537" t="s">
        <v>4012</v>
      </c>
      <c r="C45" s="537" t="str">
        <f t="array" ref="C45">IFERROR(INDEX($B$31:$B$936, MATCH(0, COUNTIF($C$30:C44, $B$31:$B$936&amp;"") + IF($B$31:$B$936="",1,0), 0)), "")</f>
        <v>Alliance Nationale Contre Le Sida en Cote D'Ivoire</v>
      </c>
      <c r="D45" s="537" t="s">
        <v>4013</v>
      </c>
    </row>
    <row r="46" spans="1:4" s="11" customFormat="1" x14ac:dyDescent="0.2">
      <c r="A46" s="538" t="s">
        <v>4014</v>
      </c>
      <c r="B46" s="537" t="s">
        <v>4015</v>
      </c>
      <c r="C46" s="537" t="str">
        <f t="array" ref="C46">IFERROR(INDEX($B$31:$B$936, MATCH(0, COUNTIF($C$30:C45, $B$31:$B$936&amp;"") + IF($B$31:$B$936="",1,0), 0)), "")</f>
        <v>Ministry of Finance and Planning of the United Republic of Tanzania</v>
      </c>
      <c r="D46" s="537" t="s">
        <v>4016</v>
      </c>
    </row>
    <row r="47" spans="1:4" s="11" customFormat="1" x14ac:dyDescent="0.2">
      <c r="A47" s="538" t="s">
        <v>4017</v>
      </c>
      <c r="B47" s="537" t="s">
        <v>4018</v>
      </c>
      <c r="C47" s="537" t="str">
        <f t="array" ref="C47">IFERROR(INDEX($B$31:$B$936, MATCH(0, COUNTIF($C$30:C46, $B$31:$B$936&amp;"") + IF($B$31:$B$936="",1,0), 0)), "")</f>
        <v>Catholic Relief Services, United States Conference of Catholic Bishops</v>
      </c>
      <c r="D47" s="537" t="s">
        <v>4019</v>
      </c>
    </row>
    <row r="48" spans="1:4" s="11" customFormat="1" x14ac:dyDescent="0.2">
      <c r="A48" s="538" t="s">
        <v>4020</v>
      </c>
      <c r="B48" s="537" t="s">
        <v>4021</v>
      </c>
      <c r="C48" s="537" t="str">
        <f t="array" ref="C48">IFERROR(INDEX($B$31:$B$936, MATCH(0, COUNTIF($C$30:C47, $B$31:$B$936&amp;"") + IF($B$31:$B$936="",1,0), 0)), "")</f>
        <v>Ministry of Health and Social Services of Namibia</v>
      </c>
      <c r="D48" s="537" t="s">
        <v>4022</v>
      </c>
    </row>
    <row r="49" spans="1:4" s="11" customFormat="1" x14ac:dyDescent="0.2">
      <c r="A49" s="538" t="s">
        <v>4023</v>
      </c>
      <c r="B49" s="537" t="s">
        <v>559</v>
      </c>
      <c r="C49" s="537" t="str">
        <f t="array" ref="C49">IFERROR(INDEX($B$31:$B$936, MATCH(0, COUNTIF($C$30:C48, $B$31:$B$936&amp;"") + IF($B$31:$B$936="",1,0), 0)), "")</f>
        <v>Ministry of Health of the Republic of Ghana</v>
      </c>
      <c r="D49" s="537" t="s">
        <v>4024</v>
      </c>
    </row>
    <row r="50" spans="1:4" s="11" customFormat="1" x14ac:dyDescent="0.2">
      <c r="A50" s="538" t="s">
        <v>4025</v>
      </c>
      <c r="B50" s="537" t="s">
        <v>4009</v>
      </c>
      <c r="C50" s="537" t="str">
        <f t="array" ref="C50">IFERROR(INDEX($B$31:$B$936, MATCH(0, COUNTIF($C$30:C49, $B$31:$B$936&amp;"") + IF($B$31:$B$936="",1,0), 0)), "")</f>
        <v>Ministry of Public Health Of Niger</v>
      </c>
      <c r="D50" s="537" t="s">
        <v>4026</v>
      </c>
    </row>
    <row r="51" spans="1:4" s="11" customFormat="1" x14ac:dyDescent="0.2">
      <c r="A51" s="538" t="s">
        <v>4027</v>
      </c>
      <c r="B51" s="537" t="s">
        <v>4028</v>
      </c>
      <c r="C51" s="537" t="str">
        <f t="array" ref="C51">IFERROR(INDEX($B$31:$B$936, MATCH(0, COUNTIF($C$30:C50, $B$31:$B$936&amp;"") + IF($B$31:$B$936="",1,0), 0)), "")</f>
        <v>Instituto de Nutrición de Centro América y Panamá (INCAP)</v>
      </c>
      <c r="D51" s="537" t="s">
        <v>4029</v>
      </c>
    </row>
    <row r="52" spans="1:4" s="11" customFormat="1" x14ac:dyDescent="0.2">
      <c r="A52" s="538" t="s">
        <v>4030</v>
      </c>
      <c r="B52" s="537" t="s">
        <v>4031</v>
      </c>
      <c r="C52" s="537" t="str">
        <f t="array" ref="C52">IFERROR(INDEX($B$31:$B$936, MATCH(0, COUNTIF($C$30:C51, $B$31:$B$936&amp;"") + IF($B$31:$B$936="",1,0), 0)), "")</f>
        <v>Centre de Recherches Médicales de Lambaréné</v>
      </c>
      <c r="D52" s="537" t="s">
        <v>4032</v>
      </c>
    </row>
    <row r="53" spans="1:4" s="11" customFormat="1" x14ac:dyDescent="0.2">
      <c r="A53" s="538" t="s">
        <v>4033</v>
      </c>
      <c r="B53" s="537" t="s">
        <v>4034</v>
      </c>
      <c r="C53" s="537" t="str">
        <f t="array" ref="C53">IFERROR(INDEX($B$31:$B$936, MATCH(0, COUNTIF($C$30:C52, $B$31:$B$936&amp;"") + IF($B$31:$B$936="",1,0), 0)), "")</f>
        <v>Programme d'Appui au Développement Sanitaire du Burkina Faso</v>
      </c>
      <c r="D53" s="537" t="s">
        <v>4035</v>
      </c>
    </row>
    <row r="54" spans="1:4" s="11" customFormat="1" x14ac:dyDescent="0.2">
      <c r="A54" s="538" t="s">
        <v>4036</v>
      </c>
      <c r="B54" s="537" t="s">
        <v>4037</v>
      </c>
      <c r="C54" s="537" t="str">
        <f t="array" ref="C54">IFERROR(INDEX($B$31:$B$936, MATCH(0, COUNTIF($C$30:C53, $B$31:$B$936&amp;"") + IF($B$31:$B$936="",1,0), 0)), "")</f>
        <v>Plan International, Inc.</v>
      </c>
      <c r="D54" s="537" t="s">
        <v>4038</v>
      </c>
    </row>
    <row r="55" spans="1:4" s="11" customFormat="1" x14ac:dyDescent="0.2">
      <c r="A55" s="538" t="s">
        <v>4039</v>
      </c>
      <c r="B55" s="537" t="s">
        <v>4037</v>
      </c>
      <c r="C55" s="537" t="str">
        <f t="array" ref="C55">IFERROR(INDEX($B$31:$B$936, MATCH(0, COUNTIF($C$30:C54, $B$31:$B$936&amp;"") + IF($B$31:$B$936="",1,0), 0)), "")</f>
        <v>CED-Caritas</v>
      </c>
      <c r="D55" s="537" t="s">
        <v>4038</v>
      </c>
    </row>
    <row r="56" spans="1:4" s="11" customFormat="1" x14ac:dyDescent="0.2">
      <c r="A56" s="538" t="s">
        <v>4040</v>
      </c>
      <c r="B56" s="537" t="s">
        <v>4028</v>
      </c>
      <c r="C56" s="537" t="str">
        <f t="array" ref="C56">IFERROR(INDEX($B$31:$B$936, MATCH(0, COUNTIF($C$30:C55, $B$31:$B$936&amp;"") + IF($B$31:$B$936="",1,0), 0)), "")</f>
        <v>Ministry of Public Health and Fight against AIDS of the Republic of Burundi</v>
      </c>
      <c r="D56" s="537" t="s">
        <v>4029</v>
      </c>
    </row>
    <row r="57" spans="1:4" s="11" customFormat="1" x14ac:dyDescent="0.2">
      <c r="A57" s="538" t="s">
        <v>4041</v>
      </c>
      <c r="B57" s="537" t="s">
        <v>4042</v>
      </c>
      <c r="C57" s="537" t="str">
        <f t="array" ref="C57">IFERROR(INDEX($B$31:$B$936, MATCH(0, COUNTIF($C$30:C56, $B$31:$B$936&amp;"") + IF($B$31:$B$936="",1,0), 0)), "")</f>
        <v>Secrétariat Exécutif Permanent du Conseil National de Lutte contre le SIDA</v>
      </c>
      <c r="D57" s="537" t="s">
        <v>4043</v>
      </c>
    </row>
    <row r="58" spans="1:4" s="11" customFormat="1" x14ac:dyDescent="0.2">
      <c r="A58" s="538" t="s">
        <v>4044</v>
      </c>
      <c r="B58" s="537" t="s">
        <v>4045</v>
      </c>
      <c r="C58" s="537" t="str">
        <f t="array" ref="C58">IFERROR(INDEX($B$31:$B$936, MATCH(0, COUNTIF($C$30:C57, $B$31:$B$936&amp;"") + IF($B$31:$B$936="",1,0), 0)), "")</f>
        <v>Ministry of Finance, Planning and Economic Development of the Republic of Uganda</v>
      </c>
      <c r="D58" s="537" t="s">
        <v>4046</v>
      </c>
    </row>
    <row r="59" spans="1:4" s="11" customFormat="1" x14ac:dyDescent="0.2">
      <c r="A59" s="538" t="s">
        <v>4047</v>
      </c>
      <c r="B59" s="537" t="s">
        <v>4048</v>
      </c>
      <c r="C59" s="537" t="str">
        <f t="array" ref="C59">IFERROR(INDEX($B$31:$B$936, MATCH(0, COUNTIF($C$30:C58, $B$31:$B$936&amp;"") + IF($B$31:$B$936="",1,0), 0)), "")</f>
        <v>Africare</v>
      </c>
      <c r="D59" s="537" t="s">
        <v>4049</v>
      </c>
    </row>
    <row r="60" spans="1:4" s="11" customFormat="1" x14ac:dyDescent="0.2">
      <c r="A60" s="538" t="s">
        <v>4050</v>
      </c>
      <c r="B60" s="537" t="s">
        <v>4051</v>
      </c>
      <c r="C60" s="537" t="str">
        <f t="array" ref="C60">IFERROR(INDEX($B$31:$B$936, MATCH(0, COUNTIF($C$30:C59, $B$31:$B$936&amp;"") + IF($B$31:$B$936="",1,0), 0)), "")</f>
        <v>Programme santé de lutte contre le Sida</v>
      </c>
      <c r="D60" s="537" t="s">
        <v>4052</v>
      </c>
    </row>
    <row r="61" spans="1:4" s="11" customFormat="1" x14ac:dyDescent="0.2">
      <c r="A61" s="538" t="s">
        <v>2972</v>
      </c>
      <c r="B61" s="537" t="s">
        <v>2968</v>
      </c>
      <c r="C61" s="537" t="str">
        <f t="array" ref="C61">IFERROR(INDEX($B$31:$B$936, MATCH(0, COUNTIF($C$30:C60, $B$31:$B$936&amp;"") + IF($B$31:$B$936="",1,0), 0)), "")</f>
        <v>Programme National de Lutte contre le Paludisme de la République du Bénin</v>
      </c>
      <c r="D61" s="537" t="s">
        <v>2969</v>
      </c>
    </row>
    <row r="62" spans="1:4" s="11" customFormat="1" x14ac:dyDescent="0.2">
      <c r="A62" s="538" t="s">
        <v>2973</v>
      </c>
      <c r="B62" s="537" t="s">
        <v>2974</v>
      </c>
      <c r="C62" s="537" t="str">
        <f t="array" ref="C62">IFERROR(INDEX($B$31:$B$936, MATCH(0, COUNTIF($C$30:C61, $B$31:$B$936&amp;"") + IF($B$31:$B$936="",1,0), 0)), "")</f>
        <v>Health System Performance Program</v>
      </c>
      <c r="D62" s="537" t="s">
        <v>2975</v>
      </c>
    </row>
    <row r="63" spans="1:4" s="11" customFormat="1" x14ac:dyDescent="0.2">
      <c r="A63" s="538" t="s">
        <v>2971</v>
      </c>
      <c r="B63" s="537" t="s">
        <v>2962</v>
      </c>
      <c r="C63" s="537" t="str">
        <f t="array" ref="C63">IFERROR(INDEX($B$31:$B$936, MATCH(0, COUNTIF($C$30:C62, $B$31:$B$936&amp;"") + IF($B$31:$B$936="",1,0), 0)), "")</f>
        <v>Programme National contre la Tuberculose de la République du Bénin</v>
      </c>
      <c r="D63" s="537" t="s">
        <v>2963</v>
      </c>
    </row>
    <row r="64" spans="1:4" s="11" customFormat="1" x14ac:dyDescent="0.2">
      <c r="A64" s="538" t="s">
        <v>2961</v>
      </c>
      <c r="B64" s="537" t="s">
        <v>2962</v>
      </c>
      <c r="C64" s="537" t="str">
        <f t="array" ref="C64">IFERROR(INDEX($B$31:$B$936, MATCH(0, COUNTIF($C$30:C63, $B$31:$B$936&amp;"") + IF($B$31:$B$936="",1,0), 0)), "")</f>
        <v>Initiative Privée et Communautaire contre le VIH/SIDA au Burkina Faso</v>
      </c>
      <c r="D64" s="537" t="s">
        <v>2963</v>
      </c>
    </row>
    <row r="65" spans="1:4" s="11" customFormat="1" x14ac:dyDescent="0.2">
      <c r="A65" s="538" t="s">
        <v>2970</v>
      </c>
      <c r="B65" s="537" t="s">
        <v>2962</v>
      </c>
      <c r="C65" s="537" t="str">
        <f t="array" ref="C65">IFERROR(INDEX($B$31:$B$936, MATCH(0, COUNTIF($C$30:C64, $B$31:$B$936&amp;"") + IF($B$31:$B$936="",1,0), 0)), "")</f>
        <v>Secrétariat Permanent du Conseil National de Lutte contre le Sida et les IST du Burkina Faso</v>
      </c>
      <c r="D65" s="537" t="s">
        <v>2963</v>
      </c>
    </row>
    <row r="66" spans="1:4" s="11" customFormat="1" x14ac:dyDescent="0.2">
      <c r="A66" s="538" t="s">
        <v>2981</v>
      </c>
      <c r="B66" s="537" t="s">
        <v>2974</v>
      </c>
      <c r="C66" s="537" t="str">
        <f t="array" ref="C66">IFERROR(INDEX($B$31:$B$936, MATCH(0, COUNTIF($C$30:C65, $B$31:$B$936&amp;"") + IF($B$31:$B$936="",1,0), 0)), "")</f>
        <v>BRAC</v>
      </c>
      <c r="D66" s="537" t="s">
        <v>2982</v>
      </c>
    </row>
    <row r="67" spans="1:4" s="11" customFormat="1" x14ac:dyDescent="0.2">
      <c r="A67" s="538" t="s">
        <v>4053</v>
      </c>
      <c r="B67" s="537" t="s">
        <v>4054</v>
      </c>
      <c r="C67" s="537" t="str">
        <f t="array" ref="C67">IFERROR(INDEX($B$31:$B$936, MATCH(0, COUNTIF($C$30:C66, $B$31:$B$936&amp;"") + IF($B$31:$B$936="",1,0), 0)), "")</f>
        <v>Ministry of Health of the Republic of Bulgaria</v>
      </c>
      <c r="D67" s="537" t="s">
        <v>4055</v>
      </c>
    </row>
    <row r="68" spans="1:4" s="11" customFormat="1" x14ac:dyDescent="0.2">
      <c r="A68" s="538" t="s">
        <v>4056</v>
      </c>
      <c r="B68" s="537" t="s">
        <v>4054</v>
      </c>
      <c r="C68" s="537" t="str">
        <f t="array" ref="C68">IFERROR(INDEX($B$31:$B$936, MATCH(0, COUNTIF($C$30:C67, $B$31:$B$936&amp;"") + IF($B$31:$B$936="",1,0), 0)), "")</f>
        <v>Ministry of Public Health of the Islamic Republic of Afghanistan</v>
      </c>
      <c r="D68" s="537" t="s">
        <v>4055</v>
      </c>
    </row>
    <row r="69" spans="1:4" s="11" customFormat="1" x14ac:dyDescent="0.2">
      <c r="A69" s="538" t="s">
        <v>4057</v>
      </c>
      <c r="B69" s="537" t="s">
        <v>4054</v>
      </c>
      <c r="C69" s="537" t="str">
        <f t="array" ref="C69">IFERROR(INDEX($B$31:$B$936, MATCH(0, COUNTIF($C$30:C68, $B$31:$B$936&amp;"") + IF($B$31:$B$936="",1,0), 0)), "")</f>
        <v>Mission East</v>
      </c>
      <c r="D69" s="537" t="s">
        <v>4055</v>
      </c>
    </row>
    <row r="70" spans="1:4" s="11" customFormat="1" x14ac:dyDescent="0.2">
      <c r="A70" s="538" t="s">
        <v>4058</v>
      </c>
      <c r="B70" s="537" t="s">
        <v>4059</v>
      </c>
      <c r="C70" s="537" t="str">
        <f t="array" ref="C70">IFERROR(INDEX($B$31:$B$936, MATCH(0, COUNTIF($C$30:C69, $B$31:$B$936&amp;"") + IF($B$31:$B$936="",1,0), 0)), "")</f>
        <v>Ministry of Health of the Republic of Armenia</v>
      </c>
      <c r="D70" s="537" t="s">
        <v>4060</v>
      </c>
    </row>
    <row r="71" spans="1:4" s="11" customFormat="1" x14ac:dyDescent="0.2">
      <c r="A71" s="538" t="s">
        <v>4061</v>
      </c>
      <c r="B71" s="537" t="s">
        <v>4062</v>
      </c>
      <c r="C71" s="537" t="str">
        <f t="array" ref="C71">IFERROR(INDEX($B$31:$B$936, MATCH(0, COUNTIF($C$30:C70, $B$31:$B$936&amp;"") + IF($B$31:$B$936="",1,0), 0)), "")</f>
        <v>Ministry of Health of the Republic of Azerbaijan</v>
      </c>
      <c r="D71" s="537" t="s">
        <v>4063</v>
      </c>
    </row>
    <row r="72" spans="1:4" s="11" customFormat="1" x14ac:dyDescent="0.2">
      <c r="A72" s="538" t="s">
        <v>4064</v>
      </c>
      <c r="B72" s="537" t="s">
        <v>4065</v>
      </c>
      <c r="C72" s="537" t="str">
        <f t="array" ref="C72">IFERROR(INDEX($B$31:$B$936, MATCH(0, COUNTIF($C$30:C71, $B$31:$B$936&amp;"") + IF($B$31:$B$936="",1,0), 0)), "")</f>
        <v>Republican Scientific and Practical Center for Medical Technologies, Informatization, Administration and Management of Health</v>
      </c>
      <c r="D72" s="537" t="s">
        <v>4066</v>
      </c>
    </row>
    <row r="73" spans="1:4" s="11" customFormat="1" x14ac:dyDescent="0.2">
      <c r="A73" s="538" t="s">
        <v>4067</v>
      </c>
      <c r="B73" s="537" t="s">
        <v>4068</v>
      </c>
      <c r="C73" s="537" t="str">
        <f t="array" ref="C73">IFERROR(INDEX($B$31:$B$936, MATCH(0, COUNTIF($C$30:C72, $B$31:$B$936&amp;"") + IF($B$31:$B$936="",1,0), 0)), "")</f>
        <v>Asociación Protección a la Salud</v>
      </c>
      <c r="D73" s="537" t="s">
        <v>4069</v>
      </c>
    </row>
    <row r="74" spans="1:4" s="11" customFormat="1" x14ac:dyDescent="0.2">
      <c r="A74" s="538" t="s">
        <v>4070</v>
      </c>
      <c r="B74" s="537" t="s">
        <v>4071</v>
      </c>
      <c r="C74" s="537" t="str">
        <f t="array" ref="C74">IFERROR(INDEX($B$31:$B$936, MATCH(0, COUNTIF($C$30:C73, $B$31:$B$936&amp;"") + IF($B$31:$B$936="",1,0), 0)), "")</f>
        <v>National Integrated Programme Against Leprosy and Tuberculosis</v>
      </c>
      <c r="D74" s="537" t="s">
        <v>4072</v>
      </c>
    </row>
    <row r="75" spans="1:4" s="11" customFormat="1" x14ac:dyDescent="0.2">
      <c r="A75" s="538" t="s">
        <v>4073</v>
      </c>
      <c r="B75" s="537" t="s">
        <v>4074</v>
      </c>
      <c r="C75" s="537" t="str">
        <f t="array" ref="C75">IFERROR(INDEX($B$31:$B$936, MATCH(0, COUNTIF($C$30:C74, $B$31:$B$936&amp;"") + IF($B$31:$B$936="",1,0), 0)), "")</f>
        <v>Réseau Burundais des Personnes Vivant avec le VIH/SIDA</v>
      </c>
      <c r="D75" s="537" t="s">
        <v>4075</v>
      </c>
    </row>
    <row r="76" spans="1:4" s="11" customFormat="1" x14ac:dyDescent="0.2">
      <c r="A76" s="538" t="s">
        <v>4076</v>
      </c>
      <c r="B76" s="537" t="s">
        <v>4077</v>
      </c>
      <c r="C76" s="537" t="str">
        <f t="array" ref="C76">IFERROR(INDEX($B$31:$B$936, MATCH(0, COUNTIF($C$30:C75, $B$31:$B$936&amp;"") + IF($B$31:$B$936="",1,0), 0)), "")</f>
        <v>Ministry of Health of the Royal Government of Bhutan</v>
      </c>
      <c r="D76" s="537" t="s">
        <v>4078</v>
      </c>
    </row>
    <row r="77" spans="1:4" s="11" customFormat="1" x14ac:dyDescent="0.2">
      <c r="A77" s="538" t="s">
        <v>4079</v>
      </c>
      <c r="B77" s="537" t="s">
        <v>4048</v>
      </c>
      <c r="C77" s="537" t="str">
        <f t="array" ref="C77">IFERROR(INDEX($B$31:$B$936, MATCH(0, COUNTIF($C$30:C76, $B$31:$B$936&amp;"") + IF($B$31:$B$936="",1,0), 0)), "")</f>
        <v>African Comprehensive HIV/AIDS Partnerships</v>
      </c>
      <c r="D77" s="537" t="s">
        <v>4049</v>
      </c>
    </row>
    <row r="78" spans="1:4" s="11" customFormat="1" x14ac:dyDescent="0.2">
      <c r="A78" s="538" t="s">
        <v>4080</v>
      </c>
      <c r="B78" s="537" t="s">
        <v>4048</v>
      </c>
      <c r="C78" s="537" t="str">
        <f t="array" ref="C78">IFERROR(INDEX($B$31:$B$936, MATCH(0, COUNTIF($C$30:C77, $B$31:$B$936&amp;"") + IF($B$31:$B$936="",1,0), 0)), "")</f>
        <v>Ministry of Health of the Republic of Botswana</v>
      </c>
      <c r="D78" s="537" t="s">
        <v>4049</v>
      </c>
    </row>
    <row r="79" spans="1:4" s="11" customFormat="1" x14ac:dyDescent="0.2">
      <c r="A79" s="538" t="s">
        <v>4081</v>
      </c>
      <c r="B79" s="537" t="s">
        <v>4048</v>
      </c>
      <c r="C79" s="537" t="str">
        <f t="array" ref="C79">IFERROR(INDEX($B$31:$B$936, MATCH(0, COUNTIF($C$30:C78, $B$31:$B$936&amp;"") + IF($B$31:$B$936="",1,0), 0)), "")</f>
        <v>The Ministry of Public Heath, Population and the Fight Against HIV/AIDS of the Central African Republic</v>
      </c>
      <c r="D79" s="537" t="s">
        <v>4049</v>
      </c>
    </row>
    <row r="80" spans="1:4" s="11" customFormat="1" x14ac:dyDescent="0.2">
      <c r="A80" s="538" t="s">
        <v>4082</v>
      </c>
      <c r="B80" s="537" t="s">
        <v>4083</v>
      </c>
      <c r="C80" s="537" t="str">
        <f t="array" ref="C80">IFERROR(INDEX($B$31:$B$936, MATCH(0, COUNTIF($C$30:C79, $B$31:$B$936&amp;"") + IF($B$31:$B$936="",1,0), 0)), "")</f>
        <v>National Center for Tuberculosis and Leprosy Control</v>
      </c>
      <c r="D80" s="537" t="s">
        <v>4084</v>
      </c>
    </row>
    <row r="81" spans="1:4" s="11" customFormat="1" x14ac:dyDescent="0.2">
      <c r="A81" s="538" t="s">
        <v>4085</v>
      </c>
      <c r="B81" s="537" t="s">
        <v>4083</v>
      </c>
      <c r="C81" s="537" t="str">
        <f t="array" ref="C81">IFERROR(INDEX($B$31:$B$936, MATCH(0, COUNTIF($C$30:C80, $B$31:$B$936&amp;"") + IF($B$31:$B$936="",1,0), 0)), "")</f>
        <v>CARE International</v>
      </c>
      <c r="D81" s="537" t="s">
        <v>4084</v>
      </c>
    </row>
    <row r="82" spans="1:4" s="11" customFormat="1" x14ac:dyDescent="0.2">
      <c r="A82" s="538" t="s">
        <v>4086</v>
      </c>
      <c r="B82" s="537" t="s">
        <v>4087</v>
      </c>
      <c r="C82" s="537" t="str">
        <f t="array" ref="C82">IFERROR(INDEX($B$31:$B$936, MATCH(0, COUNTIF($C$30:C81, $B$31:$B$936&amp;"") + IF($B$31:$B$936="",1,0), 0)), "")</f>
        <v>Programme National de Lutte contre le Paludisme</v>
      </c>
      <c r="D82" s="537" t="s">
        <v>4088</v>
      </c>
    </row>
    <row r="83" spans="1:4" s="11" customFormat="1" x14ac:dyDescent="0.2">
      <c r="A83" s="538" t="s">
        <v>4089</v>
      </c>
      <c r="B83" s="537" t="s">
        <v>4087</v>
      </c>
      <c r="C83" s="537" t="str">
        <f t="array" ref="C83">IFERROR(INDEX($B$31:$B$936, MATCH(0, COUNTIF($C$30:C82, $B$31:$B$936&amp;"") + IF($B$31:$B$936="",1,0), 0)), "")</f>
        <v>Ministry of Health and Public Hygiene of the Republic of Côte d'Ivoire</v>
      </c>
      <c r="D83" s="537" t="s">
        <v>4088</v>
      </c>
    </row>
    <row r="84" spans="1:4" s="11" customFormat="1" x14ac:dyDescent="0.2">
      <c r="A84" s="538" t="s">
        <v>4090</v>
      </c>
      <c r="B84" s="537" t="s">
        <v>4054</v>
      </c>
      <c r="C84" s="537" t="str">
        <f t="array" ref="C84">IFERROR(INDEX($B$31:$B$936, MATCH(0, COUNTIF($C$30:C83, $B$31:$B$936&amp;"") + IF($B$31:$B$936="",1,0), 0)), "")</f>
        <v>Programme National de Lutte contre le SIDA de la République de Côte d'Ivoire</v>
      </c>
      <c r="D84" s="537" t="s">
        <v>4055</v>
      </c>
    </row>
    <row r="85" spans="1:4" s="11" customFormat="1" x14ac:dyDescent="0.2">
      <c r="A85" s="538" t="s">
        <v>4091</v>
      </c>
      <c r="B85" s="537" t="s">
        <v>4054</v>
      </c>
      <c r="C85" s="537" t="str">
        <f t="array" ref="C85">IFERROR(INDEX($B$31:$B$936, MATCH(0, COUNTIF($C$30:C84, $B$31:$B$936&amp;"") + IF($B$31:$B$936="",1,0), 0)), "")</f>
        <v>Main Medical Department of the Ministry of Justice of the Republic of Azerbaijan</v>
      </c>
      <c r="D85" s="537" t="s">
        <v>4055</v>
      </c>
    </row>
    <row r="86" spans="1:4" s="11" customFormat="1" x14ac:dyDescent="0.2">
      <c r="A86" s="538" t="s">
        <v>4092</v>
      </c>
      <c r="B86" s="537" t="s">
        <v>4054</v>
      </c>
      <c r="C86" s="537" t="str">
        <f t="array" ref="C86">IFERROR(INDEX($B$31:$B$936, MATCH(0, COUNTIF($C$30:C85, $B$31:$B$936&amp;"") + IF($B$31:$B$936="",1,0), 0)), "")</f>
        <v>International Centre for Diarrhoeal Disease Research, Bangladesh</v>
      </c>
      <c r="D86" s="537" t="s">
        <v>4055</v>
      </c>
    </row>
    <row r="87" spans="1:4" s="11" customFormat="1" x14ac:dyDescent="0.2">
      <c r="A87" s="538" t="s">
        <v>4093</v>
      </c>
      <c r="B87" s="537" t="s">
        <v>4094</v>
      </c>
      <c r="C87" s="537" t="str">
        <f t="array" ref="C87">IFERROR(INDEX($B$31:$B$936, MATCH(0, COUNTIF($C$30:C86, $B$31:$B$936&amp;"") + IF($B$31:$B$936="",1,0), 0)), "")</f>
        <v>Red Cross Burundi</v>
      </c>
      <c r="D87" s="537" t="s">
        <v>4095</v>
      </c>
    </row>
    <row r="88" spans="1:4" s="11" customFormat="1" x14ac:dyDescent="0.2">
      <c r="A88" s="538" t="s">
        <v>4096</v>
      </c>
      <c r="B88" s="537" t="s">
        <v>4094</v>
      </c>
      <c r="C88" s="537" t="str">
        <f t="array" ref="C88">IFERROR(INDEX($B$31:$B$936, MATCH(0, COUNTIF($C$30:C87, $B$31:$B$936&amp;"") + IF($B$31:$B$936="",1,0), 0)), "")</f>
        <v>Caritas Côte d'Ivoire</v>
      </c>
      <c r="D88" s="537" t="s">
        <v>4095</v>
      </c>
    </row>
    <row r="89" spans="1:4" s="11" customFormat="1" x14ac:dyDescent="0.2">
      <c r="A89" s="538" t="s">
        <v>4097</v>
      </c>
      <c r="B89" s="537" t="s">
        <v>4094</v>
      </c>
      <c r="C89" s="537" t="str">
        <f t="array" ref="C89">IFERROR(INDEX($B$31:$B$936, MATCH(0, COUNTIF($C$30:C88, $B$31:$B$936&amp;"") + IF($B$31:$B$936="",1,0), 0)), "")</f>
        <v>Cameroon National Association for Family Welfare</v>
      </c>
      <c r="D89" s="537" t="s">
        <v>4095</v>
      </c>
    </row>
    <row r="90" spans="1:4" s="11" customFormat="1" x14ac:dyDescent="0.2">
      <c r="A90" s="538" t="s">
        <v>4098</v>
      </c>
      <c r="B90" s="537" t="s">
        <v>3988</v>
      </c>
      <c r="C90" s="537" t="str">
        <f t="array" ref="C90">IFERROR(INDEX($B$31:$B$936, MATCH(0, COUNTIF($C$30:C89, $B$31:$B$936&amp;"") + IF($B$31:$B$936="",1,0), 0)), "")</f>
        <v>Ministry of Public Health of the Republic of Cameroon</v>
      </c>
      <c r="D90" s="537" t="s">
        <v>3989</v>
      </c>
    </row>
    <row r="91" spans="1:4" s="11" customFormat="1" x14ac:dyDescent="0.2">
      <c r="A91" s="538" t="s">
        <v>4099</v>
      </c>
      <c r="B91" s="537" t="s">
        <v>3988</v>
      </c>
      <c r="C91" s="537" t="str">
        <f t="array" ref="C91">IFERROR(INDEX($B$31:$B$936, MATCH(0, COUNTIF($C$30:C90, $B$31:$B$936&amp;"") + IF($B$31:$B$936="",1,0), 0)), "")</f>
        <v>Stichting Cordaid</v>
      </c>
      <c r="D91" s="537" t="s">
        <v>3989</v>
      </c>
    </row>
    <row r="92" spans="1:4" s="11" customFormat="1" x14ac:dyDescent="0.2">
      <c r="A92" s="538" t="s">
        <v>4100</v>
      </c>
      <c r="B92" s="537" t="s">
        <v>4101</v>
      </c>
      <c r="C92" s="537" t="str">
        <f t="array" ref="C92">IFERROR(INDEX($B$31:$B$936, MATCH(0, COUNTIF($C$30:C91, $B$31:$B$936&amp;"") + IF($B$31:$B$936="",1,0), 0)), "")</f>
        <v>Ministry of Health and Population of the Democratic Republic of Congo</v>
      </c>
      <c r="D92" s="537" t="s">
        <v>4102</v>
      </c>
    </row>
    <row r="93" spans="1:4" s="11" customFormat="1" x14ac:dyDescent="0.2">
      <c r="A93" s="538" t="s">
        <v>4103</v>
      </c>
      <c r="B93" s="537" t="s">
        <v>4104</v>
      </c>
      <c r="C93" s="537" t="str">
        <f t="array" ref="C93">IFERROR(INDEX($B$31:$B$936, MATCH(0, COUNTIF($C$30:C92, $B$31:$B$936&amp;"") + IF($B$31:$B$936="",1,0), 0)), "")</f>
        <v>SANRU Asbl</v>
      </c>
      <c r="D93" s="537" t="s">
        <v>4105</v>
      </c>
    </row>
    <row r="94" spans="1:4" s="11" customFormat="1" x14ac:dyDescent="0.2">
      <c r="A94" s="538" t="s">
        <v>4106</v>
      </c>
      <c r="B94" s="537" t="s">
        <v>4104</v>
      </c>
      <c r="C94" s="537" t="str">
        <f t="array" ref="C94">IFERROR(INDEX($B$31:$B$936, MATCH(0, COUNTIF($C$30:C93, $B$31:$B$936&amp;"") + IF($B$31:$B$936="",1,0), 0)), "")</f>
        <v>Ministry of Health and Population of the Government of the Republic of Congo</v>
      </c>
      <c r="D94" s="537" t="s">
        <v>4105</v>
      </c>
    </row>
    <row r="95" spans="1:4" s="11" customFormat="1" x14ac:dyDescent="0.2">
      <c r="A95" s="538" t="s">
        <v>4107</v>
      </c>
      <c r="B95" s="537" t="s">
        <v>4104</v>
      </c>
      <c r="C95" s="537" t="str">
        <f t="array" ref="C95">IFERROR(INDEX($B$31:$B$936, MATCH(0, COUNTIF($C$30:C94, $B$31:$B$936&amp;"") + IF($B$31:$B$936="",1,0), 0)), "")</f>
        <v>La Croix-Rouge française</v>
      </c>
      <c r="D95" s="537" t="s">
        <v>4105</v>
      </c>
    </row>
    <row r="96" spans="1:4" s="11" customFormat="1" x14ac:dyDescent="0.2">
      <c r="A96" s="538" t="s">
        <v>4108</v>
      </c>
      <c r="B96" s="537" t="s">
        <v>4109</v>
      </c>
      <c r="C96" s="537" t="str">
        <f t="array" ref="C96">IFERROR(INDEX($B$31:$B$936, MATCH(0, COUNTIF($C$30:C95, $B$31:$B$936&amp;"") + IF($B$31:$B$936="",1,0), 0)), "")</f>
        <v>Direction Exécutive du Conseil National de lutte contre le Sida, les IST et les Epidémies</v>
      </c>
      <c r="D96" s="537" t="s">
        <v>4110</v>
      </c>
    </row>
    <row r="97" spans="1:4" s="11" customFormat="1" x14ac:dyDescent="0.2">
      <c r="A97" s="538" t="s">
        <v>4111</v>
      </c>
      <c r="B97" s="537" t="s">
        <v>4109</v>
      </c>
      <c r="C97" s="537" t="str">
        <f t="array" ref="C97">IFERROR(INDEX($B$31:$B$936, MATCH(0, COUNTIF($C$30:C96, $B$31:$B$936&amp;"") + IF($B$31:$B$936="",1,0), 0)), "")</f>
        <v>Cooperative Housing Foundation</v>
      </c>
      <c r="D97" s="537" t="s">
        <v>4110</v>
      </c>
    </row>
    <row r="98" spans="1:4" s="11" customFormat="1" x14ac:dyDescent="0.2">
      <c r="A98" s="538" t="s">
        <v>4112</v>
      </c>
      <c r="B98" s="537" t="s">
        <v>4109</v>
      </c>
      <c r="C98" s="537" t="str">
        <f t="array" ref="C98">IFERROR(INDEX($B$31:$B$936, MATCH(0, COUNTIF($C$30:C97, $B$31:$B$936&amp;"") + IF($B$31:$B$936="",1,0), 0)), "")</f>
        <v>Fondo Financiero de Proyectos de Desarrollo</v>
      </c>
      <c r="D98" s="537" t="s">
        <v>4110</v>
      </c>
    </row>
    <row r="99" spans="1:4" s="11" customFormat="1" x14ac:dyDescent="0.2">
      <c r="A99" s="538" t="s">
        <v>4113</v>
      </c>
      <c r="B99" s="537" t="s">
        <v>4109</v>
      </c>
      <c r="C99" s="537" t="str">
        <f t="array" ref="C99">IFERROR(INDEX($B$31:$B$936, MATCH(0, COUNTIF($C$30:C98, $B$31:$B$936&amp;"") + IF($B$31:$B$936="",1,0), 0)), "")</f>
        <v>Coordination Committee of the Fight against AIDS of Cabo Verde</v>
      </c>
      <c r="D99" s="537" t="s">
        <v>4110</v>
      </c>
    </row>
    <row r="100" spans="1:4" s="11" customFormat="1" x14ac:dyDescent="0.2">
      <c r="A100" s="538" t="s">
        <v>4114</v>
      </c>
      <c r="B100" s="537" t="s">
        <v>4087</v>
      </c>
      <c r="C100" s="537" t="str">
        <f t="array" ref="C100">IFERROR(INDEX($B$31:$B$936, MATCH(0, COUNTIF($C$30:C99, $B$31:$B$936&amp;"") + IF($B$31:$B$936="",1,0), 0)), "")</f>
        <v>Cape Verde Non Governmental Organisations Platform</v>
      </c>
      <c r="D100" s="537" t="s">
        <v>4088</v>
      </c>
    </row>
    <row r="101" spans="1:4" s="11" customFormat="1" x14ac:dyDescent="0.2">
      <c r="A101" s="538" t="s">
        <v>4115</v>
      </c>
      <c r="B101" s="537" t="s">
        <v>4116</v>
      </c>
      <c r="C101" s="537" t="str">
        <f t="array" ref="C101">IFERROR(INDEX($B$31:$B$936, MATCH(0, COUNTIF($C$30:C100, $B$31:$B$936&amp;"") + IF($B$31:$B$936="",1,0), 0)), "")</f>
        <v>Consejo Nacional para el VIH y el SIDA</v>
      </c>
      <c r="D101" s="537" t="s">
        <v>4117</v>
      </c>
    </row>
    <row r="102" spans="1:4" s="11" customFormat="1" x14ac:dyDescent="0.2">
      <c r="A102" s="538" t="s">
        <v>4118</v>
      </c>
      <c r="B102" s="537" t="s">
        <v>4116</v>
      </c>
      <c r="C102" s="537" t="str">
        <f t="array" ref="C102">IFERROR(INDEX($B$31:$B$936, MATCH(0, COUNTIF($C$30:C101, $B$31:$B$936&amp;"") + IF($B$31:$B$936="",1,0), 0)), "")</f>
        <v>Instituto Dermatológico y Cirugía de Piel ‘Dr. Huberto Bogaert Díaz’</v>
      </c>
      <c r="D102" s="537" t="s">
        <v>4117</v>
      </c>
    </row>
    <row r="103" spans="1:4" s="11" customFormat="1" x14ac:dyDescent="0.2">
      <c r="A103" s="538" t="s">
        <v>4119</v>
      </c>
      <c r="B103" s="537" t="s">
        <v>4120</v>
      </c>
      <c r="C103" s="537" t="str">
        <f t="array" ref="C103">IFERROR(INDEX($B$31:$B$936, MATCH(0, COUNTIF($C$30:C102, $B$31:$B$936&amp;"") + IF($B$31:$B$936="",1,0), 0)), "")</f>
        <v>Ministry of Public Health and Social Assistance of the Dominican Republic</v>
      </c>
      <c r="D103" s="537" t="s">
        <v>4121</v>
      </c>
    </row>
    <row r="104" spans="1:4" s="11" customFormat="1" x14ac:dyDescent="0.2">
      <c r="A104" s="538" t="s">
        <v>2958</v>
      </c>
      <c r="B104" s="537" t="s">
        <v>2959</v>
      </c>
      <c r="C104" s="537" t="str">
        <f t="array" ref="C104">IFERROR(INDEX($B$31:$B$936, MATCH(0, COUNTIF($C$30:C103, $B$31:$B$936&amp;"") + IF($B$31:$B$936="",1,0), 0)), "")</f>
        <v>Technical Management Unit of the Ministry of Public Health of the Republic of Ecuador</v>
      </c>
      <c r="D104" s="537" t="s">
        <v>2960</v>
      </c>
    </row>
    <row r="105" spans="1:4" s="11" customFormat="1" x14ac:dyDescent="0.2">
      <c r="A105" s="538" t="s">
        <v>2964</v>
      </c>
      <c r="B105" s="537" t="s">
        <v>2965</v>
      </c>
      <c r="C105" s="537" t="str">
        <f t="array" ref="C105">IFERROR(INDEX($B$31:$B$936, MATCH(0, COUNTIF($C$30:C104, $B$31:$B$936&amp;"") + IF($B$31:$B$936="",1,0), 0)), "")</f>
        <v>Ministry of Public Health of the Republic of Ecuador</v>
      </c>
      <c r="D105" s="537" t="s">
        <v>2966</v>
      </c>
    </row>
    <row r="106" spans="1:4" s="11" customFormat="1" x14ac:dyDescent="0.2">
      <c r="A106" s="538" t="s">
        <v>2967</v>
      </c>
      <c r="B106" s="537" t="s">
        <v>2968</v>
      </c>
      <c r="C106" s="537" t="str">
        <f t="array" ref="C106">IFERROR(INDEX($B$31:$B$936, MATCH(0, COUNTIF($C$30:C105, $B$31:$B$936&amp;"") + IF($B$31:$B$936="",1,0), 0)), "")</f>
        <v>Corporación Kimirina</v>
      </c>
      <c r="D106" s="537" t="s">
        <v>2969</v>
      </c>
    </row>
    <row r="107" spans="1:4" s="11" customFormat="1" x14ac:dyDescent="0.2">
      <c r="A107" s="538" t="s">
        <v>4122</v>
      </c>
      <c r="B107" s="537" t="s">
        <v>4123</v>
      </c>
      <c r="C107" s="537" t="str">
        <f t="array" ref="C107">IFERROR(INDEX($B$31:$B$936, MATCH(0, COUNTIF($C$30:C106, $B$31:$B$936&amp;"") + IF($B$31:$B$936="",1,0), 0)), "")</f>
        <v>The Ministry of Health and Population of Egypt</v>
      </c>
      <c r="D107" s="537" t="s">
        <v>4124</v>
      </c>
    </row>
    <row r="108" spans="1:4" s="11" customFormat="1" x14ac:dyDescent="0.2">
      <c r="A108" s="538" t="s">
        <v>4125</v>
      </c>
      <c r="B108" s="537" t="s">
        <v>4123</v>
      </c>
      <c r="C108" s="537" t="str">
        <f t="array" ref="C108">IFERROR(INDEX($B$31:$B$936, MATCH(0, COUNTIF($C$30:C107, $B$31:$B$936&amp;"") + IF($B$31:$B$936="",1,0), 0)), "")</f>
        <v>Ministry of Health of the State of Eritrea</v>
      </c>
      <c r="D108" s="537" t="s">
        <v>4124</v>
      </c>
    </row>
    <row r="109" spans="1:4" s="11" customFormat="1" x14ac:dyDescent="0.2">
      <c r="A109" s="538" t="s">
        <v>4126</v>
      </c>
      <c r="B109" s="537" t="s">
        <v>4123</v>
      </c>
      <c r="C109" s="537" t="str">
        <f t="array" ref="C109">IFERROR(INDEX($B$31:$B$936, MATCH(0, COUNTIF($C$30:C108, $B$31:$B$936&amp;"") + IF($B$31:$B$936="",1,0), 0)), "")</f>
        <v>HIV/AIDS Prevention and Control Office</v>
      </c>
      <c r="D109" s="537" t="s">
        <v>4124</v>
      </c>
    </row>
    <row r="110" spans="1:4" s="11" customFormat="1" x14ac:dyDescent="0.2">
      <c r="A110" s="538" t="s">
        <v>4127</v>
      </c>
      <c r="B110" s="537" t="s">
        <v>4077</v>
      </c>
      <c r="C110" s="537" t="str">
        <f t="array" ref="C110">IFERROR(INDEX($B$31:$B$936, MATCH(0, COUNTIF($C$30:C109, $B$31:$B$936&amp;"") + IF($B$31:$B$936="",1,0), 0)), "")</f>
        <v>Federal Ministry of Health of the Federal Democratic Republic of Ethiopia</v>
      </c>
      <c r="D110" s="537" t="s">
        <v>4078</v>
      </c>
    </row>
    <row r="111" spans="1:4" s="11" customFormat="1" x14ac:dyDescent="0.2">
      <c r="A111" s="538" t="s">
        <v>4128</v>
      </c>
      <c r="B111" s="537" t="s">
        <v>4074</v>
      </c>
      <c r="C111" s="537" t="str">
        <f t="array" ref="C111">IFERROR(INDEX($B$31:$B$936, MATCH(0, COUNTIF($C$30:C110, $B$31:$B$936&amp;"") + IF($B$31:$B$936="",1,0), 0)), "")</f>
        <v>Ministry of Health, Social Welfare and National Solidarity of the Gabonese Republic</v>
      </c>
      <c r="D111" s="537" t="s">
        <v>4075</v>
      </c>
    </row>
    <row r="112" spans="1:4" s="11" customFormat="1" x14ac:dyDescent="0.2">
      <c r="A112" s="538" t="s">
        <v>4129</v>
      </c>
      <c r="B112" s="537" t="s">
        <v>4130</v>
      </c>
      <c r="C112" s="537" t="str">
        <f t="array" ref="C112">IFERROR(INDEX($B$31:$B$936, MATCH(0, COUNTIF($C$30:C111, $B$31:$B$936&amp;"") + IF($B$31:$B$936="",1,0), 0)), "")</f>
        <v>National Center For Disease Control and Public Health</v>
      </c>
      <c r="D112" s="537" t="s">
        <v>4131</v>
      </c>
    </row>
    <row r="113" spans="1:4" s="11" customFormat="1" x14ac:dyDescent="0.2">
      <c r="A113" s="538" t="s">
        <v>4132</v>
      </c>
      <c r="B113" s="537" t="s">
        <v>4133</v>
      </c>
      <c r="C113" s="537" t="str">
        <f t="array" ref="C113">IFERROR(INDEX($B$31:$B$936, MATCH(0, COUNTIF($C$30:C112, $B$31:$B$936&amp;"") + IF($B$31:$B$936="",1,0), 0)), "")</f>
        <v>Adventist Development and Relief Agency of Ghana</v>
      </c>
      <c r="D113" s="537" t="s">
        <v>4134</v>
      </c>
    </row>
    <row r="114" spans="1:4" s="11" customFormat="1" x14ac:dyDescent="0.2">
      <c r="A114" s="538" t="s">
        <v>4135</v>
      </c>
      <c r="B114" s="537" t="s">
        <v>4133</v>
      </c>
      <c r="C114" s="537" t="str">
        <f t="array" ref="C114">IFERROR(INDEX($B$31:$B$936, MATCH(0, COUNTIF($C$30:C113, $B$31:$B$936&amp;"") + IF($B$31:$B$936="",1,0), 0)), "")</f>
        <v>Ghana AIDS Commission</v>
      </c>
      <c r="D114" s="537" t="s">
        <v>4134</v>
      </c>
    </row>
    <row r="115" spans="1:4" s="11" customFormat="1" x14ac:dyDescent="0.2">
      <c r="A115" s="538" t="s">
        <v>4136</v>
      </c>
      <c r="B115" s="537" t="s">
        <v>4137</v>
      </c>
      <c r="C115" s="537" t="str">
        <f t="array" ref="C115">IFERROR(INDEX($B$31:$B$936, MATCH(0, COUNTIF($C$30:C114, $B$31:$B$936&amp;"") + IF($B$31:$B$936="",1,0), 0)), "")</f>
        <v>Planned Parenthood Association of Ghana</v>
      </c>
      <c r="D115" s="537" t="s">
        <v>4138</v>
      </c>
    </row>
    <row r="116" spans="1:4" s="11" customFormat="1" x14ac:dyDescent="0.2">
      <c r="A116" s="538" t="s">
        <v>4139</v>
      </c>
      <c r="B116" s="537" t="s">
        <v>4140</v>
      </c>
      <c r="C116" s="537" t="str">
        <f t="array" ref="C116">IFERROR(INDEX($B$31:$B$936, MATCH(0, COUNTIF($C$30:C115, $B$31:$B$936&amp;"") + IF($B$31:$B$936="",1,0), 0)), "")</f>
        <v>AngloGold Ashanti (Ghana) Malaria Control Limited</v>
      </c>
      <c r="D116" s="537" t="s">
        <v>4141</v>
      </c>
    </row>
    <row r="117" spans="1:4" s="11" customFormat="1" x14ac:dyDescent="0.2">
      <c r="A117" s="538" t="s">
        <v>4142</v>
      </c>
      <c r="B117" s="537" t="s">
        <v>4140</v>
      </c>
      <c r="C117" s="537" t="str">
        <f t="array" ref="C117">IFERROR(INDEX($B$31:$B$936, MATCH(0, COUNTIF($C$30:C116, $B$31:$B$936&amp;"") + IF($B$31:$B$936="",1,0), 0)), "")</f>
        <v>Secrétariat Exécutif du Comité National de Lutte contre le Sida de la République de Guinée</v>
      </c>
      <c r="D117" s="537" t="s">
        <v>4141</v>
      </c>
    </row>
    <row r="118" spans="1:4" s="11" customFormat="1" x14ac:dyDescent="0.2">
      <c r="A118" s="538" t="s">
        <v>4143</v>
      </c>
      <c r="B118" s="537" t="s">
        <v>4144</v>
      </c>
      <c r="C118" s="537" t="str">
        <f t="array" ref="C118">IFERROR(INDEX($B$31:$B$936, MATCH(0, COUNTIF($C$30:C117, $B$31:$B$936&amp;"") + IF($B$31:$B$936="",1,0), 0)), "")</f>
        <v>German Corporation for International Cooperation (GIZ) GmbH</v>
      </c>
      <c r="D118" s="537" t="s">
        <v>4145</v>
      </c>
    </row>
    <row r="119" spans="1:4" s="11" customFormat="1" x14ac:dyDescent="0.2">
      <c r="A119" s="538" t="s">
        <v>4146</v>
      </c>
      <c r="B119" s="537" t="s">
        <v>4147</v>
      </c>
      <c r="C119" s="537" t="str">
        <f t="array" ref="C119">IFERROR(INDEX($B$31:$B$936, MATCH(0, COUNTIF($C$30:C118, $B$31:$B$936&amp;"") + IF($B$31:$B$936="",1,0), 0)), "")</f>
        <v>The Ministry of Public Health of the Republic of Guinea</v>
      </c>
      <c r="D119" s="537" t="s">
        <v>4148</v>
      </c>
    </row>
    <row r="120" spans="1:4" s="11" customFormat="1" x14ac:dyDescent="0.2">
      <c r="A120" s="538" t="s">
        <v>4149</v>
      </c>
      <c r="B120" s="537" t="s">
        <v>4150</v>
      </c>
      <c r="C120" s="537" t="str">
        <f t="array" ref="C120">IFERROR(INDEX($B$31:$B$936, MATCH(0, COUNTIF($C$30:C119, $B$31:$B$936&amp;"") + IF($B$31:$B$936="",1,0), 0)), "")</f>
        <v>The National AIDS Secretariat of the Republic of The Gambia</v>
      </c>
      <c r="D120" s="537" t="s">
        <v>4151</v>
      </c>
    </row>
    <row r="121" spans="1:4" s="11" customFormat="1" x14ac:dyDescent="0.2">
      <c r="A121" s="538" t="s">
        <v>4152</v>
      </c>
      <c r="B121" s="537" t="s">
        <v>4153</v>
      </c>
      <c r="C121" s="537" t="str">
        <f t="array" ref="C121">IFERROR(INDEX($B$31:$B$936, MATCH(0, COUNTIF($C$30:C120, $B$31:$B$936&amp;"") + IF($B$31:$B$936="",1,0), 0)), "")</f>
        <v>ActionAid International The Gambia</v>
      </c>
      <c r="D121" s="537" t="s">
        <v>4154</v>
      </c>
    </row>
    <row r="122" spans="1:4" s="11" customFormat="1" x14ac:dyDescent="0.2">
      <c r="A122" s="538" t="s">
        <v>4155</v>
      </c>
      <c r="B122" s="537" t="s">
        <v>4018</v>
      </c>
      <c r="C122" s="537" t="str">
        <f t="array" ref="C122">IFERROR(INDEX($B$31:$B$936, MATCH(0, COUNTIF($C$30:C121, $B$31:$B$936&amp;"") + IF($B$31:$B$936="",1,0), 0)), "")</f>
        <v>Ministry of Health and Social Welfare of the Republic of Gambia</v>
      </c>
      <c r="D122" s="537" t="s">
        <v>4019</v>
      </c>
    </row>
    <row r="123" spans="1:4" s="11" customFormat="1" x14ac:dyDescent="0.2">
      <c r="A123" s="538" t="s">
        <v>4156</v>
      </c>
      <c r="B123" s="537" t="s">
        <v>4018</v>
      </c>
      <c r="C123" s="537" t="str">
        <f t="array" ref="C123">IFERROR(INDEX($B$31:$B$936, MATCH(0, COUNTIF($C$30:C122, $B$31:$B$936&amp;"") + IF($B$31:$B$936="",1,0), 0)), "")</f>
        <v>Medical Research Council (UK)</v>
      </c>
      <c r="D123" s="537" t="s">
        <v>4019</v>
      </c>
    </row>
    <row r="124" spans="1:4" s="11" customFormat="1" x14ac:dyDescent="0.2">
      <c r="A124" s="538" t="s">
        <v>4157</v>
      </c>
      <c r="B124" s="537" t="s">
        <v>4158</v>
      </c>
      <c r="C124" s="537" t="str">
        <f t="array" ref="C124">IFERROR(INDEX($B$31:$B$936, MATCH(0, COUNTIF($C$30:C123, $B$31:$B$936&amp;"") + IF($B$31:$B$936="",1,0), 0)), "")</f>
        <v>National Secretariat to Fight AIDS of Guinea-Bissau</v>
      </c>
      <c r="D124" s="537" t="s">
        <v>4159</v>
      </c>
    </row>
    <row r="125" spans="1:4" s="11" customFormat="1" x14ac:dyDescent="0.2">
      <c r="A125" s="538" t="s">
        <v>4160</v>
      </c>
      <c r="B125" s="537" t="s">
        <v>4161</v>
      </c>
      <c r="C125" s="537" t="str">
        <f t="array" ref="C125">IFERROR(INDEX($B$31:$B$936, MATCH(0, COUNTIF($C$30:C124, $B$31:$B$936&amp;"") + IF($B$31:$B$936="",1,0), 0)), "")</f>
        <v>Ministry of Health of the Republic of Guinea-Bissau</v>
      </c>
      <c r="D125" s="537" t="s">
        <v>4162</v>
      </c>
    </row>
    <row r="126" spans="1:4" s="11" customFormat="1" x14ac:dyDescent="0.2">
      <c r="A126" s="538" t="s">
        <v>4163</v>
      </c>
      <c r="B126" s="537" t="s">
        <v>4161</v>
      </c>
      <c r="C126" s="537" t="str">
        <f t="array" ref="C126">IFERROR(INDEX($B$31:$B$936, MATCH(0, COUNTIF($C$30:C125, $B$31:$B$936&amp;"") + IF($B$31:$B$936="",1,0), 0)), "")</f>
        <v>Ministry of Health and Social Assistance of the Republic of Guatemala</v>
      </c>
      <c r="D126" s="537" t="s">
        <v>4162</v>
      </c>
    </row>
    <row r="127" spans="1:4" s="11" customFormat="1" x14ac:dyDescent="0.2">
      <c r="A127" s="538" t="s">
        <v>2976</v>
      </c>
      <c r="B127" s="537" t="s">
        <v>2977</v>
      </c>
      <c r="C127" s="537" t="str">
        <f t="array" ref="C127">IFERROR(INDEX($B$31:$B$936, MATCH(0, COUNTIF($C$30:C126, $B$31:$B$936&amp;"") + IF($B$31:$B$936="",1,0), 0)), "")</f>
        <v>Ministry of Health of the Republic of Guyana</v>
      </c>
      <c r="D127" s="537" t="s">
        <v>2978</v>
      </c>
    </row>
    <row r="128" spans="1:4" s="11" customFormat="1" x14ac:dyDescent="0.2">
      <c r="A128" s="538" t="s">
        <v>2979</v>
      </c>
      <c r="B128" s="537" t="s">
        <v>2974</v>
      </c>
      <c r="C128" s="537" t="str">
        <f t="array" ref="C128">IFERROR(INDEX($B$31:$B$936, MATCH(0, COUNTIF($C$30:C127, $B$31:$B$936&amp;"") + IF($B$31:$B$936="",1,0), 0)), "")</f>
        <v>IL&amp;FS Education &amp; Technology Services Ltd.</v>
      </c>
      <c r="D128" s="537" t="s">
        <v>2980</v>
      </c>
    </row>
    <row r="129" spans="1:4" s="11" customFormat="1" x14ac:dyDescent="0.2">
      <c r="A129" s="538" t="s">
        <v>4164</v>
      </c>
      <c r="B129" s="537" t="s">
        <v>4150</v>
      </c>
      <c r="C129" s="537" t="str">
        <f t="array" ref="C129">IFERROR(INDEX($B$31:$B$936, MATCH(0, COUNTIF($C$30:C128, $B$31:$B$936&amp;"") + IF($B$31:$B$936="",1,0), 0)), "")</f>
        <v>Indian Nursing Council</v>
      </c>
      <c r="D129" s="537" t="s">
        <v>4165</v>
      </c>
    </row>
    <row r="130" spans="1:4" s="11" customFormat="1" x14ac:dyDescent="0.2">
      <c r="A130" s="538" t="s">
        <v>4166</v>
      </c>
      <c r="B130" s="537" t="s">
        <v>4167</v>
      </c>
      <c r="C130" s="537" t="str">
        <f t="array" ref="C130">IFERROR(INDEX($B$31:$B$936, MATCH(0, COUNTIF($C$30:C129, $B$31:$B$936&amp;"") + IF($B$31:$B$936="",1,0), 0)), "")</f>
        <v>Tata Institute of Social Sciences</v>
      </c>
      <c r="D130" s="537" t="s">
        <v>4168</v>
      </c>
    </row>
    <row r="131" spans="1:4" s="11" customFormat="1" x14ac:dyDescent="0.2">
      <c r="A131" s="538" t="s">
        <v>4169</v>
      </c>
      <c r="B131" s="537" t="s">
        <v>4170</v>
      </c>
      <c r="C131" s="537" t="str">
        <f t="array" ref="C131">IFERROR(INDEX($B$31:$B$936, MATCH(0, COUNTIF($C$30:C130, $B$31:$B$936&amp;"") + IF($B$31:$B$936="",1,0), 0)), "")</f>
        <v>Emmanuel Hospital Association</v>
      </c>
      <c r="D131" s="537" t="s">
        <v>4171</v>
      </c>
    </row>
    <row r="132" spans="1:4" s="11" customFormat="1" x14ac:dyDescent="0.2">
      <c r="A132" s="538" t="s">
        <v>4172</v>
      </c>
      <c r="B132" s="537" t="s">
        <v>4170</v>
      </c>
      <c r="C132" s="537" t="str">
        <f t="array" ref="C132">IFERROR(INDEX($B$31:$B$936, MATCH(0, COUNTIF($C$30:C131, $B$31:$B$936&amp;"") + IF($B$31:$B$936="",1,0), 0)), "")</f>
        <v>Caritas India</v>
      </c>
      <c r="D132" s="537" t="s">
        <v>4171</v>
      </c>
    </row>
    <row r="133" spans="1:4" s="11" customFormat="1" x14ac:dyDescent="0.2">
      <c r="A133" s="538" t="s">
        <v>4173</v>
      </c>
      <c r="B133" s="537" t="s">
        <v>4174</v>
      </c>
      <c r="C133" s="537" t="str">
        <f t="array" ref="C133">IFERROR(INDEX($B$31:$B$936, MATCH(0, COUNTIF($C$30:C132, $B$31:$B$936&amp;"") + IF($B$31:$B$936="",1,0), 0)), "")</f>
        <v>India HIV/AIDS Alliance</v>
      </c>
      <c r="D133" s="537" t="s">
        <v>4175</v>
      </c>
    </row>
    <row r="134" spans="1:4" s="11" customFormat="1" x14ac:dyDescent="0.2">
      <c r="A134" s="538" t="s">
        <v>4176</v>
      </c>
      <c r="B134" s="537" t="s">
        <v>4174</v>
      </c>
      <c r="C134" s="537" t="str">
        <f t="array" ref="C134">IFERROR(INDEX($B$31:$B$936, MATCH(0, COUNTIF($C$30:C133, $B$31:$B$936&amp;"") + IF($B$31:$B$936="",1,0), 0)), "")</f>
        <v>Plan International (India Chapter)</v>
      </c>
      <c r="D134" s="537" t="s">
        <v>4177</v>
      </c>
    </row>
    <row r="135" spans="1:4" s="11" customFormat="1" x14ac:dyDescent="0.2">
      <c r="A135" s="538" t="s">
        <v>4178</v>
      </c>
      <c r="B135" s="537" t="s">
        <v>4174</v>
      </c>
      <c r="C135" s="537" t="str">
        <f t="array" ref="C135">IFERROR(INDEX($B$31:$B$936, MATCH(0, COUNTIF($C$30:C134, $B$31:$B$936&amp;"") + IF($B$31:$B$936="",1,0), 0)), "")</f>
        <v>Solidarity and Action Against The HIV Infection in India</v>
      </c>
      <c r="D135" s="537" t="s">
        <v>4175</v>
      </c>
    </row>
    <row r="136" spans="1:4" s="11" customFormat="1" x14ac:dyDescent="0.2">
      <c r="A136" s="538" t="s">
        <v>4179</v>
      </c>
      <c r="B136" s="537" t="s">
        <v>4174</v>
      </c>
      <c r="C136" s="537" t="str">
        <f t="array" ref="C136">IFERROR(INDEX($B$31:$B$936, MATCH(0, COUNTIF($C$30:C135, $B$31:$B$936&amp;"") + IF($B$31:$B$936="",1,0), 0)), "")</f>
        <v>International Union Against Tuberculosis and Lung Disease</v>
      </c>
      <c r="D136" s="537" t="s">
        <v>4175</v>
      </c>
    </row>
    <row r="137" spans="1:4" s="11" customFormat="1" x14ac:dyDescent="0.2">
      <c r="A137" s="538" t="s">
        <v>4180</v>
      </c>
      <c r="B137" s="537" t="s">
        <v>4174</v>
      </c>
      <c r="C137" s="537" t="str">
        <f t="array" ref="C137">IFERROR(INDEX($B$31:$B$936, MATCH(0, COUNTIF($C$30:C136, $B$31:$B$936&amp;"") + IF($B$31:$B$936="",1,0), 0)), "")</f>
        <v>Directorate General of Disease Prevention and Control, Ministry of Health of The Republic of Indonesia</v>
      </c>
      <c r="D137" s="537" t="s">
        <v>4177</v>
      </c>
    </row>
    <row r="138" spans="1:4" s="11" customFormat="1" x14ac:dyDescent="0.2">
      <c r="A138" s="538" t="s">
        <v>4181</v>
      </c>
      <c r="B138" s="537" t="s">
        <v>4174</v>
      </c>
      <c r="C138" s="537" t="str">
        <f t="array" ref="C138">IFERROR(INDEX($B$31:$B$936, MATCH(0, COUNTIF($C$30:C137, $B$31:$B$936&amp;"") + IF($B$31:$B$936="",1,0), 0)), "")</f>
        <v>National AIDS Commission of Indonesia</v>
      </c>
      <c r="D138" s="537" t="s">
        <v>4182</v>
      </c>
    </row>
    <row r="139" spans="1:4" s="11" customFormat="1" x14ac:dyDescent="0.2">
      <c r="A139" s="538" t="s">
        <v>4183</v>
      </c>
      <c r="B139" s="537" t="s">
        <v>4184</v>
      </c>
      <c r="C139" s="537" t="str">
        <f t="array" ref="C139">IFERROR(INDEX($B$31:$B$936, MATCH(0, COUNTIF($C$30:C138, $B$31:$B$936&amp;"") + IF($B$31:$B$936="",1,0), 0)), "")</f>
        <v>Yayasan Spiritia</v>
      </c>
      <c r="D139" s="537" t="s">
        <v>4185</v>
      </c>
    </row>
    <row r="140" spans="1:4" s="11" customFormat="1" x14ac:dyDescent="0.2">
      <c r="A140" s="538" t="s">
        <v>4186</v>
      </c>
      <c r="B140" s="537" t="s">
        <v>4187</v>
      </c>
      <c r="C140" s="537" t="str">
        <f t="array" ref="C140">IFERROR(INDEX($B$31:$B$936, MATCH(0, COUNTIF($C$30:C139, $B$31:$B$936&amp;"") + IF($B$31:$B$936="",1,0), 0)), "")</f>
        <v>Persatuan Karya Dharma Kesehatan Indonesia (also known as “PERDHAKI”, Association of Voluntary Health Services of Indonesia)</v>
      </c>
      <c r="D140" s="537" t="s">
        <v>4188</v>
      </c>
    </row>
    <row r="141" spans="1:4" s="11" customFormat="1" x14ac:dyDescent="0.2">
      <c r="A141" s="538" t="s">
        <v>4189</v>
      </c>
      <c r="B141" s="537" t="s">
        <v>4190</v>
      </c>
      <c r="C141" s="537" t="str">
        <f t="array" ref="C141">IFERROR(INDEX($B$31:$B$936, MATCH(0, COUNTIF($C$30:C140, $B$31:$B$936&amp;"") + IF($B$31:$B$936="",1,0), 0)), "")</f>
        <v>Central Board of ‘Aisyiyah</v>
      </c>
      <c r="D141" s="537" t="s">
        <v>4191</v>
      </c>
    </row>
    <row r="142" spans="1:4" s="11" customFormat="1" x14ac:dyDescent="0.2">
      <c r="A142" s="538" t="s">
        <v>4192</v>
      </c>
      <c r="B142" s="537" t="s">
        <v>4190</v>
      </c>
      <c r="C142" s="537" t="str">
        <f t="array" ref="C142">IFERROR(INDEX($B$31:$B$936, MATCH(0, COUNTIF($C$30:C141, $B$31:$B$936&amp;"") + IF($B$31:$B$936="",1,0), 0)), "")</f>
        <v>Faculty of Public Health, University of Indonesia</v>
      </c>
      <c r="D142" s="537" t="s">
        <v>4191</v>
      </c>
    </row>
    <row r="143" spans="1:4" s="11" customFormat="1" x14ac:dyDescent="0.2">
      <c r="A143" s="538" t="s">
        <v>4193</v>
      </c>
      <c r="B143" s="537" t="s">
        <v>4187</v>
      </c>
      <c r="C143" s="537" t="str">
        <f t="array" ref="C143">IFERROR(INDEX($B$31:$B$936, MATCH(0, COUNTIF($C$30:C142, $B$31:$B$936&amp;"") + IF($B$31:$B$936="",1,0), 0)), "")</f>
        <v>Indonesia Planned Parenthood Association</v>
      </c>
      <c r="D143" s="537" t="s">
        <v>4188</v>
      </c>
    </row>
    <row r="144" spans="1:4" s="11" customFormat="1" x14ac:dyDescent="0.2">
      <c r="A144" s="538" t="s">
        <v>4194</v>
      </c>
      <c r="B144" s="537" t="s">
        <v>4187</v>
      </c>
      <c r="C144" s="537" t="str">
        <f t="array" ref="C144">IFERROR(INDEX($B$31:$B$936, MATCH(0, COUNTIF($C$30:C143, $B$31:$B$936&amp;"") + IF($B$31:$B$936="",1,0), 0)), "")</f>
        <v>Nahdlatul Ulama</v>
      </c>
      <c r="D144" s="537" t="s">
        <v>4188</v>
      </c>
    </row>
    <row r="145" spans="1:4" s="11" customFormat="1" x14ac:dyDescent="0.2">
      <c r="A145" s="538" t="s">
        <v>4195</v>
      </c>
      <c r="B145" s="537" t="s">
        <v>4187</v>
      </c>
      <c r="C145" s="537" t="str">
        <f t="array" ref="C145">IFERROR(INDEX($B$31:$B$936, MATCH(0, COUNTIF($C$30:C144, $B$31:$B$936&amp;"") + IF($B$31:$B$936="",1,0), 0)), "")</f>
        <v>Ministry of Health of Jamaica</v>
      </c>
      <c r="D145" s="537" t="s">
        <v>4188</v>
      </c>
    </row>
    <row r="146" spans="1:4" s="11" customFormat="1" x14ac:dyDescent="0.2">
      <c r="A146" s="538" t="s">
        <v>4196</v>
      </c>
      <c r="B146" s="537" t="s">
        <v>4187</v>
      </c>
      <c r="C146" s="537" t="str">
        <f t="array" ref="C146">IFERROR(INDEX($B$31:$B$936, MATCH(0, COUNTIF($C$30:C145, $B$31:$B$936&amp;"") + IF($B$31:$B$936="",1,0), 0)), "")</f>
        <v>National Center of Tuberculosis Problems of the Ministry of Healthcare and Social Development of the Republic of Kazakhstan</v>
      </c>
      <c r="D146" s="537" t="s">
        <v>4188</v>
      </c>
    </row>
    <row r="147" spans="1:4" s="11" customFormat="1" x14ac:dyDescent="0.2">
      <c r="A147" s="538" t="s">
        <v>4197</v>
      </c>
      <c r="B147" s="537" t="s">
        <v>4198</v>
      </c>
      <c r="C147" s="537" t="str">
        <f t="array" ref="C147">IFERROR(INDEX($B$31:$B$936, MATCH(0, COUNTIF($C$30:C146, $B$31:$B$936&amp;"") + IF($B$31:$B$936="",1,0), 0)), "")</f>
        <v>Republican Center on Prevention and Control of AIDS of the Ministry of Healthcare of the Republic of Kazakhstan</v>
      </c>
      <c r="D147" s="537" t="s">
        <v>4199</v>
      </c>
    </row>
    <row r="148" spans="1:4" s="11" customFormat="1" x14ac:dyDescent="0.2">
      <c r="A148" s="538" t="s">
        <v>4200</v>
      </c>
      <c r="B148" s="537" t="s">
        <v>4201</v>
      </c>
      <c r="C148" s="537" t="str">
        <f t="array" ref="C148">IFERROR(INDEX($B$31:$B$936, MATCH(0, COUNTIF($C$30:C147, $B$31:$B$936&amp;"") + IF($B$31:$B$936="",1,0), 0)), "")</f>
        <v>Project HOPE  - the People to People Health Foundation</v>
      </c>
      <c r="D148" s="537" t="s">
        <v>4202</v>
      </c>
    </row>
    <row r="149" spans="1:4" s="11" customFormat="1" x14ac:dyDescent="0.2">
      <c r="A149" s="538" t="s">
        <v>4203</v>
      </c>
      <c r="B149" s="537" t="s">
        <v>4201</v>
      </c>
      <c r="C149" s="537" t="str">
        <f t="array" ref="C149">IFERROR(INDEX($B$31:$B$936, MATCH(0, COUNTIF($C$30:C148, $B$31:$B$936&amp;"") + IF($B$31:$B$936="",1,0), 0)), "")</f>
        <v>Kenya Red Cross Society</v>
      </c>
      <c r="D149" s="537" t="s">
        <v>4202</v>
      </c>
    </row>
    <row r="150" spans="1:4" s="11" customFormat="1" x14ac:dyDescent="0.2">
      <c r="A150" s="538" t="s">
        <v>4204</v>
      </c>
      <c r="B150" s="537" t="s">
        <v>4205</v>
      </c>
      <c r="C150" s="537" t="str">
        <f t="array" ref="C150">IFERROR(INDEX($B$31:$B$936, MATCH(0, COUNTIF($C$30:C149, $B$31:$B$936&amp;"") + IF($B$31:$B$936="",1,0), 0)), "")</f>
        <v>Amref Health Africa in Kenya</v>
      </c>
      <c r="D150" s="537" t="s">
        <v>4206</v>
      </c>
    </row>
    <row r="151" spans="1:4" s="11" customFormat="1" x14ac:dyDescent="0.2">
      <c r="A151" s="538" t="s">
        <v>4207</v>
      </c>
      <c r="B151" s="537" t="s">
        <v>4198</v>
      </c>
      <c r="C151" s="537" t="str">
        <f t="array" ref="C151">IFERROR(INDEX($B$31:$B$936, MATCH(0, COUNTIF($C$30:C150, $B$31:$B$936&amp;"") + IF($B$31:$B$936="",1,0), 0)), "")</f>
        <v>National Center for HIV/AIDS, Dermatology and STI</v>
      </c>
      <c r="D151" s="537" t="s">
        <v>4199</v>
      </c>
    </row>
    <row r="152" spans="1:4" s="11" customFormat="1" x14ac:dyDescent="0.2">
      <c r="A152" s="538" t="s">
        <v>4208</v>
      </c>
      <c r="B152" s="537" t="s">
        <v>4209</v>
      </c>
      <c r="C152" s="537" t="str">
        <f t="array" ref="C152">IFERROR(INDEX($B$31:$B$936, MATCH(0, COUNTIF($C$30:C151, $B$31:$B$936&amp;"") + IF($B$31:$B$936="",1,0), 0)), "")</f>
        <v>Ministry of Health of the Kingdom of Cambodia</v>
      </c>
      <c r="D152" s="537" t="s">
        <v>4210</v>
      </c>
    </row>
    <row r="153" spans="1:4" s="11" customFormat="1" x14ac:dyDescent="0.2">
      <c r="A153" s="538" t="s">
        <v>4211</v>
      </c>
      <c r="B153" s="537" t="s">
        <v>4212</v>
      </c>
      <c r="C153" s="537" t="str">
        <f t="array" ref="C153">IFERROR(INDEX($B$31:$B$936, MATCH(0, COUNTIF($C$30:C152, $B$31:$B$936&amp;"") + IF($B$31:$B$936="",1,0), 0)), "")</f>
        <v>Ministry of Health of the Lao People's Democratic Republic</v>
      </c>
      <c r="D153" s="537" t="s">
        <v>4213</v>
      </c>
    </row>
    <row r="154" spans="1:4" s="11" customFormat="1" x14ac:dyDescent="0.2">
      <c r="A154" s="538" t="s">
        <v>4214</v>
      </c>
      <c r="B154" s="537" t="s">
        <v>4212</v>
      </c>
      <c r="C154" s="537" t="str">
        <f t="array" ref="C154">IFERROR(INDEX($B$31:$B$936, MATCH(0, COUNTIF($C$30:C153, $B$31:$B$936&amp;"") + IF($B$31:$B$936="",1,0), 0)), "")</f>
        <v>Ministry of Health and Social Welfare of the Republic of Liberia</v>
      </c>
      <c r="D154" s="537" t="s">
        <v>4213</v>
      </c>
    </row>
    <row r="155" spans="1:4" s="11" customFormat="1" x14ac:dyDescent="0.2">
      <c r="A155" s="538" t="s">
        <v>4215</v>
      </c>
      <c r="B155" s="537" t="s">
        <v>4216</v>
      </c>
      <c r="C155" s="537" t="str">
        <f t="array" ref="C155">IFERROR(INDEX($B$31:$B$936, MATCH(0, COUNTIF($C$30:C154, $B$31:$B$936&amp;"") + IF($B$31:$B$936="",1,0), 0)), "")</f>
        <v>Catholic Relief Services - United States Conference of Catholic Bishops</v>
      </c>
      <c r="D155" s="537" t="s">
        <v>4217</v>
      </c>
    </row>
    <row r="156" spans="1:4" s="11" customFormat="1" x14ac:dyDescent="0.2">
      <c r="A156" s="538" t="s">
        <v>4218</v>
      </c>
      <c r="B156" s="537" t="s">
        <v>4216</v>
      </c>
      <c r="C156" s="537" t="str">
        <f t="array" ref="C156">IFERROR(INDEX($B$31:$B$936, MATCH(0, COUNTIF($C$30:C155, $B$31:$B$936&amp;"") + IF($B$31:$B$936="",1,0), 0)), "")</f>
        <v>World Vision Mozambique</v>
      </c>
      <c r="D156" s="537" t="s">
        <v>4217</v>
      </c>
    </row>
    <row r="157" spans="1:4" s="11" customFormat="1" x14ac:dyDescent="0.2">
      <c r="A157" s="538" t="s">
        <v>4219</v>
      </c>
      <c r="B157" s="537" t="s">
        <v>4216</v>
      </c>
      <c r="C157" s="537" t="str">
        <f t="array" ref="C157">IFERROR(INDEX($B$31:$B$936, MATCH(0, COUNTIF($C$30:C156, $B$31:$B$936&amp;"") + IF($B$31:$B$936="",1,0), 0)), "")</f>
        <v>World Vision Malawi</v>
      </c>
      <c r="D157" s="537" t="s">
        <v>4217</v>
      </c>
    </row>
    <row r="158" spans="1:4" s="11" customFormat="1" x14ac:dyDescent="0.2">
      <c r="A158" s="538" t="s">
        <v>4220</v>
      </c>
      <c r="B158" s="537" t="s">
        <v>4216</v>
      </c>
      <c r="C158" s="537" t="str">
        <f t="array" ref="C158">IFERROR(INDEX($B$31:$B$936, MATCH(0, COUNTIF($C$30:C157, $B$31:$B$936&amp;"") + IF($B$31:$B$936="",1,0), 0)), "")</f>
        <v>Save the Children Federation, Inc.</v>
      </c>
      <c r="D158" s="537" t="s">
        <v>4217</v>
      </c>
    </row>
    <row r="159" spans="1:4" s="11" customFormat="1" x14ac:dyDescent="0.2">
      <c r="A159" s="538" t="s">
        <v>4221</v>
      </c>
      <c r="B159" s="537" t="s">
        <v>4222</v>
      </c>
      <c r="C159" s="537" t="str">
        <f t="array" ref="C159">IFERROR(INDEX($B$31:$B$936, MATCH(0, COUNTIF($C$30:C158, $B$31:$B$936&amp;"") + IF($B$31:$B$936="",1,0), 0)), "")</f>
        <v>The International Federation of Red Cross and Red Crescent Societies</v>
      </c>
      <c r="D159" s="537" t="s">
        <v>4223</v>
      </c>
    </row>
    <row r="160" spans="1:4" s="11" customFormat="1" x14ac:dyDescent="0.2">
      <c r="A160" s="538" t="s">
        <v>4224</v>
      </c>
      <c r="B160" s="537" t="s">
        <v>4225</v>
      </c>
      <c r="C160" s="537" t="str">
        <f t="array" ref="C160">IFERROR(INDEX($B$31:$B$936, MATCH(0, COUNTIF($C$30:C159, $B$31:$B$936&amp;"") + IF($B$31:$B$936="",1,0), 0)), "")</f>
        <v>World Vision (PNG) Trust</v>
      </c>
      <c r="D160" s="537" t="s">
        <v>4226</v>
      </c>
    </row>
    <row r="161" spans="1:4" s="11" customFormat="1" x14ac:dyDescent="0.2">
      <c r="A161" s="538" t="s">
        <v>4227</v>
      </c>
      <c r="B161" s="537" t="s">
        <v>4228</v>
      </c>
      <c r="C161" s="537" t="str">
        <f t="array" ref="C161">IFERROR(INDEX($B$31:$B$936, MATCH(0, COUNTIF($C$30:C160, $B$31:$B$936&amp;"") + IF($B$31:$B$936="",1,0), 0)), "")</f>
        <v>International Organization for Migration</v>
      </c>
      <c r="D161" s="537" t="s">
        <v>4229</v>
      </c>
    </row>
    <row r="162" spans="1:4" s="11" customFormat="1" x14ac:dyDescent="0.2">
      <c r="A162" s="538" t="s">
        <v>4230</v>
      </c>
      <c r="B162" s="537" t="s">
        <v>4231</v>
      </c>
      <c r="C162" s="537" t="str">
        <f t="array" ref="C162">IFERROR(INDEX($B$31:$B$936, MATCH(0, COUNTIF($C$30:C161, $B$31:$B$936&amp;"") + IF($B$31:$B$936="",1,0), 0)), "")</f>
        <v>IntraHealth International, Inc.</v>
      </c>
      <c r="D162" s="537" t="s">
        <v>4232</v>
      </c>
    </row>
    <row r="163" spans="1:4" s="11" customFormat="1" x14ac:dyDescent="0.2">
      <c r="A163" s="538" t="s">
        <v>4233</v>
      </c>
      <c r="B163" s="537" t="s">
        <v>4234</v>
      </c>
      <c r="C163" s="537" t="str">
        <f t="array" ref="C163">IFERROR(INDEX($B$31:$B$936, MATCH(0, COUNTIF($C$30:C162, $B$31:$B$936&amp;"") + IF($B$31:$B$936="",1,0), 0)), "")</f>
        <v>United Nations Children's Fund</v>
      </c>
      <c r="D163" s="537" t="s">
        <v>4235</v>
      </c>
    </row>
    <row r="164" spans="1:4" s="11" customFormat="1" x14ac:dyDescent="0.2">
      <c r="A164" s="538" t="s">
        <v>4236</v>
      </c>
      <c r="B164" s="537" t="s">
        <v>4237</v>
      </c>
      <c r="C164" s="537" t="str">
        <f t="array" ref="C164">IFERROR(INDEX($B$31:$B$936, MATCH(0, COUNTIF($C$30:C163, $B$31:$B$936&amp;"") + IF($B$31:$B$936="",1,0), 0)), "")</f>
        <v>World Vision Somalia</v>
      </c>
      <c r="D164" s="537" t="s">
        <v>4238</v>
      </c>
    </row>
    <row r="165" spans="1:4" s="11" customFormat="1" x14ac:dyDescent="0.2">
      <c r="A165" s="538" t="s">
        <v>4239</v>
      </c>
      <c r="B165" s="537" t="s">
        <v>4237</v>
      </c>
      <c r="C165" s="537" t="str">
        <f t="array" ref="C165">IFERROR(INDEX($B$31:$B$936, MATCH(0, COUNTIF($C$30:C164, $B$31:$B$936&amp;"") + IF($B$31:$B$936="",1,0), 0)), "")</f>
        <v>Catholic Relief Services-United States Conference of Catholic Bishops</v>
      </c>
      <c r="D165" s="537" t="s">
        <v>4238</v>
      </c>
    </row>
    <row r="166" spans="1:4" s="11" customFormat="1" x14ac:dyDescent="0.2">
      <c r="A166" s="538" t="s">
        <v>4240</v>
      </c>
      <c r="B166" s="537" t="s">
        <v>4241</v>
      </c>
      <c r="C166" s="537" t="str">
        <f t="array" ref="C166">IFERROR(INDEX($B$31:$B$936, MATCH(0, COUNTIF($C$30:C165, $B$31:$B$936&amp;"") + IF($B$31:$B$936="",1,0), 0)), "")</f>
        <v>Economic Relations Division, Ministry of Finance of the People's Republic of Bangladesh</v>
      </c>
      <c r="D166" s="537" t="s">
        <v>4242</v>
      </c>
    </row>
    <row r="167" spans="1:4" s="11" customFormat="1" x14ac:dyDescent="0.2">
      <c r="A167" s="538" t="s">
        <v>4243</v>
      </c>
      <c r="B167" s="537" t="s">
        <v>4241</v>
      </c>
      <c r="C167" s="537" t="str">
        <f t="array" ref="C167">IFERROR(INDEX($B$31:$B$936, MATCH(0, COUNTIF($C$30:C166, $B$31:$B$936&amp;"") + IF($B$31:$B$936="",1,0), 0)), "")</f>
        <v>Ministry of Health of the Republic of Honduras</v>
      </c>
      <c r="D167" s="537" t="s">
        <v>4242</v>
      </c>
    </row>
    <row r="168" spans="1:4" s="11" customFormat="1" x14ac:dyDescent="0.2">
      <c r="A168" s="538" t="s">
        <v>4244</v>
      </c>
      <c r="B168" s="537" t="s">
        <v>4245</v>
      </c>
      <c r="C168" s="537" t="str">
        <f t="array" ref="C168">IFERROR(INDEX($B$31:$B$936, MATCH(0, COUNTIF($C$30:C167, $B$31:$B$936&amp;"") + IF($B$31:$B$936="",1,0), 0)), "")</f>
        <v>Department of Economic Affairs, Ministry of Finance of India</v>
      </c>
      <c r="D168" s="537" t="s">
        <v>4246</v>
      </c>
    </row>
    <row r="169" spans="1:4" s="11" customFormat="1" x14ac:dyDescent="0.2">
      <c r="A169" s="538" t="s">
        <v>4247</v>
      </c>
      <c r="B169" s="537" t="s">
        <v>4245</v>
      </c>
      <c r="C169" s="537" t="str">
        <f t="array" ref="C169">IFERROR(INDEX($B$31:$B$936, MATCH(0, COUNTIF($C$30:C168, $B$31:$B$936&amp;"") + IF($B$31:$B$936="",1,0), 0)), "")</f>
        <v>National Treasury of the Republic of Kenya</v>
      </c>
      <c r="D169" s="537" t="s">
        <v>4246</v>
      </c>
    </row>
    <row r="170" spans="1:4" s="11" customFormat="1" x14ac:dyDescent="0.2">
      <c r="A170" s="538" t="s">
        <v>4248</v>
      </c>
      <c r="B170" s="537" t="s">
        <v>4249</v>
      </c>
      <c r="C170" s="537" t="str">
        <f t="array" ref="C170">IFERROR(INDEX($B$31:$B$936, MATCH(0, COUNTIF($C$30:C169, $B$31:$B$936&amp;"") + IF($B$31:$B$936="",1,0), 0)), "")</f>
        <v>The Ministry of Health of the Togolese Republic</v>
      </c>
      <c r="D170" s="537" t="s">
        <v>4250</v>
      </c>
    </row>
    <row r="171" spans="1:4" s="11" customFormat="1" x14ac:dyDescent="0.2">
      <c r="A171" s="538" t="s">
        <v>4251</v>
      </c>
      <c r="B171" s="537" t="s">
        <v>4249</v>
      </c>
      <c r="C171" s="537" t="str">
        <f t="array" ref="C171">IFERROR(INDEX($B$31:$B$936, MATCH(0, COUNTIF($C$30:C170, $B$31:$B$936&amp;"") + IF($B$31:$B$936="",1,0), 0)), "")</f>
        <v>Primature de la République Togolaise</v>
      </c>
      <c r="D171" s="537" t="s">
        <v>4250</v>
      </c>
    </row>
    <row r="172" spans="1:4" s="11" customFormat="1" x14ac:dyDescent="0.2">
      <c r="A172" s="538" t="s">
        <v>4252</v>
      </c>
      <c r="B172" s="537" t="s">
        <v>4249</v>
      </c>
      <c r="C172" s="537" t="str">
        <f t="array" ref="C172">IFERROR(INDEX($B$31:$B$936, MATCH(0, COUNTIF($C$30:C171, $B$31:$B$936&amp;"") + IF($B$31:$B$936="",1,0), 0)), "")</f>
        <v>Ministry of Health of the Republic of Rwanda</v>
      </c>
      <c r="D172" s="537" t="s">
        <v>4250</v>
      </c>
    </row>
    <row r="173" spans="1:4" s="11" customFormat="1" x14ac:dyDescent="0.2">
      <c r="A173" s="538" t="s">
        <v>4253</v>
      </c>
      <c r="B173" s="537" t="s">
        <v>4254</v>
      </c>
      <c r="C173" s="537" t="str">
        <f t="array" ref="C173">IFERROR(INDEX($B$31:$B$936, MATCH(0, COUNTIF($C$30:C172, $B$31:$B$936&amp;"") + IF($B$31:$B$936="",1,0), 0)), "")</f>
        <v>The Ministry of Health and Child Care of the Republic of Zimbabwe</v>
      </c>
      <c r="D173" s="537" t="s">
        <v>4255</v>
      </c>
    </row>
    <row r="174" spans="1:4" s="11" customFormat="1" x14ac:dyDescent="0.2">
      <c r="A174" s="538" t="s">
        <v>4256</v>
      </c>
      <c r="B174" s="537" t="s">
        <v>4254</v>
      </c>
      <c r="C174" s="537" t="str">
        <f t="array" ref="C174">IFERROR(INDEX($B$31:$B$936, MATCH(0, COUNTIF($C$30:C173, $B$31:$B$936&amp;"") + IF($B$31:$B$936="",1,0), 0)), "")</f>
        <v>Directorate of Malaria Control, Ministry of National Health Services, Regulations and Coordination of Pakistan</v>
      </c>
      <c r="D174" s="537" t="s">
        <v>4255</v>
      </c>
    </row>
    <row r="175" spans="1:4" s="11" customFormat="1" x14ac:dyDescent="0.2">
      <c r="A175" s="538" t="s">
        <v>4257</v>
      </c>
      <c r="B175" s="537" t="s">
        <v>4258</v>
      </c>
      <c r="C175" s="537" t="str">
        <f t="array" ref="C175">IFERROR(INDEX($B$31:$B$936, MATCH(0, COUNTIF($C$30:C174, $B$31:$B$936&amp;"") + IF($B$31:$B$936="",1,0), 0)), "")</f>
        <v>Ministry of Health of the Democratic Republic of Timor-Leste</v>
      </c>
      <c r="D175" s="537" t="s">
        <v>4259</v>
      </c>
    </row>
    <row r="176" spans="1:4" s="11" customFormat="1" x14ac:dyDescent="0.2">
      <c r="A176" s="538" t="s">
        <v>4260</v>
      </c>
      <c r="B176" s="537" t="s">
        <v>4258</v>
      </c>
      <c r="C176" s="537" t="str">
        <f t="array" ref="C176">IFERROR(INDEX($B$31:$B$936, MATCH(0, COUNTIF($C$30:C175, $B$31:$B$936&amp;"") + IF($B$31:$B$936="",1,0), 0)), "")</f>
        <v>State Institution "Public Health Center of the Ministry of Health of Ukraine"</v>
      </c>
      <c r="D176" s="537" t="s">
        <v>4259</v>
      </c>
    </row>
    <row r="177" spans="1:4" s="11" customFormat="1" x14ac:dyDescent="0.2">
      <c r="A177" s="538" t="s">
        <v>4261</v>
      </c>
      <c r="B177" s="537" t="s">
        <v>4258</v>
      </c>
      <c r="C177" s="537" t="str">
        <f t="array" ref="C177">IFERROR(INDEX($B$31:$B$936, MATCH(0, COUNTIF($C$30:C176, $B$31:$B$936&amp;"") + IF($B$31:$B$936="",1,0), 0)), "")</f>
        <v>International Charitable Foundation “Alliance for Public Health”</v>
      </c>
      <c r="D177" s="537" t="s">
        <v>4259</v>
      </c>
    </row>
    <row r="178" spans="1:4" s="11" customFormat="1" x14ac:dyDescent="0.2">
      <c r="A178" s="538" t="s">
        <v>4262</v>
      </c>
      <c r="B178" s="537" t="s">
        <v>4258</v>
      </c>
      <c r="C178" s="537" t="str">
        <f t="array" ref="C178">IFERROR(INDEX($B$31:$B$936, MATCH(0, COUNTIF($C$30:C177, $B$31:$B$936&amp;"") + IF($B$31:$B$936="",1,0), 0)), "")</f>
        <v>Charitable Organization "All-Ukrainian Network of People Living with HIV/AIDS"</v>
      </c>
      <c r="D178" s="537" t="s">
        <v>4259</v>
      </c>
    </row>
    <row r="179" spans="1:4" s="11" customFormat="1" x14ac:dyDescent="0.2">
      <c r="A179" s="538" t="s">
        <v>4263</v>
      </c>
      <c r="B179" s="537" t="s">
        <v>4258</v>
      </c>
      <c r="C179" s="537" t="str">
        <f t="array" ref="C179">IFERROR(INDEX($B$31:$B$936, MATCH(0, COUNTIF($C$30:C178, $B$31:$B$936&amp;"") + IF($B$31:$B$936="",1,0), 0)), "")</f>
        <v>Viet Nam National Lung Hospital</v>
      </c>
      <c r="D179" s="537" t="s">
        <v>4259</v>
      </c>
    </row>
    <row r="180" spans="1:4" s="11" customFormat="1" x14ac:dyDescent="0.2">
      <c r="A180" s="538" t="s">
        <v>4264</v>
      </c>
      <c r="B180" s="537" t="s">
        <v>4265</v>
      </c>
      <c r="C180" s="537" t="str">
        <f t="array" ref="C180">IFERROR(INDEX($B$31:$B$936, MATCH(0, COUNTIF($C$30:C179, $B$31:$B$936&amp;"") + IF($B$31:$B$936="",1,0), 0)), "")</f>
        <v>The AIDS Support Organisation (Uganda) Limited</v>
      </c>
      <c r="D180" s="537" t="s">
        <v>4266</v>
      </c>
    </row>
    <row r="181" spans="1:4" s="11" customFormat="1" x14ac:dyDescent="0.2">
      <c r="A181" s="538" t="s">
        <v>4267</v>
      </c>
      <c r="B181" s="537" t="s">
        <v>4268</v>
      </c>
      <c r="C181" s="537" t="str">
        <f t="array" ref="C181">IFERROR(INDEX($B$31:$B$936, MATCH(0, COUNTIF($C$30:C180, $B$31:$B$936&amp;"") + IF($B$31:$B$936="",1,0), 0)), "")</f>
        <v>Ministry of Health of the Republic of Malawi</v>
      </c>
      <c r="D181" s="537" t="s">
        <v>4269</v>
      </c>
    </row>
    <row r="182" spans="1:4" s="11" customFormat="1" x14ac:dyDescent="0.2">
      <c r="A182" s="538" t="s">
        <v>4270</v>
      </c>
      <c r="B182" s="537" t="s">
        <v>4268</v>
      </c>
      <c r="C182" s="537" t="str">
        <f t="array" ref="C182">IFERROR(INDEX($B$31:$B$936, MATCH(0, COUNTIF($C$30:C181, $B$31:$B$936&amp;"") + IF($B$31:$B$936="",1,0), 0)), "")</f>
        <v>ActionAid International Malawi</v>
      </c>
      <c r="D182" s="537" t="s">
        <v>4269</v>
      </c>
    </row>
    <row r="183" spans="1:4" s="11" customFormat="1" x14ac:dyDescent="0.2">
      <c r="A183" s="538" t="s">
        <v>4271</v>
      </c>
      <c r="B183" s="537" t="s">
        <v>4272</v>
      </c>
      <c r="C183" s="537" t="str">
        <f t="array" ref="C183">IFERROR(INDEX($B$31:$B$936, MATCH(0, COUNTIF($C$30:C182, $B$31:$B$936&amp;"") + IF($B$31:$B$936="",1,0), 0)), "")</f>
        <v>Public Institution - Coordination, Implementation and Monitoring Unit of the Health  System Projects</v>
      </c>
      <c r="D183" s="537" t="s">
        <v>4273</v>
      </c>
    </row>
    <row r="184" spans="1:4" s="11" customFormat="1" x14ac:dyDescent="0.2">
      <c r="A184" s="538" t="s">
        <v>4274</v>
      </c>
      <c r="B184" s="537" t="s">
        <v>4275</v>
      </c>
      <c r="C184" s="537" t="str">
        <f t="array" ref="C184">IFERROR(INDEX($B$31:$B$936, MATCH(0, COUNTIF($C$30:C183, $B$31:$B$936&amp;"") + IF($B$31:$B$936="",1,0), 0)), "")</f>
        <v>Ministry of Health of Mozambique</v>
      </c>
      <c r="D184" s="537" t="s">
        <v>4276</v>
      </c>
    </row>
    <row r="185" spans="1:4" s="11" customFormat="1" x14ac:dyDescent="0.2">
      <c r="A185" s="538" t="s">
        <v>4277</v>
      </c>
      <c r="B185" s="537" t="s">
        <v>4034</v>
      </c>
      <c r="C185" s="537" t="str">
        <f t="array" ref="C185">IFERROR(INDEX($B$31:$B$936, MATCH(0, COUNTIF($C$30:C184, $B$31:$B$936&amp;"") + IF($B$31:$B$936="",1,0), 0)), "")</f>
        <v>Population Services International</v>
      </c>
      <c r="D185" s="537" t="s">
        <v>4035</v>
      </c>
    </row>
    <row r="186" spans="1:4" s="11" customFormat="1" x14ac:dyDescent="0.2">
      <c r="A186" s="538" t="s">
        <v>4278</v>
      </c>
      <c r="B186" s="537" t="s">
        <v>4279</v>
      </c>
      <c r="C186" s="537" t="str">
        <f t="array" ref="C186">IFERROR(INDEX($B$31:$B$936, MATCH(0, COUNTIF($C$30:C185, $B$31:$B$936&amp;"") + IF($B$31:$B$936="",1,0), 0)), "")</f>
        <v>Center for Health Policies and Studies</v>
      </c>
      <c r="D186" s="537" t="s">
        <v>4280</v>
      </c>
    </row>
    <row r="187" spans="1:4" s="11" customFormat="1" x14ac:dyDescent="0.2">
      <c r="A187" s="538" t="s">
        <v>4281</v>
      </c>
      <c r="B187" s="537" t="s">
        <v>4282</v>
      </c>
      <c r="C187" s="537" t="str">
        <f t="array" ref="C187">IFERROR(INDEX($B$31:$B$936, MATCH(0, COUNTIF($C$30:C186, $B$31:$B$936&amp;"") + IF($B$31:$B$936="",1,0), 0)), "")</f>
        <v>World Vision International</v>
      </c>
      <c r="D187" s="537" t="s">
        <v>4283</v>
      </c>
    </row>
    <row r="188" spans="1:4" s="11" customFormat="1" x14ac:dyDescent="0.2">
      <c r="A188" s="538" t="s">
        <v>4284</v>
      </c>
      <c r="B188" s="537" t="s">
        <v>4034</v>
      </c>
      <c r="C188" s="537" t="str">
        <f t="array" ref="C188">IFERROR(INDEX($B$31:$B$936, MATCH(0, COUNTIF($C$30:C187, $B$31:$B$936&amp;"") + IF($B$31:$B$936="",1,0), 0)), "")</f>
        <v>Centro de Colaboração em Saúde</v>
      </c>
      <c r="D188" s="537" t="s">
        <v>4035</v>
      </c>
    </row>
    <row r="189" spans="1:4" s="11" customFormat="1" x14ac:dyDescent="0.2">
      <c r="A189" s="538" t="s">
        <v>4285</v>
      </c>
      <c r="B189" s="537" t="s">
        <v>4034</v>
      </c>
      <c r="C189" s="537" t="str">
        <f t="array" ref="C189">IFERROR(INDEX($B$31:$B$936, MATCH(0, COUNTIF($C$30:C188, $B$31:$B$936&amp;"") + IF($B$31:$B$936="",1,0), 0)), "")</f>
        <v>Ministry of Health, Nutrition &amp; Indigenous Medicine of the Democratic Socialist Republic of Sri Lanka</v>
      </c>
      <c r="D189" s="537" t="s">
        <v>4035</v>
      </c>
    </row>
    <row r="190" spans="1:4" s="11" customFormat="1" x14ac:dyDescent="0.2">
      <c r="A190" s="538" t="s">
        <v>4286</v>
      </c>
      <c r="B190" s="537" t="s">
        <v>4287</v>
      </c>
      <c r="C190" s="537" t="str">
        <f t="array" ref="C190">IFERROR(INDEX($B$31:$B$936, MATCH(0, COUNTIF($C$30:C189, $B$31:$B$936&amp;"") + IF($B$31:$B$936="",1,0), 0)), "")</f>
        <v>Ministry of Health and Quality of Life (implementing through the National AIDS Secretariat) of the Republic of Mauritius</v>
      </c>
      <c r="D190" s="537" t="s">
        <v>4288</v>
      </c>
    </row>
    <row r="191" spans="1:4" s="11" customFormat="1" x14ac:dyDescent="0.2">
      <c r="A191" s="538" t="s">
        <v>4289</v>
      </c>
      <c r="B191" s="537" t="s">
        <v>4290</v>
      </c>
      <c r="C191" s="537" t="str">
        <f t="array" ref="C191">IFERROR(INDEX($B$31:$B$936, MATCH(0, COUNTIF($C$30:C190, $B$31:$B$936&amp;"") + IF($B$31:$B$936="",1,0), 0)), "")</f>
        <v>Prévention Information Lutte contre le Sida</v>
      </c>
      <c r="D191" s="537" t="s">
        <v>4291</v>
      </c>
    </row>
    <row r="192" spans="1:4" s="11" customFormat="1" x14ac:dyDescent="0.2">
      <c r="A192" s="538" t="s">
        <v>4292</v>
      </c>
      <c r="B192" s="537" t="s">
        <v>4293</v>
      </c>
      <c r="C192" s="537" t="str">
        <f t="array" ref="C192">IFERROR(INDEX($B$31:$B$936, MATCH(0, COUNTIF($C$30:C191, $B$31:$B$936&amp;"") + IF($B$31:$B$936="",1,0), 0)), "")</f>
        <v>Department of Disease Control, Ministry of Public Health of the Royal Government of Thailand</v>
      </c>
      <c r="D192" s="537" t="s">
        <v>4294</v>
      </c>
    </row>
    <row r="193" spans="1:4" s="11" customFormat="1" x14ac:dyDescent="0.2">
      <c r="A193" s="538" t="s">
        <v>4295</v>
      </c>
      <c r="B193" s="537" t="s">
        <v>4296</v>
      </c>
      <c r="C193" s="537" t="str">
        <f t="array" ref="C193">IFERROR(INDEX($B$31:$B$936, MATCH(0, COUNTIF($C$30:C192, $B$31:$B$936&amp;"") + IF($B$31:$B$936="",1,0), 0)), "")</f>
        <v>Raks Thai Foundation</v>
      </c>
      <c r="D193" s="537" t="s">
        <v>4297</v>
      </c>
    </row>
    <row r="194" spans="1:4" s="11" customFormat="1" x14ac:dyDescent="0.2">
      <c r="A194" s="538" t="s">
        <v>4298</v>
      </c>
      <c r="B194" s="537" t="s">
        <v>4296</v>
      </c>
      <c r="C194" s="537" t="str">
        <f t="array" ref="C194">IFERROR(INDEX($B$31:$B$936, MATCH(0, COUNTIF($C$30:C193, $B$31:$B$936&amp;"") + IF($B$31:$B$936="",1,0), 0)), "")</f>
        <v>Lagos State Ministry of Health</v>
      </c>
      <c r="D194" s="537" t="s">
        <v>4297</v>
      </c>
    </row>
    <row r="195" spans="1:4" s="11" customFormat="1" x14ac:dyDescent="0.2">
      <c r="A195" s="538" t="s">
        <v>4299</v>
      </c>
      <c r="B195" s="537" t="s">
        <v>4300</v>
      </c>
      <c r="C195" s="537" t="str">
        <f t="array" ref="C195">IFERROR(INDEX($B$31:$B$936, MATCH(0, COUNTIF($C$30:C194, $B$31:$B$936&amp;"") + IF($B$31:$B$936="",1,0), 0)), "")</f>
        <v>Nai Zindagi</v>
      </c>
      <c r="D195" s="537" t="s">
        <v>4301</v>
      </c>
    </row>
    <row r="196" spans="1:4" s="11" customFormat="1" x14ac:dyDescent="0.2">
      <c r="A196" s="538" t="s">
        <v>4302</v>
      </c>
      <c r="B196" s="537" t="s">
        <v>4300</v>
      </c>
      <c r="C196" s="537" t="str">
        <f t="array" ref="C196">IFERROR(INDEX($B$31:$B$936, MATCH(0, COUNTIF($C$30:C195, $B$31:$B$936&amp;"") + IF($B$31:$B$936="",1,0), 0)), "")</f>
        <v>National TB Control Programme Pakistan</v>
      </c>
      <c r="D196" s="537" t="s">
        <v>4301</v>
      </c>
    </row>
    <row r="197" spans="1:4" s="11" customFormat="1" x14ac:dyDescent="0.2">
      <c r="A197" s="538" t="s">
        <v>4303</v>
      </c>
      <c r="B197" s="537" t="s">
        <v>4304</v>
      </c>
      <c r="C197" s="537" t="str">
        <f t="array" ref="C197">IFERROR(INDEX($B$31:$B$936, MATCH(0, COUNTIF($C$30:C196, $B$31:$B$936&amp;"") + IF($B$31:$B$936="",1,0), 0)), "")</f>
        <v>The Indus Hospital</v>
      </c>
      <c r="D197" s="537" t="s">
        <v>4305</v>
      </c>
    </row>
    <row r="198" spans="1:4" s="11" customFormat="1" x14ac:dyDescent="0.2">
      <c r="A198" s="538" t="s">
        <v>4306</v>
      </c>
      <c r="B198" s="537" t="s">
        <v>4307</v>
      </c>
      <c r="C198" s="537" t="str">
        <f t="array" ref="C198">IFERROR(INDEX($B$31:$B$936, MATCH(0, COUNTIF($C$30:C197, $B$31:$B$936&amp;"") + IF($B$31:$B$936="",1,0), 0)), "")</f>
        <v>Mercy Corps</v>
      </c>
      <c r="D198" s="537" t="s">
        <v>4308</v>
      </c>
    </row>
    <row r="199" spans="1:4" s="11" customFormat="1" x14ac:dyDescent="0.2">
      <c r="A199" s="538" t="s">
        <v>4309</v>
      </c>
      <c r="B199" s="537" t="s">
        <v>4304</v>
      </c>
      <c r="C199" s="537" t="str">
        <f t="array" ref="C199">IFERROR(INDEX($B$31:$B$936, MATCH(0, COUNTIF($C$30:C198, $B$31:$B$936&amp;"") + IF($B$31:$B$936="",1,0), 0)), "")</f>
        <v>Family Health International (FHI360)</v>
      </c>
      <c r="D199" s="537" t="s">
        <v>4305</v>
      </c>
    </row>
    <row r="200" spans="1:4" s="11" customFormat="1" x14ac:dyDescent="0.2">
      <c r="A200" s="538" t="s">
        <v>4310</v>
      </c>
      <c r="B200" s="537" t="s">
        <v>4311</v>
      </c>
      <c r="C200" s="537" t="str">
        <f t="array" ref="C200">IFERROR(INDEX($B$31:$B$936, MATCH(0, COUNTIF($C$30:C199, $B$31:$B$936&amp;"") + IF($B$31:$B$936="",1,0), 0)), "")</f>
        <v>United Nations High Commisioner for Refugees</v>
      </c>
      <c r="D200" s="537" t="s">
        <v>4312</v>
      </c>
    </row>
    <row r="201" spans="1:4" s="11" customFormat="1" x14ac:dyDescent="0.2">
      <c r="A201" s="538" t="s">
        <v>4313</v>
      </c>
      <c r="B201" s="537" t="s">
        <v>4314</v>
      </c>
      <c r="C201" s="537" t="str">
        <f t="array" ref="C201">IFERROR(INDEX($B$31:$B$936, MATCH(0, COUNTIF($C$30:C200, $B$31:$B$936&amp;"") + IF($B$31:$B$936="",1,0), 0)), "")</f>
        <v>Ministry of Health of the Republic of El Salvador</v>
      </c>
      <c r="D201" s="537" t="s">
        <v>4315</v>
      </c>
    </row>
    <row r="202" spans="1:4" s="11" customFormat="1" x14ac:dyDescent="0.2">
      <c r="A202" s="538" t="s">
        <v>4316</v>
      </c>
      <c r="B202" s="537" t="s">
        <v>4317</v>
      </c>
      <c r="C202" s="537" t="str">
        <f t="array" ref="C202">IFERROR(INDEX($B$31:$B$936, MATCH(0, COUNTIF($C$30:C201, $B$31:$B$936&amp;"") + IF($B$31:$B$936="",1,0), 0)), "")</f>
        <v>National High Council for the Fight against AIDS</v>
      </c>
      <c r="D202" s="537" t="s">
        <v>4318</v>
      </c>
    </row>
    <row r="203" spans="1:4" s="11" customFormat="1" x14ac:dyDescent="0.2">
      <c r="A203" s="538" t="s">
        <v>4319</v>
      </c>
      <c r="B203" s="537" t="s">
        <v>4317</v>
      </c>
      <c r="C203" s="537" t="str">
        <f t="array" ref="C203">IFERROR(INDEX($B$31:$B$936, MATCH(0, COUNTIF($C$30:C202, $B$31:$B$936&amp;"") + IF($B$31:$B$936="",1,0), 0)), "")</f>
        <v>National Agency for the Control of AIDS</v>
      </c>
      <c r="D203" s="537" t="s">
        <v>4318</v>
      </c>
    </row>
    <row r="204" spans="1:4" s="11" customFormat="1" x14ac:dyDescent="0.2">
      <c r="A204" s="538" t="s">
        <v>4320</v>
      </c>
      <c r="B204" s="537" t="s">
        <v>4317</v>
      </c>
      <c r="C204" s="537" t="str">
        <f t="array" ref="C204">IFERROR(INDEX($B$31:$B$936, MATCH(0, COUNTIF($C$30:C203, $B$31:$B$936&amp;"") + IF($B$31:$B$936="",1,0), 0)), "")</f>
        <v>Society For Family Health</v>
      </c>
      <c r="D204" s="537" t="s">
        <v>4318</v>
      </c>
    </row>
    <row r="205" spans="1:4" s="11" customFormat="1" x14ac:dyDescent="0.2">
      <c r="A205" s="538" t="s">
        <v>4321</v>
      </c>
      <c r="B205" s="537" t="s">
        <v>4322</v>
      </c>
      <c r="C205" s="537" t="str">
        <f t="array" ref="C205">IFERROR(INDEX($B$31:$B$936, MATCH(0, COUNTIF($C$30:C204, $B$31:$B$936&amp;"") + IF($B$31:$B$936="",1,0), 0)), "")</f>
        <v>Association For Reproductive And Family Health</v>
      </c>
      <c r="D205" s="537" t="s">
        <v>4323</v>
      </c>
    </row>
    <row r="206" spans="1:4" s="11" customFormat="1" x14ac:dyDescent="0.2">
      <c r="A206" s="538" t="s">
        <v>4324</v>
      </c>
      <c r="B206" s="537" t="s">
        <v>4322</v>
      </c>
      <c r="C206" s="537" t="str">
        <f t="array" ref="C206">IFERROR(INDEX($B$31:$B$936, MATCH(0, COUNTIF($C$30:C205, $B$31:$B$936&amp;"") + IF($B$31:$B$936="",1,0), 0)), "")</f>
        <v>Institute of Human Virology Nigeria</v>
      </c>
      <c r="D206" s="537" t="s">
        <v>4323</v>
      </c>
    </row>
    <row r="207" spans="1:4" s="11" customFormat="1" x14ac:dyDescent="0.2">
      <c r="A207" s="538" t="s">
        <v>4325</v>
      </c>
      <c r="B207" s="537" t="s">
        <v>4322</v>
      </c>
      <c r="C207" s="537" t="str">
        <f t="array" ref="C207">IFERROR(INDEX($B$31:$B$936, MATCH(0, COUNTIF($C$30:C206, $B$31:$B$936&amp;"") + IF($B$31:$B$936="",1,0), 0)), "")</f>
        <v>Federación Red NICASALUD</v>
      </c>
      <c r="D207" s="537" t="s">
        <v>4323</v>
      </c>
    </row>
    <row r="208" spans="1:4" s="11" customFormat="1" x14ac:dyDescent="0.2">
      <c r="A208" s="538" t="s">
        <v>4326</v>
      </c>
      <c r="B208" s="537" t="s">
        <v>4322</v>
      </c>
      <c r="C208" s="537" t="str">
        <f t="array" ref="C208">IFERROR(INDEX($B$31:$B$936, MATCH(0, COUNTIF($C$30:C207, $B$31:$B$936&amp;"") + IF($B$31:$B$936="",1,0), 0)), "")</f>
        <v>Ministry of Health of the Revolutionary Government of Zanzibar</v>
      </c>
      <c r="D208" s="537" t="s">
        <v>4323</v>
      </c>
    </row>
    <row r="209" spans="1:4" s="11" customFormat="1" x14ac:dyDescent="0.2">
      <c r="A209" s="538" t="s">
        <v>4327</v>
      </c>
      <c r="B209" s="537" t="s">
        <v>4209</v>
      </c>
      <c r="C209" s="537" t="str">
        <f t="array" ref="C209">IFERROR(INDEX($B$31:$B$936, MATCH(0, COUNTIF($C$30:C208, $B$31:$B$936&amp;"") + IF($B$31:$B$936="",1,0), 0)), "")</f>
        <v>Instituto Nicaragüense de Seguridad Social</v>
      </c>
      <c r="D209" s="537" t="s">
        <v>4328</v>
      </c>
    </row>
    <row r="210" spans="1:4" s="11" customFormat="1" x14ac:dyDescent="0.2">
      <c r="A210" s="538" t="s">
        <v>4329</v>
      </c>
      <c r="B210" s="537" t="s">
        <v>4209</v>
      </c>
      <c r="C210" s="537" t="str">
        <f t="array" ref="C210">IFERROR(INDEX($B$31:$B$936, MATCH(0, COUNTIF($C$30:C209, $B$31:$B$936&amp;"") + IF($B$31:$B$936="",1,0), 0)), "")</f>
        <v>William J Clinton Foundation</v>
      </c>
      <c r="D210" s="537" t="s">
        <v>4328</v>
      </c>
    </row>
    <row r="211" spans="1:4" s="11" customFormat="1" x14ac:dyDescent="0.2">
      <c r="A211" s="538" t="s">
        <v>4330</v>
      </c>
      <c r="B211" s="537" t="s">
        <v>4209</v>
      </c>
      <c r="C211" s="537" t="str">
        <f t="array" ref="C211">IFERROR(INDEX($B$31:$B$936, MATCH(0, COUNTIF($C$30:C210, $B$31:$B$936&amp;"") + IF($B$31:$B$936="",1,0), 0)), "")</f>
        <v>Cambodia Ministry of Economy and Finance</v>
      </c>
      <c r="D211" s="537" t="s">
        <v>4328</v>
      </c>
    </row>
    <row r="212" spans="1:4" s="11" customFormat="1" x14ac:dyDescent="0.2">
      <c r="A212" s="538" t="s">
        <v>4331</v>
      </c>
      <c r="B212" s="537" t="s">
        <v>4332</v>
      </c>
      <c r="C212" s="537" t="str">
        <f t="array" ref="C212">IFERROR(INDEX($B$31:$B$936, MATCH(0, COUNTIF($C$30:C211, $B$31:$B$936&amp;"") + IF($B$31:$B$936="",1,0), 0)), "")</f>
        <v>Indonesia AIDS Coalition</v>
      </c>
      <c r="D212" s="537" t="s">
        <v>4333</v>
      </c>
    </row>
    <row r="213" spans="1:4" s="11" customFormat="1" x14ac:dyDescent="0.2">
      <c r="A213" s="538" t="s">
        <v>4334</v>
      </c>
      <c r="B213" s="537" t="s">
        <v>4335</v>
      </c>
      <c r="C213" s="537" t="str">
        <f t="array" ref="C213">IFERROR(INDEX($B$31:$B$936, MATCH(0, COUNTIF($C$30:C212, $B$31:$B$936&amp;"") + IF($B$31:$B$936="",1,0), 0)), "")</f>
        <v>West African Program to Combat AIDS and STI</v>
      </c>
      <c r="D213" s="537" t="s">
        <v>4336</v>
      </c>
    </row>
    <row r="214" spans="1:4" s="11" customFormat="1" x14ac:dyDescent="0.2">
      <c r="A214" s="538" t="s">
        <v>4337</v>
      </c>
      <c r="B214" s="537" t="s">
        <v>4338</v>
      </c>
      <c r="C214" s="537" t="str">
        <f t="array" ref="C214">IFERROR(INDEX($B$31:$B$936, MATCH(0, COUNTIF($C$30:C213, $B$31:$B$936&amp;"") + IF($B$31:$B$936="",1,0), 0)), "")</f>
        <v>Conseil National de Lutte contre le SIDA de la République du Sénégal</v>
      </c>
      <c r="D214" s="537" t="s">
        <v>4339</v>
      </c>
    </row>
    <row r="215" spans="1:4" s="11" customFormat="1" x14ac:dyDescent="0.2">
      <c r="A215" s="538" t="s">
        <v>4340</v>
      </c>
      <c r="B215" s="537" t="s">
        <v>4341</v>
      </c>
      <c r="C215" s="537" t="str">
        <f t="array" ref="C215">IFERROR(INDEX($B$31:$B$936, MATCH(0, COUNTIF($C$30:C214, $B$31:$B$936&amp;"") + IF($B$31:$B$936="",1,0), 0)), "")</f>
        <v>Ministry of National Health Services, Regulations and Coordination of Pakistan</v>
      </c>
      <c r="D215" s="537" t="s">
        <v>4342</v>
      </c>
    </row>
    <row r="216" spans="1:4" s="11" customFormat="1" x14ac:dyDescent="0.2">
      <c r="A216" s="538" t="s">
        <v>4343</v>
      </c>
      <c r="B216" s="537" t="s">
        <v>4344</v>
      </c>
      <c r="C216" s="537" t="str">
        <f t="array" ref="C216">IFERROR(INDEX($B$31:$B$936, MATCH(0, COUNTIF($C$30:C215, $B$31:$B$936&amp;"") + IF($B$31:$B$936="",1,0), 0)), "")</f>
        <v>Amref Health Africa, Tanzania</v>
      </c>
      <c r="D216" s="537" t="s">
        <v>4345</v>
      </c>
    </row>
    <row r="217" spans="1:4" s="11" customFormat="1" x14ac:dyDescent="0.2">
      <c r="A217" s="538" t="s">
        <v>4346</v>
      </c>
      <c r="B217" s="537" t="s">
        <v>4344</v>
      </c>
      <c r="C217" s="537" t="str">
        <f t="array" ref="C217">IFERROR(INDEX($B$31:$B$936, MATCH(0, COUNTIF($C$30:C216, $B$31:$B$936&amp;"") + IF($B$31:$B$936="",1,0), 0)), "")</f>
        <v>The Family Planning Association of Sri Lanka</v>
      </c>
      <c r="D217" s="537" t="s">
        <v>4345</v>
      </c>
    </row>
    <row r="218" spans="1:4" s="11" customFormat="1" x14ac:dyDescent="0.2">
      <c r="A218" s="538" t="s">
        <v>4347</v>
      </c>
      <c r="B218" s="537" t="s">
        <v>4348</v>
      </c>
      <c r="C218" s="537" t="str">
        <f t="array" ref="C218">IFERROR(INDEX($B$31:$B$936, MATCH(0, COUNTIF($C$30:C217, $B$31:$B$936&amp;"") + IF($B$31:$B$936="",1,0), 0)), "")</f>
        <v>Federal Ministry of Health of the Republic of Sudan</v>
      </c>
      <c r="D218" s="537" t="s">
        <v>4349</v>
      </c>
    </row>
    <row r="219" spans="1:4" s="11" customFormat="1" x14ac:dyDescent="0.2">
      <c r="A219" s="538" t="s">
        <v>4350</v>
      </c>
      <c r="B219" s="537" t="s">
        <v>4351</v>
      </c>
      <c r="C219" s="537" t="str">
        <f t="array" ref="C219">IFERROR(INDEX($B$31:$B$936, MATCH(0, COUNTIF($C$30:C218, $B$31:$B$936&amp;"") + IF($B$31:$B$936="",1,0), 0)), "")</f>
        <v>Philippine Business for Social Progress, Inc.</v>
      </c>
      <c r="D219" s="537" t="s">
        <v>4352</v>
      </c>
    </row>
    <row r="220" spans="1:4" s="11" customFormat="1" x14ac:dyDescent="0.2">
      <c r="A220" s="538" t="s">
        <v>4353</v>
      </c>
      <c r="B220" s="537" t="s">
        <v>4354</v>
      </c>
      <c r="C220" s="537" t="str">
        <f t="array" ref="C220">IFERROR(INDEX($B$31:$B$936, MATCH(0, COUNTIF($C$30:C219, $B$31:$B$936&amp;"") + IF($B$31:$B$936="",1,0), 0)), "")</f>
        <v>Centro de Información y Recursos para el Desarrollo</v>
      </c>
      <c r="D220" s="537" t="s">
        <v>4355</v>
      </c>
    </row>
    <row r="221" spans="1:4" s="11" customFormat="1" x14ac:dyDescent="0.2">
      <c r="A221" s="538" t="s">
        <v>4356</v>
      </c>
      <c r="B221" s="537" t="s">
        <v>4357</v>
      </c>
      <c r="C221" s="537" t="str">
        <f t="array" ref="C221">IFERROR(INDEX($B$31:$B$936, MATCH(0, COUNTIF($C$30:C220, $B$31:$B$936&amp;"") + IF($B$31:$B$936="",1,0), 0)), "")</f>
        <v>National HIV/AIDS Secretariat</v>
      </c>
      <c r="D221" s="537" t="s">
        <v>4358</v>
      </c>
    </row>
    <row r="222" spans="1:4" s="11" customFormat="1" x14ac:dyDescent="0.2">
      <c r="A222" s="538" t="s">
        <v>4359</v>
      </c>
      <c r="B222" s="537" t="s">
        <v>4360</v>
      </c>
      <c r="C222" s="537" t="str">
        <f t="array" ref="C222">IFERROR(INDEX($B$31:$B$936, MATCH(0, COUNTIF($C$30:C221, $B$31:$B$936&amp;"") + IF($B$31:$B$936="",1,0), 0)), "")</f>
        <v>Republican DOTS Centre  Ministry of Health of the Republic of Uzbekistan</v>
      </c>
      <c r="D222" s="537" t="s">
        <v>4361</v>
      </c>
    </row>
    <row r="223" spans="1:4" s="11" customFormat="1" x14ac:dyDescent="0.2">
      <c r="A223" s="538" t="s">
        <v>4362</v>
      </c>
      <c r="B223" s="537" t="s">
        <v>4360</v>
      </c>
      <c r="C223" s="537" t="str">
        <f t="array" ref="C223">IFERROR(INDEX($B$31:$B$936, MATCH(0, COUNTIF($C$30:C222, $B$31:$B$936&amp;"") + IF($B$31:$B$936="",1,0), 0)), "")</f>
        <v>Republican Center to Fight AIDS</v>
      </c>
      <c r="D223" s="537" t="s">
        <v>4361</v>
      </c>
    </row>
    <row r="224" spans="1:4" s="11" customFormat="1" x14ac:dyDescent="0.2">
      <c r="A224" s="538" t="s">
        <v>4363</v>
      </c>
      <c r="B224" s="537" t="s">
        <v>4360</v>
      </c>
      <c r="C224" s="537" t="str">
        <f t="array" ref="C224">IFERROR(INDEX($B$31:$B$936, MATCH(0, COUNTIF($C$30:C223, $B$31:$B$936&amp;"") + IF($B$31:$B$936="",1,0), 0)), "")</f>
        <v>Ministry of Health of the Republic of Suriname</v>
      </c>
      <c r="D224" s="537" t="s">
        <v>4361</v>
      </c>
    </row>
    <row r="225" spans="1:4" s="11" customFormat="1" x14ac:dyDescent="0.2">
      <c r="A225" s="538" t="s">
        <v>4364</v>
      </c>
      <c r="B225" s="537" t="s">
        <v>4365</v>
      </c>
      <c r="C225" s="537" t="str">
        <f t="array" ref="C225">IFERROR(INDEX($B$31:$B$936, MATCH(0, COUNTIF($C$30:C224, $B$31:$B$936&amp;"") + IF($B$31:$B$936="",1,0), 0)), "")</f>
        <v>Pilipinas Shell Foundation, Inc.</v>
      </c>
      <c r="D225" s="537" t="s">
        <v>4366</v>
      </c>
    </row>
    <row r="226" spans="1:4" s="11" customFormat="1" x14ac:dyDescent="0.2">
      <c r="A226" s="538" t="s">
        <v>4367</v>
      </c>
      <c r="B226" s="537" t="s">
        <v>4368</v>
      </c>
      <c r="C226" s="537" t="str">
        <f t="array" ref="C226">IFERROR(INDEX($B$31:$B$936, MATCH(0, COUNTIF($C$30:C225, $B$31:$B$936&amp;"") + IF($B$31:$B$936="",1,0), 0)), "")</f>
        <v>Coordination Intersectorielle de Lutte contre les IST/VIH/SIDA de la République du Niger</v>
      </c>
      <c r="D226" s="537" t="s">
        <v>4369</v>
      </c>
    </row>
    <row r="227" spans="1:4" s="11" customFormat="1" x14ac:dyDescent="0.2">
      <c r="A227" s="538" t="s">
        <v>4370</v>
      </c>
      <c r="B227" s="537" t="s">
        <v>4371</v>
      </c>
      <c r="C227" s="537" t="str">
        <f t="array" ref="C227">IFERROR(INDEX($B$31:$B$936, MATCH(0, COUNTIF($C$30:C226, $B$31:$B$936&amp;"") + IF($B$31:$B$936="",1,0), 0)), "")</f>
        <v>Office National de la Famille et de la Population de la République de Tunisie</v>
      </c>
      <c r="D227" s="537" t="s">
        <v>4372</v>
      </c>
    </row>
    <row r="228" spans="1:4" s="11" customFormat="1" x14ac:dyDescent="0.2">
      <c r="A228" s="538" t="s">
        <v>4373</v>
      </c>
      <c r="B228" s="537" t="s">
        <v>4360</v>
      </c>
      <c r="C228" s="537" t="str">
        <f t="array" ref="C228">IFERROR(INDEX($B$31:$B$936, MATCH(0, COUNTIF($C$30:C227, $B$31:$B$936&amp;"") + IF($B$31:$B$936="",1,0), 0)), "")</f>
        <v>Ministry of Health of Mongolia</v>
      </c>
      <c r="D228" s="537" t="s">
        <v>4361</v>
      </c>
    </row>
    <row r="229" spans="1:4" s="11" customFormat="1" x14ac:dyDescent="0.2">
      <c r="A229" s="538" t="s">
        <v>4374</v>
      </c>
      <c r="B229" s="537" t="s">
        <v>4375</v>
      </c>
      <c r="C229" s="537" t="str">
        <f t="array" ref="C229">IFERROR(INDEX($B$31:$B$936, MATCH(0, COUNTIF($C$30:C228, $B$31:$B$936&amp;"") + IF($B$31:$B$936="",1,0), 0)), "")</f>
        <v>Ministry of Finance of the Kingdom of Lesotho</v>
      </c>
      <c r="D229" s="537" t="s">
        <v>4376</v>
      </c>
    </row>
    <row r="230" spans="1:4" s="11" customFormat="1" x14ac:dyDescent="0.2">
      <c r="A230" s="538" t="s">
        <v>4377</v>
      </c>
      <c r="B230" s="537" t="s">
        <v>4378</v>
      </c>
      <c r="C230" s="537" t="str">
        <f t="array" ref="C230">IFERROR(INDEX($B$31:$B$936, MATCH(0, COUNTIF($C$30:C229, $B$31:$B$936&amp;"") + IF($B$31:$B$936="",1,0), 0)), "")</f>
        <v>Pact Lesotho</v>
      </c>
      <c r="D230" s="537" t="s">
        <v>4379</v>
      </c>
    </row>
    <row r="231" spans="1:4" s="11" customFormat="1" x14ac:dyDescent="0.2">
      <c r="A231" s="538" t="s">
        <v>4380</v>
      </c>
      <c r="B231" s="537" t="s">
        <v>4381</v>
      </c>
      <c r="C231" s="537" t="str">
        <f t="array" ref="C231">IFERROR(INDEX($B$31:$B$936, MATCH(0, COUNTIF($C$30:C230, $B$31:$B$936&amp;"") + IF($B$31:$B$936="",1,0), 0)), "")</f>
        <v>The Rotary Club of Port Moresby Inc.</v>
      </c>
      <c r="D231" s="537" t="s">
        <v>4382</v>
      </c>
    </row>
    <row r="232" spans="1:4" s="11" customFormat="1" x14ac:dyDescent="0.2">
      <c r="A232" s="538" t="s">
        <v>4383</v>
      </c>
      <c r="B232" s="537" t="s">
        <v>4384</v>
      </c>
      <c r="C232" s="537" t="str">
        <f t="array" ref="C232">IFERROR(INDEX($B$31:$B$936, MATCH(0, COUNTIF($C$30:C231, $B$31:$B$936&amp;"") + IF($B$31:$B$936="",1,0), 0)), "")</f>
        <v>Alliance Nationale des Communautés pour la Santé - Sénégal</v>
      </c>
      <c r="D232" s="537" t="s">
        <v>4385</v>
      </c>
    </row>
    <row r="233" spans="1:4" s="11" customFormat="1" x14ac:dyDescent="0.2">
      <c r="A233" s="538" t="s">
        <v>4386</v>
      </c>
      <c r="B233" s="537" t="s">
        <v>4387</v>
      </c>
      <c r="C233" s="537" t="str">
        <f t="array" ref="C233">IFERROR(INDEX($B$31:$B$936, MATCH(0, COUNTIF($C$30:C232, $B$31:$B$936&amp;"") + IF($B$31:$B$936="",1,0), 0)), "")</f>
        <v>Ministry of Health of the Republic of Zambia</v>
      </c>
      <c r="D233" s="537" t="s">
        <v>4388</v>
      </c>
    </row>
    <row r="234" spans="1:4" s="11" customFormat="1" x14ac:dyDescent="0.2">
      <c r="A234" s="538" t="s">
        <v>4389</v>
      </c>
      <c r="B234" s="537" t="s">
        <v>4387</v>
      </c>
      <c r="C234" s="537" t="str">
        <f t="array" ref="C234">IFERROR(INDEX($B$31:$B$936, MATCH(0, COUNTIF($C$30:C233, $B$31:$B$936&amp;"") + IF($B$31:$B$936="",1,0), 0)), "")</f>
        <v>Churches Health Association of Zambia</v>
      </c>
      <c r="D234" s="537" t="s">
        <v>4388</v>
      </c>
    </row>
    <row r="235" spans="1:4" s="11" customFormat="1" x14ac:dyDescent="0.2">
      <c r="A235" s="538" t="s">
        <v>4390</v>
      </c>
      <c r="B235" s="537" t="s">
        <v>4391</v>
      </c>
      <c r="C235" s="537" t="str">
        <f t="array" ref="C235">IFERROR(INDEX($B$31:$B$936, MATCH(0, COUNTIF($C$30:C234, $B$31:$B$936&amp;"") + IF($B$31:$B$936="",1,0), 0)), "")</f>
        <v>United Nations Office for Project Services</v>
      </c>
      <c r="D235" s="537" t="s">
        <v>4392</v>
      </c>
    </row>
    <row r="236" spans="1:4" s="11" customFormat="1" x14ac:dyDescent="0.2">
      <c r="A236" s="538" t="s">
        <v>4393</v>
      </c>
      <c r="B236" s="537" t="s">
        <v>4394</v>
      </c>
      <c r="C236" s="537" t="str">
        <f t="array" ref="C236">IFERROR(INDEX($B$31:$B$936, MATCH(0, COUNTIF($C$30:C235, $B$31:$B$936&amp;"") + IF($B$31:$B$936="",1,0), 0)), "")</f>
        <v>Western Cape Government: Health</v>
      </c>
      <c r="D236" s="537" t="s">
        <v>4395</v>
      </c>
    </row>
    <row r="237" spans="1:4" s="11" customFormat="1" x14ac:dyDescent="0.2">
      <c r="A237" s="538" t="s">
        <v>4396</v>
      </c>
      <c r="B237" s="537" t="s">
        <v>4397</v>
      </c>
      <c r="C237" s="537" t="str">
        <f t="array" ref="C237">IFERROR(INDEX($B$31:$B$936, MATCH(0, COUNTIF($C$30:C236, $B$31:$B$936&amp;"") + IF($B$31:$B$936="",1,0), 0)), "")</f>
        <v>Networking HIV, AIDS Community of South Africa NPC</v>
      </c>
      <c r="D237" s="537" t="s">
        <v>4398</v>
      </c>
    </row>
    <row r="238" spans="1:4" s="11" customFormat="1" x14ac:dyDescent="0.2">
      <c r="A238" s="538" t="s">
        <v>4399</v>
      </c>
      <c r="B238" s="537" t="s">
        <v>4400</v>
      </c>
      <c r="C238" s="537" t="str">
        <f t="array" ref="C238">IFERROR(INDEX($B$31:$B$936, MATCH(0, COUNTIF($C$30:C237, $B$31:$B$936&amp;"") + IF($B$31:$B$936="",1,0), 0)), "")</f>
        <v>National Department of Health of the Republic of South Africa</v>
      </c>
      <c r="D238" s="537" t="s">
        <v>4401</v>
      </c>
    </row>
    <row r="239" spans="1:4" s="11" customFormat="1" x14ac:dyDescent="0.2">
      <c r="A239" s="538" t="s">
        <v>4402</v>
      </c>
      <c r="B239" s="537" t="s">
        <v>4403</v>
      </c>
      <c r="C239" s="537" t="str">
        <f t="array" ref="C239">IFERROR(INDEX($B$31:$B$936, MATCH(0, COUNTIF($C$30:C238, $B$31:$B$936&amp;"") + IF($B$31:$B$936="",1,0), 0)), "")</f>
        <v>Right to Care</v>
      </c>
      <c r="D239" s="537" t="s">
        <v>4404</v>
      </c>
    </row>
    <row r="240" spans="1:4" s="11" customFormat="1" x14ac:dyDescent="0.2">
      <c r="A240" s="538" t="s">
        <v>4405</v>
      </c>
      <c r="B240" s="537" t="s">
        <v>4403</v>
      </c>
      <c r="C240" s="537" t="str">
        <f t="array" ref="C240">IFERROR(INDEX($B$31:$B$936, MATCH(0, COUNTIF($C$30:C239, $B$31:$B$936&amp;"") + IF($B$31:$B$936="",1,0), 0)), "")</f>
        <v>Soul City Institute for Health and Development Communication</v>
      </c>
      <c r="D240" s="537" t="s">
        <v>4404</v>
      </c>
    </row>
    <row r="241" spans="1:4" s="11" customFormat="1" x14ac:dyDescent="0.2">
      <c r="A241" s="538" t="s">
        <v>4406</v>
      </c>
      <c r="B241" s="537" t="s">
        <v>4407</v>
      </c>
      <c r="C241" s="537" t="str">
        <f t="array" ref="C241">IFERROR(INDEX($B$31:$B$936, MATCH(0, COUNTIF($C$30:C240, $B$31:$B$936&amp;"") + IF($B$31:$B$936="",1,0), 0)), "")</f>
        <v>Republican Center of State Sanitary-Epidemiological Surveillance of the Republic of Uzbekistan</v>
      </c>
      <c r="D241" s="537" t="s">
        <v>4408</v>
      </c>
    </row>
    <row r="242" spans="1:4" s="11" customFormat="1" x14ac:dyDescent="0.2">
      <c r="A242" s="538" t="s">
        <v>4409</v>
      </c>
      <c r="B242" s="537" t="s">
        <v>4410</v>
      </c>
      <c r="C242" s="537" t="str">
        <f t="array" ref="C242">IFERROR(INDEX($B$31:$B$936, MATCH(0, COUNTIF($C$30:C241, $B$31:$B$936&amp;"") + IF($B$31:$B$936="",1,0), 0)), "")</f>
        <v>World Vision India</v>
      </c>
      <c r="D242" s="537" t="s">
        <v>4411</v>
      </c>
    </row>
    <row r="243" spans="1:4" s="11" customFormat="1" x14ac:dyDescent="0.2">
      <c r="A243" s="538" t="s">
        <v>4412</v>
      </c>
      <c r="B243" s="537" t="s">
        <v>4413</v>
      </c>
      <c r="C243" s="537" t="str">
        <f t="array" ref="C243">IFERROR(INDEX($B$31:$B$936, MATCH(0, COUNTIF($C$30:C242, $B$31:$B$936&amp;"") + IF($B$31:$B$936="",1,0), 0)), "")</f>
        <v>Caritas  Congo ASBL</v>
      </c>
      <c r="D243" s="537" t="s">
        <v>4414</v>
      </c>
    </row>
    <row r="244" spans="1:4" s="11" customFormat="1" x14ac:dyDescent="0.2">
      <c r="A244" s="538" t="s">
        <v>4415</v>
      </c>
      <c r="B244" s="537" t="s">
        <v>4413</v>
      </c>
      <c r="C244" s="537" t="str">
        <f t="array" ref="C244">IFERROR(INDEX($B$31:$B$936, MATCH(0, COUNTIF($C$30:C243, $B$31:$B$936&amp;"") + IF($B$31:$B$936="",1,0), 0)), "")</f>
        <v>National Religious Association for Social Development</v>
      </c>
      <c r="D244" s="537" t="s">
        <v>4414</v>
      </c>
    </row>
    <row r="245" spans="1:4" s="11" customFormat="1" x14ac:dyDescent="0.2">
      <c r="A245" s="538" t="s">
        <v>4416</v>
      </c>
      <c r="B245" s="537" t="s">
        <v>4413</v>
      </c>
      <c r="C245" s="537" t="str">
        <f t="array" ref="C245">IFERROR(INDEX($B$31:$B$936, MATCH(0, COUNTIF($C$30:C244, $B$31:$B$936&amp;"") + IF($B$31:$B$936="",1,0), 0)), "")</f>
        <v>Groupe Pivot Santé Population</v>
      </c>
      <c r="D245" s="537" t="s">
        <v>4414</v>
      </c>
    </row>
    <row r="246" spans="1:4" s="11" customFormat="1" x14ac:dyDescent="0.2">
      <c r="A246" s="538" t="s">
        <v>4417</v>
      </c>
      <c r="B246" s="537" t="s">
        <v>4413</v>
      </c>
      <c r="C246" s="537" t="str">
        <f t="array" ref="C246">IFERROR(INDEX($B$31:$B$936, MATCH(0, COUNTIF($C$30:C245, $B$31:$B$936&amp;"") + IF($B$31:$B$936="",1,0), 0)), "")</f>
        <v>The Ministry of Health of the Republic of Mali</v>
      </c>
      <c r="D246" s="537" t="s">
        <v>4414</v>
      </c>
    </row>
    <row r="247" spans="1:4" s="11" customFormat="1" x14ac:dyDescent="0.2">
      <c r="A247" s="538" t="s">
        <v>4418</v>
      </c>
      <c r="B247" s="537" t="s">
        <v>4419</v>
      </c>
      <c r="C247" s="537" t="str">
        <f t="array" ref="C247">IFERROR(INDEX($B$31:$B$936, MATCH(0, COUNTIF($C$30:C246, $B$31:$B$936&amp;"") + IF($B$31:$B$936="",1,0), 0)), "")</f>
        <v>The Ministry of Health of the Former Yugoslav Republic of Macedonia</v>
      </c>
      <c r="D247" s="537" t="s">
        <v>4420</v>
      </c>
    </row>
    <row r="248" spans="1:4" s="11" customFormat="1" x14ac:dyDescent="0.2">
      <c r="A248" s="538" t="s">
        <v>4421</v>
      </c>
      <c r="B248" s="537" t="s">
        <v>4021</v>
      </c>
      <c r="C248" s="537" t="str">
        <f t="array" ref="C248">IFERROR(INDEX($B$31:$B$936, MATCH(0, COUNTIF($C$30:C247, $B$31:$B$936&amp;"") + IF($B$31:$B$936="",1,0), 0)), "")</f>
        <v>The Registered Trustees of the National AIDS Commission Trust of the Republic of Malawi</v>
      </c>
      <c r="D248" s="537" t="s">
        <v>4022</v>
      </c>
    </row>
    <row r="249" spans="1:4" s="11" customFormat="1" x14ac:dyDescent="0.2">
      <c r="A249" s="538" t="s">
        <v>4422</v>
      </c>
      <c r="B249" s="537" t="s">
        <v>4423</v>
      </c>
      <c r="C249" s="537" t="str">
        <f t="array" ref="C249">IFERROR(INDEX($B$31:$B$936, MATCH(0, COUNTIF($C$30:C248, $B$31:$B$936&amp;"") + IF($B$31:$B$936="",1,0), 0)), "")</f>
        <v>Secrétariat Exécutif National de Lutte contre le SIDA de la République Islamique de Mauritanie</v>
      </c>
      <c r="D249" s="537" t="s">
        <v>4424</v>
      </c>
    </row>
    <row r="250" spans="1:4" s="11" customFormat="1" x14ac:dyDescent="0.2">
      <c r="A250" s="538" t="s">
        <v>4425</v>
      </c>
      <c r="B250" s="537" t="s">
        <v>559</v>
      </c>
      <c r="C250" s="537" t="str">
        <f t="array" ref="C250">IFERROR(INDEX($B$31:$B$936, MATCH(0, COUNTIF($C$30:C249, $B$31:$B$936&amp;"") + IF($B$31:$B$936="",1,0), 0)), "")</f>
        <v>Malaysian AIDS Council</v>
      </c>
      <c r="D250" s="537" t="s">
        <v>4426</v>
      </c>
    </row>
    <row r="251" spans="1:4" s="11" customFormat="1" x14ac:dyDescent="0.2">
      <c r="A251" s="538" t="s">
        <v>4427</v>
      </c>
      <c r="B251" s="537" t="s">
        <v>559</v>
      </c>
      <c r="C251" s="537" t="str">
        <f t="array" ref="C251">IFERROR(INDEX($B$31:$B$936, MATCH(0, COUNTIF($C$30:C250, $B$31:$B$936&amp;"") + IF($B$31:$B$936="",1,0), 0)), "")</f>
        <v>The Ministry of Health and Population of Nepal</v>
      </c>
      <c r="D251" s="537" t="s">
        <v>4426</v>
      </c>
    </row>
    <row r="252" spans="1:4" s="11" customFormat="1" x14ac:dyDescent="0.2">
      <c r="A252" s="538" t="s">
        <v>4428</v>
      </c>
      <c r="B252" s="537" t="s">
        <v>4423</v>
      </c>
      <c r="C252" s="537" t="str">
        <f t="array" ref="C252">IFERROR(INDEX($B$31:$B$936, MATCH(0, COUNTIF($C$30:C251, $B$31:$B$936&amp;"") + IF($B$31:$B$936="",1,0), 0)), "")</f>
        <v>National Malaria Elimination Programme of the Federal Ministry of Health of the Federal Republic of Nigeria</v>
      </c>
      <c r="D252" s="537" t="s">
        <v>4429</v>
      </c>
    </row>
    <row r="253" spans="1:4" s="11" customFormat="1" x14ac:dyDescent="0.2">
      <c r="A253" s="538" t="s">
        <v>4430</v>
      </c>
      <c r="B253" s="537" t="s">
        <v>4423</v>
      </c>
      <c r="C253" s="537" t="str">
        <f t="array" ref="C253">IFERROR(INDEX($B$31:$B$936, MATCH(0, COUNTIF($C$30:C252, $B$31:$B$936&amp;"") + IF($B$31:$B$936="",1,0), 0)), "")</f>
        <v>Cicatelli Associates Inc.</v>
      </c>
      <c r="D253" s="537" t="s">
        <v>4429</v>
      </c>
    </row>
    <row r="254" spans="1:4" s="11" customFormat="1" x14ac:dyDescent="0.2">
      <c r="A254" s="538" t="s">
        <v>4431</v>
      </c>
      <c r="B254" s="537" t="s">
        <v>4432</v>
      </c>
      <c r="C254" s="537" t="str">
        <f t="array" ref="C254">IFERROR(INDEX($B$31:$B$936, MATCH(0, COUNTIF($C$30:C253, $B$31:$B$936&amp;"") + IF($B$31:$B$936="",1,0), 0)), "")</f>
        <v>Pathfinder International</v>
      </c>
      <c r="D254" s="537" t="s">
        <v>4433</v>
      </c>
    </row>
    <row r="255" spans="1:4" s="11" customFormat="1" x14ac:dyDescent="0.2">
      <c r="A255" s="538" t="s">
        <v>4434</v>
      </c>
      <c r="B255" s="537" t="s">
        <v>4432</v>
      </c>
      <c r="C255" s="537" t="str">
        <f t="array" ref="C255">IFERROR(INDEX($B$31:$B$936, MATCH(0, COUNTIF($C$30:C254, $B$31:$B$936&amp;"") + IF($B$31:$B$936="",1,0), 0)), "")</f>
        <v>Ministry of Health (PARSALUD II, Unidad Ejecutora 123) of the Republic of Peru</v>
      </c>
      <c r="D255" s="537" t="s">
        <v>4433</v>
      </c>
    </row>
    <row r="256" spans="1:4" s="11" customFormat="1" x14ac:dyDescent="0.2">
      <c r="A256" s="538" t="s">
        <v>4435</v>
      </c>
      <c r="B256" s="537" t="s">
        <v>4436</v>
      </c>
      <c r="C256" s="537" t="str">
        <f t="array" ref="C256">IFERROR(INDEX($B$31:$B$936, MATCH(0, COUNTIF($C$30:C255, $B$31:$B$936&amp;"") + IF($B$31:$B$936="",1,0), 0)), "")</f>
        <v>Socios en Salud sucursal Peru</v>
      </c>
      <c r="D256" s="537" t="s">
        <v>4437</v>
      </c>
    </row>
    <row r="257" spans="1:4" s="11" customFormat="1" x14ac:dyDescent="0.2">
      <c r="A257" s="538" t="s">
        <v>4438</v>
      </c>
      <c r="B257" s="537" t="s">
        <v>4439</v>
      </c>
      <c r="C257" s="537" t="str">
        <f t="array" ref="C257">IFERROR(INDEX($B$31:$B$936, MATCH(0, COUNTIF($C$30:C256, $B$31:$B$936&amp;"") + IF($B$31:$B$936="",1,0), 0)), "")</f>
        <v>Department of Health, Republic of the Philippines</v>
      </c>
      <c r="D257" s="537" t="s">
        <v>4440</v>
      </c>
    </row>
    <row r="258" spans="1:4" s="11" customFormat="1" x14ac:dyDescent="0.2">
      <c r="A258" s="538" t="s">
        <v>4441</v>
      </c>
      <c r="B258" s="537" t="s">
        <v>4439</v>
      </c>
      <c r="C258" s="537" t="str">
        <f t="array" ref="C258">IFERROR(INDEX($B$31:$B$936, MATCH(0, COUNTIF($C$30:C257, $B$31:$B$936&amp;"") + IF($B$31:$B$936="",1,0), 0)), "")</f>
        <v>Oil Search Foundation</v>
      </c>
      <c r="D258" s="537" t="s">
        <v>4440</v>
      </c>
    </row>
    <row r="259" spans="1:4" s="11" customFormat="1" x14ac:dyDescent="0.2">
      <c r="A259" s="538" t="s">
        <v>4442</v>
      </c>
      <c r="B259" s="537" t="s">
        <v>4439</v>
      </c>
      <c r="C259" s="537" t="str">
        <f t="array" ref="C259">IFERROR(INDEX($B$31:$B$936, MATCH(0, COUNTIF($C$30:C258, $B$31:$B$936&amp;"") + IF($B$31:$B$936="",1,0), 0)), "")</f>
        <v>Open Health Institute</v>
      </c>
      <c r="D259" s="537" t="s">
        <v>4440</v>
      </c>
    </row>
    <row r="260" spans="1:4" s="11" customFormat="1" x14ac:dyDescent="0.2">
      <c r="A260" s="538" t="s">
        <v>4443</v>
      </c>
      <c r="B260" s="537" t="s">
        <v>4423</v>
      </c>
      <c r="C260" s="537" t="str">
        <f t="array" ref="C260">IFERROR(INDEX($B$31:$B$936, MATCH(0, COUNTIF($C$30:C259, $B$31:$B$936&amp;"") + IF($B$31:$B$936="",1,0), 0)), "")</f>
        <v>Ministry of Health and Sanitation of Sierra Leone</v>
      </c>
      <c r="D260" s="537" t="s">
        <v>4444</v>
      </c>
    </row>
    <row r="261" spans="1:4" s="11" customFormat="1" x14ac:dyDescent="0.2">
      <c r="A261" s="538" t="s">
        <v>4445</v>
      </c>
      <c r="B261" s="537" t="s">
        <v>4423</v>
      </c>
      <c r="C261" s="537" t="str">
        <f t="array" ref="C261">IFERROR(INDEX($B$31:$B$936, MATCH(0, COUNTIF($C$30:C260, $B$31:$B$936&amp;"") + IF($B$31:$B$936="",1,0), 0)), "")</f>
        <v>Ministry of Health, Prevention and Public Hygiene of the Republic of Senegal - AIDS Division</v>
      </c>
      <c r="D261" s="537" t="s">
        <v>4444</v>
      </c>
    </row>
    <row r="262" spans="1:4" s="11" customFormat="1" x14ac:dyDescent="0.2">
      <c r="A262" s="538" t="s">
        <v>4446</v>
      </c>
      <c r="B262" s="537" t="s">
        <v>4447</v>
      </c>
      <c r="C262" s="537" t="str">
        <f t="array" ref="C262">IFERROR(INDEX($B$31:$B$936, MATCH(0, COUNTIF($C$30:C261, $B$31:$B$936&amp;"") + IF($B$31:$B$936="",1,0), 0)), "")</f>
        <v>Fonds de soutien aux activités en matière de population et de lutte contre le Sida de la République du Tchad</v>
      </c>
      <c r="D262" s="537" t="s">
        <v>4448</v>
      </c>
    </row>
    <row r="263" spans="1:4" s="11" customFormat="1" x14ac:dyDescent="0.2">
      <c r="A263" s="538" t="s">
        <v>4449</v>
      </c>
      <c r="B263" s="537" t="s">
        <v>559</v>
      </c>
      <c r="C263" s="537" t="str">
        <f t="array" ref="C263">IFERROR(INDEX($B$31:$B$936, MATCH(0, COUNTIF($C$30:C262, $B$31:$B$936&amp;"") + IF($B$31:$B$936="",1,0), 0)), "")</f>
        <v>Republican Center of Tuberculosis Control - Tajikistan</v>
      </c>
      <c r="D263" s="537" t="s">
        <v>4450</v>
      </c>
    </row>
    <row r="264" spans="1:4" s="11" customFormat="1" x14ac:dyDescent="0.2">
      <c r="A264" s="538" t="s">
        <v>4451</v>
      </c>
      <c r="B264" s="537" t="s">
        <v>559</v>
      </c>
      <c r="C264" s="537" t="str">
        <f t="array" ref="C264">IFERROR(INDEX($B$31:$B$936, MATCH(0, COUNTIF($C$30:C263, $B$31:$B$936&amp;"") + IF($B$31:$B$936="",1,0), 0)), "")</f>
        <v>Basic Health Care Directorate</v>
      </c>
      <c r="D264" s="537" t="s">
        <v>4450</v>
      </c>
    </row>
    <row r="265" spans="1:4" s="11" customFormat="1" x14ac:dyDescent="0.2">
      <c r="A265" s="538" t="s">
        <v>4452</v>
      </c>
      <c r="B265" s="537" t="s">
        <v>4439</v>
      </c>
      <c r="C265" s="537" t="str">
        <f t="array" ref="C265">IFERROR(INDEX($B$31:$B$936, MATCH(0, COUNTIF($C$30:C264, $B$31:$B$936&amp;"") + IF($B$31:$B$936="",1,0), 0)), "")</f>
        <v>Société Tunisienne des Maladies Respiratoires et d’Allergologie</v>
      </c>
      <c r="D265" s="537" t="s">
        <v>4440</v>
      </c>
    </row>
    <row r="266" spans="1:4" s="11" customFormat="1" x14ac:dyDescent="0.2">
      <c r="A266" s="538" t="s">
        <v>4453</v>
      </c>
      <c r="B266" s="537" t="s">
        <v>4439</v>
      </c>
      <c r="C266" s="537" t="str">
        <f t="array" ref="C266">IFERROR(INDEX($B$31:$B$936, MATCH(0, COUNTIF($C$30:C265, $B$31:$B$936&amp;"") + IF($B$31:$B$936="",1,0), 0)), "")</f>
        <v>Viet Nam Authority of HIV/AIDS Control</v>
      </c>
      <c r="D266" s="537" t="s">
        <v>4440</v>
      </c>
    </row>
    <row r="267" spans="1:4" s="11" customFormat="1" x14ac:dyDescent="0.2">
      <c r="A267" s="538" t="s">
        <v>4454</v>
      </c>
      <c r="B267" s="537" t="s">
        <v>4439</v>
      </c>
      <c r="C267" s="537" t="str">
        <f t="array" ref="C267">IFERROR(INDEX($B$31:$B$936, MATCH(0, COUNTIF($C$30:C266, $B$31:$B$936&amp;"") + IF($B$31:$B$936="",1,0), 0)), "")</f>
        <v>Department of Planning and Finance, Ministry of Health, Socialist Republic of Vietnam</v>
      </c>
      <c r="D267" s="537" t="s">
        <v>4440</v>
      </c>
    </row>
    <row r="268" spans="1:4" s="11" customFormat="1" x14ac:dyDescent="0.2">
      <c r="A268" s="538" t="s">
        <v>4455</v>
      </c>
      <c r="B268" s="537" t="s">
        <v>4439</v>
      </c>
      <c r="C268" s="537" t="str">
        <f t="array" ref="C268">IFERROR(INDEX($B$31:$B$936, MATCH(0, COUNTIF($C$30:C267, $B$31:$B$936&amp;"") + IF($B$31:$B$936="",1,0), 0)), "")</f>
        <v>Viet Nam Union of Science and Technology Associations</v>
      </c>
      <c r="D268" s="537" t="s">
        <v>4440</v>
      </c>
    </row>
    <row r="269" spans="1:4" s="11" customFormat="1" x14ac:dyDescent="0.2">
      <c r="A269" s="538" t="s">
        <v>4456</v>
      </c>
      <c r="B269" s="537" t="s">
        <v>4439</v>
      </c>
      <c r="C269" s="537" t="str">
        <f t="array" ref="C269">IFERROR(INDEX($B$31:$B$936, MATCH(0, COUNTIF($C$30:C268, $B$31:$B$936&amp;"") + IF($B$31:$B$936="",1,0), 0)), "")</f>
        <v>National Institute of Malariology, Parasitology and Entomology of the Ministry of Health of the Socialist Republic of Viet Nam</v>
      </c>
      <c r="D269" s="537" t="s">
        <v>4440</v>
      </c>
    </row>
    <row r="270" spans="1:4" s="11" customFormat="1" x14ac:dyDescent="0.2">
      <c r="A270" s="538" t="s">
        <v>4457</v>
      </c>
      <c r="B270" s="537" t="s">
        <v>4439</v>
      </c>
      <c r="C270" s="537" t="str">
        <f t="array" ref="C270">IFERROR(INDEX($B$31:$B$936, MATCH(0, COUNTIF($C$30:C269, $B$31:$B$936&amp;"") + IF($B$31:$B$936="",1,0), 0)), "")</f>
        <v>Ministry of Health/National Lung Hospital of the Socialist Republic of Viet Nam</v>
      </c>
      <c r="D270" s="537" t="s">
        <v>4440</v>
      </c>
    </row>
    <row r="271" spans="1:4" s="11" customFormat="1" x14ac:dyDescent="0.2">
      <c r="A271" s="538" t="s">
        <v>4458</v>
      </c>
      <c r="B271" s="537" t="s">
        <v>4439</v>
      </c>
      <c r="C271" s="537" t="str">
        <f t="array" ref="C271">IFERROR(INDEX($B$31:$B$936, MATCH(0, COUNTIF($C$30:C270, $B$31:$B$936&amp;"") + IF($B$31:$B$936="",1,0), 0)), "")</f>
        <v>National Malaria Control Programme of the Ministry of Health and Population of the Republic of Yemen</v>
      </c>
      <c r="D271" s="537" t="s">
        <v>4440</v>
      </c>
    </row>
    <row r="272" spans="1:4" s="11" customFormat="1" x14ac:dyDescent="0.2">
      <c r="A272" s="538" t="s">
        <v>4459</v>
      </c>
      <c r="B272" s="537" t="s">
        <v>559</v>
      </c>
      <c r="C272" s="537" t="str">
        <f t="array" ref="C272">IFERROR(INDEX($B$31:$B$936, MATCH(0, COUNTIF($C$30:C271, $B$31:$B$936&amp;"") + IF($B$31:$B$936="",1,0), 0)), "")</f>
        <v>The National Tuberculosis Control Program</v>
      </c>
      <c r="D272" s="537" t="s">
        <v>4460</v>
      </c>
    </row>
    <row r="273" spans="1:4" s="11" customFormat="1" x14ac:dyDescent="0.2">
      <c r="A273" s="538" t="s">
        <v>4461</v>
      </c>
      <c r="B273" s="537" t="s">
        <v>4439</v>
      </c>
      <c r="C273" s="537" t="str">
        <f t="array" ref="C273">IFERROR(INDEX($B$31:$B$936, MATCH(0, COUNTIF($C$30:C272, $B$31:$B$936&amp;"") + IF($B$31:$B$936="",1,0), 0)), "")</f>
        <v>National AIDS Program</v>
      </c>
      <c r="D273" s="537" t="s">
        <v>4440</v>
      </c>
    </row>
    <row r="274" spans="1:4" s="11" customFormat="1" x14ac:dyDescent="0.2">
      <c r="A274" s="538" t="s">
        <v>4462</v>
      </c>
      <c r="B274" s="537" t="s">
        <v>4463</v>
      </c>
      <c r="C274" s="537" t="str">
        <f t="array" ref="C274">IFERROR(INDEX($B$31:$B$936, MATCH(0, COUNTIF($C$30:C273, $B$31:$B$936&amp;"") + IF($B$31:$B$936="",1,0), 0)), "")</f>
        <v>AIDS Foundation South Africa</v>
      </c>
      <c r="D274" s="537" t="s">
        <v>4464</v>
      </c>
    </row>
    <row r="275" spans="1:4" s="11" customFormat="1" x14ac:dyDescent="0.2">
      <c r="A275" s="538" t="s">
        <v>4465</v>
      </c>
      <c r="B275" s="537" t="s">
        <v>4466</v>
      </c>
      <c r="C275" s="537" t="str">
        <f t="array" ref="C275">IFERROR(INDEX($B$31:$B$936, MATCH(0, COUNTIF($C$30:C274, $B$31:$B$936&amp;"") + IF($B$31:$B$936="",1,0), 0)), "")</f>
        <v>Kheth'Impilo AIDS Free Living</v>
      </c>
      <c r="D275" s="537" t="s">
        <v>4467</v>
      </c>
    </row>
    <row r="276" spans="1:4" s="11" customFormat="1" x14ac:dyDescent="0.2">
      <c r="A276" s="538" t="s">
        <v>4468</v>
      </c>
      <c r="B276" s="537" t="s">
        <v>559</v>
      </c>
      <c r="C276" s="537" t="str">
        <f t="array" ref="C276">IFERROR(INDEX($B$31:$B$936, MATCH(0, COUNTIF($C$30:C275, $B$31:$B$936&amp;"") + IF($B$31:$B$936="",1,0), 0)), "")</f>
        <v>KwaZulu Natal Provincial Treasury</v>
      </c>
      <c r="D276" s="537" t="s">
        <v>4469</v>
      </c>
    </row>
    <row r="277" spans="1:4" s="11" customFormat="1" x14ac:dyDescent="0.2">
      <c r="A277" s="538" t="s">
        <v>4470</v>
      </c>
      <c r="B277" s="537" t="s">
        <v>559</v>
      </c>
      <c r="C277" s="537" t="str">
        <f t="array" ref="C277">IFERROR(INDEX($B$31:$B$936, MATCH(0, COUNTIF($C$30:C276, $B$31:$B$936&amp;"") + IF($B$31:$B$936="",1,0), 0)), "")</f>
        <v/>
      </c>
      <c r="D277" s="537" t="s">
        <v>4469</v>
      </c>
    </row>
    <row r="278" spans="1:4" s="11" customFormat="1" x14ac:dyDescent="0.2">
      <c r="A278" s="538" t="s">
        <v>4471</v>
      </c>
      <c r="B278" s="537" t="s">
        <v>559</v>
      </c>
      <c r="C278" s="537" t="str">
        <f t="array" ref="C278">IFERROR(INDEX($B$31:$B$936, MATCH(0, COUNTIF($C$30:C277, $B$31:$B$936&amp;"") + IF($B$31:$B$936="",1,0), 0)), "")</f>
        <v/>
      </c>
      <c r="D278" s="537" t="s">
        <v>4472</v>
      </c>
    </row>
    <row r="279" spans="1:4" s="11" customFormat="1" x14ac:dyDescent="0.2">
      <c r="A279" s="538" t="s">
        <v>4473</v>
      </c>
      <c r="B279" s="537" t="s">
        <v>559</v>
      </c>
      <c r="C279" s="537" t="str">
        <f t="array" ref="C279">IFERROR(INDEX($B$31:$B$936, MATCH(0, COUNTIF($C$30:C278, $B$31:$B$936&amp;"") + IF($B$31:$B$936="",1,0), 0)), "")</f>
        <v/>
      </c>
      <c r="D279" s="537" t="s">
        <v>4472</v>
      </c>
    </row>
    <row r="280" spans="1:4" s="11" customFormat="1" x14ac:dyDescent="0.2">
      <c r="A280" s="538" t="s">
        <v>4474</v>
      </c>
      <c r="B280" s="537" t="s">
        <v>559</v>
      </c>
      <c r="C280" s="537" t="str">
        <f t="array" ref="C280">IFERROR(INDEX($B$31:$B$936, MATCH(0, COUNTIF($C$30:C279, $B$31:$B$936&amp;"") + IF($B$31:$B$936="",1,0), 0)), "")</f>
        <v/>
      </c>
      <c r="D280" s="537" t="s">
        <v>4472</v>
      </c>
    </row>
    <row r="281" spans="1:4" s="11" customFormat="1" x14ac:dyDescent="0.2">
      <c r="A281" s="538" t="s">
        <v>4475</v>
      </c>
      <c r="B281" s="537" t="s">
        <v>559</v>
      </c>
      <c r="C281" s="537" t="str">
        <f t="array" ref="C281">IFERROR(INDEX($B$31:$B$936, MATCH(0, COUNTIF($C$30:C280, $B$31:$B$936&amp;"") + IF($B$31:$B$936="",1,0), 0)), "")</f>
        <v/>
      </c>
      <c r="D281" s="537" t="s">
        <v>4472</v>
      </c>
    </row>
    <row r="282" spans="1:4" s="11" customFormat="1" x14ac:dyDescent="0.2">
      <c r="A282" s="538" t="s">
        <v>4476</v>
      </c>
      <c r="B282" s="537" t="s">
        <v>559</v>
      </c>
      <c r="C282" s="537" t="str">
        <f t="array" ref="C282">IFERROR(INDEX($B$31:$B$936, MATCH(0, COUNTIF($C$30:C281, $B$31:$B$936&amp;"") + IF($B$31:$B$936="",1,0), 0)), "")</f>
        <v/>
      </c>
      <c r="D282" s="537" t="s">
        <v>4472</v>
      </c>
    </row>
    <row r="283" spans="1:4" s="11" customFormat="1" x14ac:dyDescent="0.2">
      <c r="A283" s="538" t="s">
        <v>4477</v>
      </c>
      <c r="B283" s="537" t="s">
        <v>559</v>
      </c>
      <c r="C283" s="537" t="str">
        <f t="array" ref="C283">IFERROR(INDEX($B$31:$B$936, MATCH(0, COUNTIF($C$30:C282, $B$31:$B$936&amp;"") + IF($B$31:$B$936="",1,0), 0)), "")</f>
        <v/>
      </c>
      <c r="D283" s="537" t="s">
        <v>4472</v>
      </c>
    </row>
    <row r="284" spans="1:4" s="11" customFormat="1" x14ac:dyDescent="0.2">
      <c r="A284" s="538" t="s">
        <v>4478</v>
      </c>
      <c r="B284" s="537" t="s">
        <v>4051</v>
      </c>
      <c r="C284" s="537" t="str">
        <f t="array" ref="C284">IFERROR(INDEX($B$31:$B$936, MATCH(0, COUNTIF($C$30:C283, $B$31:$B$936&amp;"") + IF($B$31:$B$936="",1,0), 0)), "")</f>
        <v/>
      </c>
      <c r="D284" s="537" t="s">
        <v>4479</v>
      </c>
    </row>
    <row r="285" spans="1:4" s="11" customFormat="1" x14ac:dyDescent="0.2">
      <c r="A285" s="538" t="s">
        <v>4480</v>
      </c>
      <c r="B285" s="537" t="s">
        <v>4481</v>
      </c>
      <c r="C285" s="537" t="str">
        <f t="array" ref="C285">IFERROR(INDEX($B$31:$B$936, MATCH(0, COUNTIF($C$30:C284, $B$31:$B$936&amp;"") + IF($B$31:$B$936="",1,0), 0)), "")</f>
        <v/>
      </c>
      <c r="D285" s="537" t="s">
        <v>4482</v>
      </c>
    </row>
    <row r="286" spans="1:4" s="11" customFormat="1" x14ac:dyDescent="0.2">
      <c r="A286" s="538" t="s">
        <v>4483</v>
      </c>
      <c r="B286" s="537" t="s">
        <v>4481</v>
      </c>
      <c r="C286" s="537" t="str">
        <f t="array" ref="C286">IFERROR(INDEX($B$31:$B$936, MATCH(0, COUNTIF($C$30:C285, $B$31:$B$936&amp;"") + IF($B$31:$B$936="",1,0), 0)), "")</f>
        <v/>
      </c>
      <c r="D286" s="537" t="s">
        <v>4482</v>
      </c>
    </row>
    <row r="287" spans="1:4" s="11" customFormat="1" x14ac:dyDescent="0.2">
      <c r="A287" s="538" t="s">
        <v>4484</v>
      </c>
      <c r="B287" s="537" t="s">
        <v>4051</v>
      </c>
      <c r="C287" s="537" t="str">
        <f t="array" ref="C287">IFERROR(INDEX($B$31:$B$936, MATCH(0, COUNTIF($C$30:C286, $B$31:$B$936&amp;"") + IF($B$31:$B$936="",1,0), 0)), "")</f>
        <v/>
      </c>
      <c r="D287" s="537" t="s">
        <v>4485</v>
      </c>
    </row>
    <row r="288" spans="1:4" s="11" customFormat="1" x14ac:dyDescent="0.2">
      <c r="A288" s="538" t="s">
        <v>4486</v>
      </c>
      <c r="B288" s="537" t="s">
        <v>4487</v>
      </c>
      <c r="C288" s="537" t="str">
        <f t="array" ref="C288">IFERROR(INDEX($B$31:$B$936, MATCH(0, COUNTIF($C$30:C287, $B$31:$B$936&amp;"") + IF($B$31:$B$936="",1,0), 0)), "")</f>
        <v/>
      </c>
      <c r="D288" s="537" t="s">
        <v>4488</v>
      </c>
    </row>
    <row r="289" spans="1:4" s="11" customFormat="1" x14ac:dyDescent="0.2">
      <c r="A289" s="538" t="s">
        <v>4489</v>
      </c>
      <c r="B289" s="537" t="s">
        <v>4487</v>
      </c>
      <c r="C289" s="537" t="str">
        <f t="array" ref="C289">IFERROR(INDEX($B$31:$B$936, MATCH(0, COUNTIF($C$30:C288, $B$31:$B$936&amp;"") + IF($B$31:$B$936="",1,0), 0)), "")</f>
        <v/>
      </c>
      <c r="D289" s="537" t="s">
        <v>4488</v>
      </c>
    </row>
    <row r="290" spans="1:4" s="11" customFormat="1" x14ac:dyDescent="0.2">
      <c r="A290" s="538" t="s">
        <v>4490</v>
      </c>
      <c r="B290" s="537" t="s">
        <v>4487</v>
      </c>
      <c r="C290" s="537" t="str">
        <f t="array" ref="C290">IFERROR(INDEX($B$31:$B$936, MATCH(0, COUNTIF($C$30:C289, $B$31:$B$936&amp;"") + IF($B$31:$B$936="",1,0), 0)), "")</f>
        <v/>
      </c>
      <c r="D290" s="537" t="s">
        <v>4488</v>
      </c>
    </row>
    <row r="291" spans="1:4" s="11" customFormat="1" x14ac:dyDescent="0.2">
      <c r="A291" s="538" t="s">
        <v>4491</v>
      </c>
      <c r="B291" s="537" t="s">
        <v>4487</v>
      </c>
      <c r="C291" s="537" t="str">
        <f t="array" ref="C291">IFERROR(INDEX($B$31:$B$936, MATCH(0, COUNTIF($C$30:C290, $B$31:$B$936&amp;"") + IF($B$31:$B$936="",1,0), 0)), "")</f>
        <v/>
      </c>
      <c r="D291" s="537" t="s">
        <v>4488</v>
      </c>
    </row>
    <row r="292" spans="1:4" s="11" customFormat="1" x14ac:dyDescent="0.2">
      <c r="A292" s="538" t="s">
        <v>4492</v>
      </c>
      <c r="B292" s="537" t="s">
        <v>4493</v>
      </c>
      <c r="C292" s="537" t="str">
        <f t="array" ref="C292">IFERROR(INDEX($B$31:$B$936, MATCH(0, COUNTIF($C$30:C291, $B$31:$B$936&amp;"") + IF($B$31:$B$936="",1,0), 0)), "")</f>
        <v/>
      </c>
      <c r="D292" s="537" t="s">
        <v>4494</v>
      </c>
    </row>
    <row r="293" spans="1:4" s="11" customFormat="1" x14ac:dyDescent="0.2">
      <c r="A293" s="538" t="s">
        <v>4495</v>
      </c>
      <c r="B293" s="537" t="s">
        <v>559</v>
      </c>
      <c r="C293" s="537" t="str">
        <f t="array" ref="C293">IFERROR(INDEX($B$31:$B$936, MATCH(0, COUNTIF($C$30:C292, $B$31:$B$936&amp;"") + IF($B$31:$B$936="",1,0), 0)), "")</f>
        <v/>
      </c>
      <c r="D293" s="537" t="s">
        <v>4496</v>
      </c>
    </row>
    <row r="294" spans="1:4" s="11" customFormat="1" x14ac:dyDescent="0.2">
      <c r="A294" s="538" t="s">
        <v>4497</v>
      </c>
      <c r="B294" s="537" t="s">
        <v>559</v>
      </c>
      <c r="C294" s="537" t="str">
        <f t="array" ref="C294">IFERROR(INDEX($B$31:$B$936, MATCH(0, COUNTIF($C$30:C293, $B$31:$B$936&amp;"") + IF($B$31:$B$936="",1,0), 0)), "")</f>
        <v/>
      </c>
      <c r="D294" s="537" t="s">
        <v>4496</v>
      </c>
    </row>
    <row r="295" spans="1:4" s="11" customFormat="1" x14ac:dyDescent="0.2">
      <c r="A295" s="538" t="s">
        <v>4498</v>
      </c>
      <c r="B295" s="537" t="s">
        <v>559</v>
      </c>
      <c r="C295" s="537" t="str">
        <f t="array" ref="C295">IFERROR(INDEX($B$31:$B$936, MATCH(0, COUNTIF($C$30:C294, $B$31:$B$936&amp;"") + IF($B$31:$B$936="",1,0), 0)), "")</f>
        <v/>
      </c>
      <c r="D295" s="537" t="s">
        <v>4496</v>
      </c>
    </row>
    <row r="296" spans="1:4" s="11" customFormat="1" x14ac:dyDescent="0.2">
      <c r="A296" s="538" t="s">
        <v>4499</v>
      </c>
      <c r="B296" s="537" t="s">
        <v>559</v>
      </c>
      <c r="C296" s="537" t="str">
        <f t="array" ref="C296">IFERROR(INDEX($B$31:$B$936, MATCH(0, COUNTIF($C$30:C295, $B$31:$B$936&amp;"") + IF($B$31:$B$936="",1,0), 0)), "")</f>
        <v/>
      </c>
      <c r="D296" s="537" t="s">
        <v>4496</v>
      </c>
    </row>
    <row r="297" spans="1:4" s="11" customFormat="1" x14ac:dyDescent="0.2">
      <c r="A297" s="538" t="s">
        <v>4500</v>
      </c>
      <c r="B297" s="537" t="s">
        <v>559</v>
      </c>
      <c r="C297" s="537" t="str">
        <f t="array" ref="C297">IFERROR(INDEX($B$31:$B$936, MATCH(0, COUNTIF($C$30:C296, $B$31:$B$936&amp;"") + IF($B$31:$B$936="",1,0), 0)), "")</f>
        <v/>
      </c>
      <c r="D297" s="537" t="s">
        <v>4496</v>
      </c>
    </row>
    <row r="298" spans="1:4" s="11" customFormat="1" x14ac:dyDescent="0.2">
      <c r="A298" s="538" t="s">
        <v>4501</v>
      </c>
      <c r="B298" s="537" t="s">
        <v>559</v>
      </c>
      <c r="C298" s="537" t="str">
        <f t="array" ref="C298">IFERROR(INDEX($B$31:$B$936, MATCH(0, COUNTIF($C$30:C297, $B$31:$B$936&amp;"") + IF($B$31:$B$936="",1,0), 0)), "")</f>
        <v/>
      </c>
      <c r="D298" s="537" t="s">
        <v>4496</v>
      </c>
    </row>
    <row r="299" spans="1:4" s="11" customFormat="1" x14ac:dyDescent="0.2">
      <c r="A299" s="538" t="s">
        <v>4502</v>
      </c>
      <c r="B299" s="537" t="s">
        <v>559</v>
      </c>
      <c r="C299" s="537" t="str">
        <f t="array" ref="C299">IFERROR(INDEX($B$31:$B$936, MATCH(0, COUNTIF($C$30:C298, $B$31:$B$936&amp;"") + IF($B$31:$B$936="",1,0), 0)), "")</f>
        <v/>
      </c>
      <c r="D299" s="537" t="s">
        <v>4503</v>
      </c>
    </row>
    <row r="300" spans="1:4" s="11" customFormat="1" x14ac:dyDescent="0.2">
      <c r="A300" s="538" t="s">
        <v>4504</v>
      </c>
      <c r="B300" s="537" t="s">
        <v>559</v>
      </c>
      <c r="C300" s="537" t="str">
        <f t="array" ref="C300">IFERROR(INDEX($B$31:$B$936, MATCH(0, COUNTIF($C$30:C299, $B$31:$B$936&amp;"") + IF($B$31:$B$936="",1,0), 0)), "")</f>
        <v/>
      </c>
      <c r="D300" s="537" t="s">
        <v>4503</v>
      </c>
    </row>
    <row r="301" spans="1:4" s="11" customFormat="1" x14ac:dyDescent="0.2">
      <c r="A301" s="538" t="s">
        <v>4505</v>
      </c>
      <c r="B301" s="537" t="s">
        <v>559</v>
      </c>
      <c r="C301" s="537" t="str">
        <f t="array" ref="C301">IFERROR(INDEX($B$31:$B$936, MATCH(0, COUNTIF($C$30:C300, $B$31:$B$936&amp;"") + IF($B$31:$B$936="",1,0), 0)), "")</f>
        <v/>
      </c>
      <c r="D301" s="537" t="s">
        <v>4503</v>
      </c>
    </row>
    <row r="302" spans="1:4" s="11" customFormat="1" x14ac:dyDescent="0.2">
      <c r="A302" s="538" t="s">
        <v>4506</v>
      </c>
      <c r="B302" s="537" t="s">
        <v>559</v>
      </c>
      <c r="C302" s="537" t="str">
        <f t="array" ref="C302">IFERROR(INDEX($B$31:$B$936, MATCH(0, COUNTIF($C$30:C301, $B$31:$B$936&amp;"") + IF($B$31:$B$936="",1,0), 0)), "")</f>
        <v/>
      </c>
      <c r="D302" s="537" t="s">
        <v>4503</v>
      </c>
    </row>
    <row r="303" spans="1:4" s="11" customFormat="1" x14ac:dyDescent="0.2">
      <c r="A303" s="538" t="s">
        <v>4507</v>
      </c>
      <c r="B303" s="537" t="s">
        <v>559</v>
      </c>
      <c r="C303" s="537" t="str">
        <f t="array" ref="C303">IFERROR(INDEX($B$31:$B$936, MATCH(0, COUNTIF($C$30:C302, $B$31:$B$936&amp;"") + IF($B$31:$B$936="",1,0), 0)), "")</f>
        <v/>
      </c>
      <c r="D303" s="537" t="s">
        <v>4508</v>
      </c>
    </row>
    <row r="304" spans="1:4" s="11" customFormat="1" x14ac:dyDescent="0.2">
      <c r="A304" s="538" t="s">
        <v>4509</v>
      </c>
      <c r="B304" s="537" t="s">
        <v>559</v>
      </c>
      <c r="C304" s="537" t="str">
        <f t="array" ref="C304">IFERROR(INDEX($B$31:$B$936, MATCH(0, COUNTIF($C$30:C303, $B$31:$B$936&amp;"") + IF($B$31:$B$936="",1,0), 0)), "")</f>
        <v/>
      </c>
      <c r="D304" s="537" t="s">
        <v>4508</v>
      </c>
    </row>
    <row r="305" spans="1:4" s="11" customFormat="1" x14ac:dyDescent="0.2">
      <c r="A305" s="538" t="s">
        <v>4510</v>
      </c>
      <c r="B305" s="537" t="s">
        <v>559</v>
      </c>
      <c r="C305" s="537" t="str">
        <f t="array" ref="C305">IFERROR(INDEX($B$31:$B$936, MATCH(0, COUNTIF($C$30:C304, $B$31:$B$936&amp;"") + IF($B$31:$B$936="",1,0), 0)), "")</f>
        <v/>
      </c>
      <c r="D305" s="537" t="s">
        <v>4006</v>
      </c>
    </row>
    <row r="306" spans="1:4" s="11" customFormat="1" x14ac:dyDescent="0.2">
      <c r="A306" s="538" t="s">
        <v>4511</v>
      </c>
      <c r="B306" s="537" t="s">
        <v>559</v>
      </c>
      <c r="C306" s="537" t="str">
        <f t="array" ref="C306">IFERROR(INDEX($B$31:$B$936, MATCH(0, COUNTIF($C$30:C305, $B$31:$B$936&amp;"") + IF($B$31:$B$936="",1,0), 0)), "")</f>
        <v/>
      </c>
      <c r="D306" s="537" t="s">
        <v>4512</v>
      </c>
    </row>
    <row r="307" spans="1:4" s="11" customFormat="1" x14ac:dyDescent="0.2">
      <c r="A307" s="538" t="s">
        <v>4513</v>
      </c>
      <c r="B307" s="537" t="s">
        <v>559</v>
      </c>
      <c r="C307" s="537" t="str">
        <f t="array" ref="C307">IFERROR(INDEX($B$31:$B$936, MATCH(0, COUNTIF($C$30:C306, $B$31:$B$936&amp;"") + IF($B$31:$B$936="",1,0), 0)), "")</f>
        <v/>
      </c>
      <c r="D307" s="537" t="s">
        <v>4514</v>
      </c>
    </row>
    <row r="308" spans="1:4" s="11" customFormat="1" x14ac:dyDescent="0.2">
      <c r="A308" s="538" t="s">
        <v>4515</v>
      </c>
      <c r="B308" s="537" t="s">
        <v>559</v>
      </c>
      <c r="C308" s="537" t="str">
        <f t="array" ref="C308">IFERROR(INDEX($B$31:$B$936, MATCH(0, COUNTIF($C$30:C307, $B$31:$B$936&amp;"") + IF($B$31:$B$936="",1,0), 0)), "")</f>
        <v/>
      </c>
      <c r="D308" s="537" t="s">
        <v>4516</v>
      </c>
    </row>
    <row r="309" spans="1:4" s="11" customFormat="1" x14ac:dyDescent="0.2">
      <c r="A309" s="538" t="s">
        <v>4517</v>
      </c>
      <c r="B309" s="537" t="s">
        <v>559</v>
      </c>
      <c r="C309" s="537" t="str">
        <f t="array" ref="C309">IFERROR(INDEX($B$31:$B$936, MATCH(0, COUNTIF($C$30:C308, $B$31:$B$936&amp;"") + IF($B$31:$B$936="",1,0), 0)), "")</f>
        <v/>
      </c>
      <c r="D309" s="537" t="s">
        <v>4518</v>
      </c>
    </row>
    <row r="310" spans="1:4" s="11" customFormat="1" x14ac:dyDescent="0.2">
      <c r="A310" s="538" t="s">
        <v>4519</v>
      </c>
      <c r="B310" s="537" t="s">
        <v>559</v>
      </c>
      <c r="C310" s="537" t="str">
        <f t="array" ref="C310">IFERROR(INDEX($B$31:$B$936, MATCH(0, COUNTIF($C$30:C309, $B$31:$B$936&amp;"") + IF($B$31:$B$936="",1,0), 0)), "")</f>
        <v/>
      </c>
      <c r="D310" s="537" t="s">
        <v>4518</v>
      </c>
    </row>
    <row r="311" spans="1:4" s="11" customFormat="1" x14ac:dyDescent="0.2">
      <c r="A311" s="538" t="s">
        <v>4520</v>
      </c>
      <c r="B311" s="537" t="s">
        <v>559</v>
      </c>
      <c r="C311" s="537" t="str">
        <f t="array" ref="C311">IFERROR(INDEX($B$31:$B$936, MATCH(0, COUNTIF($C$30:C310, $B$31:$B$936&amp;"") + IF($B$31:$B$936="",1,0), 0)), "")</f>
        <v/>
      </c>
      <c r="D311" s="537" t="s">
        <v>4518</v>
      </c>
    </row>
    <row r="312" spans="1:4" s="11" customFormat="1" x14ac:dyDescent="0.2">
      <c r="A312" s="538" t="s">
        <v>4521</v>
      </c>
      <c r="B312" s="537" t="s">
        <v>559</v>
      </c>
      <c r="C312" s="537" t="str">
        <f t="array" ref="C312">IFERROR(INDEX($B$31:$B$936, MATCH(0, COUNTIF($C$30:C311, $B$31:$B$936&amp;"") + IF($B$31:$B$936="",1,0), 0)), "")</f>
        <v/>
      </c>
      <c r="D312" s="537" t="s">
        <v>4522</v>
      </c>
    </row>
    <row r="313" spans="1:4" s="11" customFormat="1" x14ac:dyDescent="0.2">
      <c r="A313" s="538" t="s">
        <v>4523</v>
      </c>
      <c r="B313" s="537" t="s">
        <v>559</v>
      </c>
      <c r="C313" s="537" t="str">
        <f t="array" ref="C313">IFERROR(INDEX($B$31:$B$936, MATCH(0, COUNTIF($C$30:C312, $B$31:$B$936&amp;"") + IF($B$31:$B$936="",1,0), 0)), "")</f>
        <v/>
      </c>
      <c r="D313" s="537" t="s">
        <v>4522</v>
      </c>
    </row>
    <row r="314" spans="1:4" s="11" customFormat="1" x14ac:dyDescent="0.2">
      <c r="A314" s="538" t="s">
        <v>4524</v>
      </c>
      <c r="B314" s="537" t="s">
        <v>559</v>
      </c>
      <c r="C314" s="537" t="str">
        <f t="array" ref="C314">IFERROR(INDEX($B$31:$B$936, MATCH(0, COUNTIF($C$30:C313, $B$31:$B$936&amp;"") + IF($B$31:$B$936="",1,0), 0)), "")</f>
        <v/>
      </c>
      <c r="D314" s="537" t="s">
        <v>4522</v>
      </c>
    </row>
    <row r="315" spans="1:4" s="11" customFormat="1" x14ac:dyDescent="0.2">
      <c r="A315" s="538" t="s">
        <v>4525</v>
      </c>
      <c r="B315" s="537" t="s">
        <v>559</v>
      </c>
      <c r="C315" s="537" t="str">
        <f t="array" ref="C315">IFERROR(INDEX($B$31:$B$936, MATCH(0, COUNTIF($C$30:C314, $B$31:$B$936&amp;"") + IF($B$31:$B$936="",1,0), 0)), "")</f>
        <v/>
      </c>
      <c r="D315" s="537" t="s">
        <v>4522</v>
      </c>
    </row>
    <row r="316" spans="1:4" s="11" customFormat="1" x14ac:dyDescent="0.2">
      <c r="A316" s="538" t="s">
        <v>4526</v>
      </c>
      <c r="B316" s="537" t="s">
        <v>559</v>
      </c>
      <c r="C316" s="537" t="str">
        <f t="array" ref="C316">IFERROR(INDEX($B$31:$B$936, MATCH(0, COUNTIF($C$30:C315, $B$31:$B$936&amp;"") + IF($B$31:$B$936="",1,0), 0)), "")</f>
        <v/>
      </c>
      <c r="D316" s="537" t="s">
        <v>4522</v>
      </c>
    </row>
    <row r="317" spans="1:4" s="11" customFormat="1" x14ac:dyDescent="0.2">
      <c r="A317" s="538" t="s">
        <v>4527</v>
      </c>
      <c r="B317" s="537" t="s">
        <v>4466</v>
      </c>
      <c r="C317" s="537" t="str">
        <f t="array" ref="C317">IFERROR(INDEX($B$31:$B$936, MATCH(0, COUNTIF($C$30:C316, $B$31:$B$936&amp;"") + IF($B$31:$B$936="",1,0), 0)), "")</f>
        <v/>
      </c>
      <c r="D317" s="537" t="s">
        <v>4528</v>
      </c>
    </row>
    <row r="318" spans="1:4" s="11" customFormat="1" x14ac:dyDescent="0.2">
      <c r="A318" s="538" t="s">
        <v>4529</v>
      </c>
      <c r="B318" s="537" t="s">
        <v>559</v>
      </c>
      <c r="C318" s="537" t="str">
        <f t="array" ref="C318">IFERROR(INDEX($B$31:$B$936, MATCH(0, COUNTIF($C$30:C317, $B$31:$B$936&amp;"") + IF($B$31:$B$936="",1,0), 0)), "")</f>
        <v/>
      </c>
      <c r="D318" s="537" t="s">
        <v>4530</v>
      </c>
    </row>
    <row r="319" spans="1:4" s="11" customFormat="1" x14ac:dyDescent="0.2">
      <c r="A319" s="538" t="s">
        <v>4531</v>
      </c>
      <c r="B319" s="537" t="s">
        <v>4009</v>
      </c>
      <c r="C319" s="537" t="str">
        <f t="array" ref="C319">IFERROR(INDEX($B$31:$B$936, MATCH(0, COUNTIF($C$30:C318, $B$31:$B$936&amp;"") + IF($B$31:$B$936="",1,0), 0)), "")</f>
        <v/>
      </c>
      <c r="D319" s="537" t="s">
        <v>4026</v>
      </c>
    </row>
    <row r="320" spans="1:4" s="11" customFormat="1" x14ac:dyDescent="0.2">
      <c r="A320" s="538" t="s">
        <v>4532</v>
      </c>
      <c r="B320" s="537" t="s">
        <v>559</v>
      </c>
      <c r="C320" s="537" t="str">
        <f t="array" ref="C320">IFERROR(INDEX($B$31:$B$936, MATCH(0, COUNTIF($C$30:C319, $B$31:$B$936&amp;"") + IF($B$31:$B$936="",1,0), 0)), "")</f>
        <v/>
      </c>
      <c r="D320" s="537" t="s">
        <v>4512</v>
      </c>
    </row>
    <row r="321" spans="1:4" s="11" customFormat="1" x14ac:dyDescent="0.2">
      <c r="A321" s="538" t="s">
        <v>4533</v>
      </c>
      <c r="B321" s="537" t="s">
        <v>559</v>
      </c>
      <c r="C321" s="537" t="str">
        <f t="array" ref="C321">IFERROR(INDEX($B$31:$B$936, MATCH(0, COUNTIF($C$30:C320, $B$31:$B$936&amp;"") + IF($B$31:$B$936="",1,0), 0)), "")</f>
        <v/>
      </c>
      <c r="D321" s="537" t="s">
        <v>4514</v>
      </c>
    </row>
    <row r="322" spans="1:4" s="11" customFormat="1" x14ac:dyDescent="0.2">
      <c r="A322" s="538" t="s">
        <v>4534</v>
      </c>
      <c r="B322" s="537" t="s">
        <v>4487</v>
      </c>
      <c r="C322" s="537" t="str">
        <f t="array" ref="C322">IFERROR(INDEX($B$31:$B$936, MATCH(0, COUNTIF($C$30:C321, $B$31:$B$936&amp;"") + IF($B$31:$B$936="",1,0), 0)), "")</f>
        <v/>
      </c>
      <c r="D322" s="537" t="s">
        <v>4488</v>
      </c>
    </row>
    <row r="323" spans="1:4" s="11" customFormat="1" x14ac:dyDescent="0.2">
      <c r="A323" s="538" t="s">
        <v>4535</v>
      </c>
      <c r="B323" s="537" t="s">
        <v>4051</v>
      </c>
      <c r="C323" s="537" t="str">
        <f t="array" ref="C323">IFERROR(INDEX($B$31:$B$936, MATCH(0, COUNTIF($C$30:C322, $B$31:$B$936&amp;"") + IF($B$31:$B$936="",1,0), 0)), "")</f>
        <v/>
      </c>
      <c r="D323" s="537" t="s">
        <v>4536</v>
      </c>
    </row>
    <row r="324" spans="1:4" s="11" customFormat="1" x14ac:dyDescent="0.2">
      <c r="A324" s="538" t="s">
        <v>4537</v>
      </c>
      <c r="B324" s="537" t="s">
        <v>4538</v>
      </c>
      <c r="C324" s="537" t="str">
        <f t="array" ref="C324">IFERROR(INDEX($B$31:$B$936, MATCH(0, COUNTIF($C$30:C323, $B$31:$B$936&amp;"") + IF($B$31:$B$936="",1,0), 0)), "")</f>
        <v/>
      </c>
      <c r="D324" s="537" t="s">
        <v>4539</v>
      </c>
    </row>
    <row r="325" spans="1:4" s="11" customFormat="1" x14ac:dyDescent="0.2">
      <c r="A325" s="538" t="s">
        <v>4540</v>
      </c>
      <c r="B325" s="537" t="s">
        <v>4541</v>
      </c>
      <c r="C325" s="537" t="str">
        <f t="array" ref="C325">IFERROR(INDEX($B$31:$B$936, MATCH(0, COUNTIF($C$30:C324, $B$31:$B$936&amp;"") + IF($B$31:$B$936="",1,0), 0)), "")</f>
        <v/>
      </c>
      <c r="D325" s="537" t="s">
        <v>4542</v>
      </c>
    </row>
    <row r="326" spans="1:4" s="11" customFormat="1" x14ac:dyDescent="0.2">
      <c r="A326" s="538" t="s">
        <v>4543</v>
      </c>
      <c r="B326" s="537" t="s">
        <v>4541</v>
      </c>
      <c r="C326" s="537" t="str">
        <f t="array" ref="C326">IFERROR(INDEX($B$31:$B$936, MATCH(0, COUNTIF($C$30:C325, $B$31:$B$936&amp;"") + IF($B$31:$B$936="",1,0), 0)), "")</f>
        <v/>
      </c>
      <c r="D326" s="537" t="s">
        <v>4542</v>
      </c>
    </row>
    <row r="327" spans="1:4" s="11" customFormat="1" x14ac:dyDescent="0.2">
      <c r="A327" s="538" t="s">
        <v>4544</v>
      </c>
      <c r="B327" s="537" t="s">
        <v>4541</v>
      </c>
      <c r="C327" s="537" t="str">
        <f t="array" ref="C327">IFERROR(INDEX($B$31:$B$936, MATCH(0, COUNTIF($C$30:C326, $B$31:$B$936&amp;"") + IF($B$31:$B$936="",1,0), 0)), "")</f>
        <v/>
      </c>
      <c r="D327" s="537" t="s">
        <v>4542</v>
      </c>
    </row>
    <row r="328" spans="1:4" s="11" customFormat="1" x14ac:dyDescent="0.2">
      <c r="A328" s="538" t="s">
        <v>4545</v>
      </c>
      <c r="B328" s="537" t="s">
        <v>4546</v>
      </c>
      <c r="C328" s="537" t="str">
        <f t="array" ref="C328">IFERROR(INDEX($B$31:$B$936, MATCH(0, COUNTIF($C$30:C327, $B$31:$B$936&amp;"") + IF($B$31:$B$936="",1,0), 0)), "")</f>
        <v/>
      </c>
      <c r="D328" s="537" t="s">
        <v>4547</v>
      </c>
    </row>
    <row r="329" spans="1:4" s="11" customFormat="1" x14ac:dyDescent="0.2">
      <c r="A329" s="538" t="s">
        <v>4548</v>
      </c>
      <c r="B329" s="537" t="s">
        <v>4549</v>
      </c>
      <c r="C329" s="537" t="str">
        <f t="array" ref="C329">IFERROR(INDEX($B$31:$B$936, MATCH(0, COUNTIF($C$30:C328, $B$31:$B$936&amp;"") + IF($B$31:$B$936="",1,0), 0)), "")</f>
        <v/>
      </c>
      <c r="D329" s="537" t="s">
        <v>4550</v>
      </c>
    </row>
    <row r="330" spans="1:4" s="11" customFormat="1" x14ac:dyDescent="0.2">
      <c r="A330" s="538" t="s">
        <v>4551</v>
      </c>
      <c r="B330" s="537" t="s">
        <v>4549</v>
      </c>
      <c r="C330" s="537" t="str">
        <f t="array" ref="C330">IFERROR(INDEX($B$31:$B$936, MATCH(0, COUNTIF($C$30:C329, $B$31:$B$936&amp;"") + IF($B$31:$B$936="",1,0), 0)), "")</f>
        <v/>
      </c>
      <c r="D330" s="537" t="s">
        <v>4550</v>
      </c>
    </row>
    <row r="331" spans="1:4" s="11" customFormat="1" x14ac:dyDescent="0.2">
      <c r="A331" s="538" t="s">
        <v>4552</v>
      </c>
      <c r="B331" s="537" t="s">
        <v>4549</v>
      </c>
      <c r="C331" s="537" t="str">
        <f t="array" ref="C331">IFERROR(INDEX($B$31:$B$936, MATCH(0, COUNTIF($C$30:C330, $B$31:$B$936&amp;"") + IF($B$31:$B$936="",1,0), 0)), "")</f>
        <v/>
      </c>
      <c r="D331" s="537" t="s">
        <v>4553</v>
      </c>
    </row>
    <row r="332" spans="1:4" s="11" customFormat="1" x14ac:dyDescent="0.2">
      <c r="A332" s="538" t="s">
        <v>4554</v>
      </c>
      <c r="B332" s="537" t="s">
        <v>4549</v>
      </c>
      <c r="C332" s="537" t="str">
        <f t="array" ref="C332">IFERROR(INDEX($B$31:$B$936, MATCH(0, COUNTIF($C$30:C331, $B$31:$B$936&amp;"") + IF($B$31:$B$936="",1,0), 0)), "")</f>
        <v/>
      </c>
      <c r="D332" s="537" t="s">
        <v>4550</v>
      </c>
    </row>
    <row r="333" spans="1:4" s="11" customFormat="1" x14ac:dyDescent="0.2">
      <c r="A333" s="538" t="s">
        <v>4555</v>
      </c>
      <c r="B333" s="537" t="s">
        <v>4549</v>
      </c>
      <c r="C333" s="537" t="str">
        <f t="array" ref="C333">IFERROR(INDEX($B$31:$B$936, MATCH(0, COUNTIF($C$30:C332, $B$31:$B$936&amp;"") + IF($B$31:$B$936="",1,0), 0)), "")</f>
        <v/>
      </c>
      <c r="D333" s="537" t="s">
        <v>4553</v>
      </c>
    </row>
    <row r="334" spans="1:4" s="11" customFormat="1" x14ac:dyDescent="0.2">
      <c r="A334" s="538" t="s">
        <v>4556</v>
      </c>
      <c r="B334" s="537" t="s">
        <v>4549</v>
      </c>
      <c r="C334" s="537" t="str">
        <f t="array" ref="C334">IFERROR(INDEX($B$31:$B$936, MATCH(0, COUNTIF($C$30:C333, $B$31:$B$936&amp;"") + IF($B$31:$B$936="",1,0), 0)), "")</f>
        <v/>
      </c>
      <c r="D334" s="537" t="s">
        <v>4557</v>
      </c>
    </row>
    <row r="335" spans="1:4" s="11" customFormat="1" x14ac:dyDescent="0.2">
      <c r="A335" s="538" t="s">
        <v>4558</v>
      </c>
      <c r="B335" s="537" t="s">
        <v>4559</v>
      </c>
      <c r="C335" s="537" t="str">
        <f t="array" ref="C335">IFERROR(INDEX($B$31:$B$936, MATCH(0, COUNTIF($C$30:C334, $B$31:$B$936&amp;"") + IF($B$31:$B$936="",1,0), 0)), "")</f>
        <v/>
      </c>
      <c r="D335" s="537" t="s">
        <v>4560</v>
      </c>
    </row>
    <row r="336" spans="1:4" s="11" customFormat="1" x14ac:dyDescent="0.2">
      <c r="A336" s="538" t="s">
        <v>4561</v>
      </c>
      <c r="B336" s="537" t="s">
        <v>4559</v>
      </c>
      <c r="C336" s="537" t="str">
        <f t="array" ref="C336">IFERROR(INDEX($B$31:$B$936, MATCH(0, COUNTIF($C$30:C335, $B$31:$B$936&amp;"") + IF($B$31:$B$936="",1,0), 0)), "")</f>
        <v/>
      </c>
      <c r="D336" s="537" t="s">
        <v>4560</v>
      </c>
    </row>
    <row r="337" spans="1:4" s="11" customFormat="1" x14ac:dyDescent="0.2">
      <c r="A337" s="538" t="s">
        <v>4562</v>
      </c>
      <c r="B337" s="537" t="s">
        <v>4559</v>
      </c>
      <c r="C337" s="537" t="str">
        <f t="array" ref="C337">IFERROR(INDEX($B$31:$B$936, MATCH(0, COUNTIF($C$30:C336, $B$31:$B$936&amp;"") + IF($B$31:$B$936="",1,0), 0)), "")</f>
        <v/>
      </c>
      <c r="D337" s="537" t="s">
        <v>4560</v>
      </c>
    </row>
    <row r="338" spans="1:4" s="11" customFormat="1" x14ac:dyDescent="0.2">
      <c r="A338" s="538" t="s">
        <v>4563</v>
      </c>
      <c r="B338" s="537" t="s">
        <v>4564</v>
      </c>
      <c r="C338" s="537" t="str">
        <f t="array" ref="C338">IFERROR(INDEX($B$31:$B$936, MATCH(0, COUNTIF($C$30:C337, $B$31:$B$936&amp;"") + IF($B$31:$B$936="",1,0), 0)), "")</f>
        <v/>
      </c>
      <c r="D338" s="537" t="s">
        <v>4565</v>
      </c>
    </row>
    <row r="339" spans="1:4" s="11" customFormat="1" x14ac:dyDescent="0.2">
      <c r="A339" s="538" t="s">
        <v>4566</v>
      </c>
      <c r="B339" s="537" t="s">
        <v>4567</v>
      </c>
      <c r="C339" s="537" t="str">
        <f t="array" ref="C339">IFERROR(INDEX($B$31:$B$936, MATCH(0, COUNTIF($C$30:C338, $B$31:$B$936&amp;"") + IF($B$31:$B$936="",1,0), 0)), "")</f>
        <v/>
      </c>
      <c r="D339" s="537" t="s">
        <v>4568</v>
      </c>
    </row>
    <row r="340" spans="1:4" s="11" customFormat="1" x14ac:dyDescent="0.2">
      <c r="A340" s="538" t="s">
        <v>4569</v>
      </c>
      <c r="B340" s="537" t="s">
        <v>4567</v>
      </c>
      <c r="C340" s="537" t="str">
        <f t="array" ref="C340">IFERROR(INDEX($B$31:$B$936, MATCH(0, COUNTIF($C$30:C339, $B$31:$B$936&amp;"") + IF($B$31:$B$936="",1,0), 0)), "")</f>
        <v/>
      </c>
      <c r="D340" s="537" t="s">
        <v>4568</v>
      </c>
    </row>
    <row r="341" spans="1:4" s="11" customFormat="1" x14ac:dyDescent="0.2">
      <c r="A341" s="538" t="s">
        <v>4570</v>
      </c>
      <c r="B341" s="537" t="s">
        <v>4567</v>
      </c>
      <c r="C341" s="537" t="str">
        <f t="array" ref="C341">IFERROR(INDEX($B$31:$B$936, MATCH(0, COUNTIF($C$30:C340, $B$31:$B$936&amp;"") + IF($B$31:$B$936="",1,0), 0)), "")</f>
        <v/>
      </c>
      <c r="D341" s="537" t="s">
        <v>4568</v>
      </c>
    </row>
    <row r="342" spans="1:4" s="11" customFormat="1" x14ac:dyDescent="0.2">
      <c r="A342" s="538" t="s">
        <v>4571</v>
      </c>
      <c r="B342" s="537" t="s">
        <v>4564</v>
      </c>
      <c r="C342" s="537" t="str">
        <f t="array" ref="C342">IFERROR(INDEX($B$31:$B$936, MATCH(0, COUNTIF($C$30:C341, $B$31:$B$936&amp;"") + IF($B$31:$B$936="",1,0), 0)), "")</f>
        <v/>
      </c>
      <c r="D342" s="537" t="s">
        <v>4565</v>
      </c>
    </row>
    <row r="343" spans="1:4" s="11" customFormat="1" x14ac:dyDescent="0.2">
      <c r="A343" s="538" t="s">
        <v>4572</v>
      </c>
      <c r="B343" s="537" t="s">
        <v>4021</v>
      </c>
      <c r="C343" s="537" t="str">
        <f t="array" ref="C343">IFERROR(INDEX($B$31:$B$936, MATCH(0, COUNTIF($C$30:C342, $B$31:$B$936&amp;"") + IF($B$31:$B$936="",1,0), 0)), "")</f>
        <v/>
      </c>
      <c r="D343" s="537" t="s">
        <v>4022</v>
      </c>
    </row>
    <row r="344" spans="1:4" s="11" customFormat="1" x14ac:dyDescent="0.2">
      <c r="A344" s="538" t="s">
        <v>4573</v>
      </c>
      <c r="B344" s="537" t="s">
        <v>4021</v>
      </c>
      <c r="C344" s="537" t="str">
        <f t="array" ref="C344">IFERROR(INDEX($B$31:$B$936, MATCH(0, COUNTIF($C$30:C343, $B$31:$B$936&amp;"") + IF($B$31:$B$936="",1,0), 0)), "")</f>
        <v/>
      </c>
      <c r="D344" s="537" t="s">
        <v>4022</v>
      </c>
    </row>
    <row r="345" spans="1:4" s="11" customFormat="1" x14ac:dyDescent="0.2">
      <c r="A345" s="538" t="s">
        <v>4574</v>
      </c>
      <c r="B345" s="537" t="s">
        <v>4021</v>
      </c>
      <c r="C345" s="537" t="str">
        <f t="array" ref="C345">IFERROR(INDEX($B$31:$B$936, MATCH(0, COUNTIF($C$30:C344, $B$31:$B$936&amp;"") + IF($B$31:$B$936="",1,0), 0)), "")</f>
        <v/>
      </c>
      <c r="D345" s="537" t="s">
        <v>4022</v>
      </c>
    </row>
    <row r="346" spans="1:4" s="11" customFormat="1" x14ac:dyDescent="0.2">
      <c r="A346" s="538" t="s">
        <v>4575</v>
      </c>
      <c r="B346" s="537" t="s">
        <v>4054</v>
      </c>
      <c r="C346" s="537" t="str">
        <f t="array" ref="C346">IFERROR(INDEX($B$31:$B$936, MATCH(0, COUNTIF($C$30:C345, $B$31:$B$936&amp;"") + IF($B$31:$B$936="",1,0), 0)), "")</f>
        <v/>
      </c>
      <c r="D346" s="537" t="s">
        <v>4055</v>
      </c>
    </row>
    <row r="347" spans="1:4" s="11" customFormat="1" x14ac:dyDescent="0.2">
      <c r="A347" s="538" t="s">
        <v>2988</v>
      </c>
      <c r="B347" s="537" t="s">
        <v>2977</v>
      </c>
      <c r="C347" s="537" t="str">
        <f t="array" ref="C347">IFERROR(INDEX($B$31:$B$936, MATCH(0, COUNTIF($C$30:C346, $B$31:$B$936&amp;"") + IF($B$31:$B$936="",1,0), 0)), "")</f>
        <v/>
      </c>
      <c r="D347" s="537" t="s">
        <v>2978</v>
      </c>
    </row>
    <row r="348" spans="1:4" s="11" customFormat="1" x14ac:dyDescent="0.2">
      <c r="A348" s="538" t="s">
        <v>4576</v>
      </c>
      <c r="B348" s="537" t="s">
        <v>4577</v>
      </c>
      <c r="C348" s="537" t="str">
        <f t="array" ref="C348">IFERROR(INDEX($B$31:$B$936, MATCH(0, COUNTIF($C$30:C347, $B$31:$B$936&amp;"") + IF($B$31:$B$936="",1,0), 0)), "")</f>
        <v/>
      </c>
      <c r="D348" s="537" t="s">
        <v>4578</v>
      </c>
    </row>
    <row r="349" spans="1:4" s="11" customFormat="1" x14ac:dyDescent="0.2">
      <c r="A349" s="538" t="s">
        <v>4579</v>
      </c>
      <c r="B349" s="537" t="s">
        <v>4015</v>
      </c>
      <c r="C349" s="537" t="str">
        <f t="array" ref="C349">IFERROR(INDEX($B$31:$B$936, MATCH(0, COUNTIF($C$30:C348, $B$31:$B$936&amp;"") + IF($B$31:$B$936="",1,0), 0)), "")</f>
        <v/>
      </c>
      <c r="D349" s="537" t="s">
        <v>4016</v>
      </c>
    </row>
    <row r="350" spans="1:4" s="11" customFormat="1" x14ac:dyDescent="0.2">
      <c r="A350" s="538" t="s">
        <v>4580</v>
      </c>
      <c r="B350" s="537" t="s">
        <v>4581</v>
      </c>
      <c r="C350" s="537" t="str">
        <f t="array" ref="C350">IFERROR(INDEX($B$31:$B$936, MATCH(0, COUNTIF($C$30:C349, $B$31:$B$936&amp;"") + IF($B$31:$B$936="",1,0), 0)), "")</f>
        <v/>
      </c>
      <c r="D350" s="537" t="s">
        <v>4582</v>
      </c>
    </row>
    <row r="351" spans="1:4" s="11" customFormat="1" x14ac:dyDescent="0.2">
      <c r="A351" s="538" t="s">
        <v>4583</v>
      </c>
      <c r="B351" s="537" t="s">
        <v>4051</v>
      </c>
      <c r="C351" s="537" t="str">
        <f t="array" ref="C351">IFERROR(INDEX($B$31:$B$936, MATCH(0, COUNTIF($C$30:C350, $B$31:$B$936&amp;"") + IF($B$31:$B$936="",1,0), 0)), "")</f>
        <v/>
      </c>
      <c r="D351" s="537" t="s">
        <v>4584</v>
      </c>
    </row>
    <row r="352" spans="1:4" s="11" customFormat="1" x14ac:dyDescent="0.2">
      <c r="A352" s="538" t="s">
        <v>4585</v>
      </c>
      <c r="B352" s="537" t="s">
        <v>4586</v>
      </c>
      <c r="C352" s="537" t="str">
        <f t="array" ref="C352">IFERROR(INDEX($B$31:$B$936, MATCH(0, COUNTIF($C$30:C351, $B$31:$B$936&amp;"") + IF($B$31:$B$936="",1,0), 0)), "")</f>
        <v/>
      </c>
      <c r="D352" s="537" t="s">
        <v>4587</v>
      </c>
    </row>
    <row r="353" spans="1:4" s="11" customFormat="1" x14ac:dyDescent="0.2">
      <c r="A353" s="538" t="s">
        <v>4588</v>
      </c>
      <c r="B353" s="537" t="s">
        <v>4423</v>
      </c>
      <c r="C353" s="537" t="str">
        <f t="array" ref="C353">IFERROR(INDEX($B$31:$B$936, MATCH(0, COUNTIF($C$30:C352, $B$31:$B$936&amp;"") + IF($B$31:$B$936="",1,0), 0)), "")</f>
        <v/>
      </c>
      <c r="D353" s="537" t="s">
        <v>4444</v>
      </c>
    </row>
    <row r="354" spans="1:4" s="11" customFormat="1" x14ac:dyDescent="0.2">
      <c r="A354" s="538" t="s">
        <v>4589</v>
      </c>
      <c r="B354" s="537" t="s">
        <v>559</v>
      </c>
      <c r="C354" s="537" t="str">
        <f t="array" ref="C354">IFERROR(INDEX($B$31:$B$936, MATCH(0, COUNTIF($C$30:C353, $B$31:$B$936&amp;"") + IF($B$31:$B$936="",1,0), 0)), "")</f>
        <v/>
      </c>
      <c r="D354" s="537" t="s">
        <v>4522</v>
      </c>
    </row>
    <row r="355" spans="1:4" s="11" customFormat="1" x14ac:dyDescent="0.2">
      <c r="A355" s="538" t="s">
        <v>4590</v>
      </c>
      <c r="B355" s="537" t="s">
        <v>4581</v>
      </c>
      <c r="C355" s="537" t="str">
        <f t="array" ref="C355">IFERROR(INDEX($B$31:$B$936, MATCH(0, COUNTIF($C$30:C354, $B$31:$B$936&amp;"") + IF($B$31:$B$936="",1,0), 0)), "")</f>
        <v/>
      </c>
      <c r="D355" s="537" t="s">
        <v>4582</v>
      </c>
    </row>
    <row r="356" spans="1:4" s="11" customFormat="1" x14ac:dyDescent="0.2">
      <c r="A356" s="538" t="s">
        <v>4591</v>
      </c>
      <c r="B356" s="537" t="s">
        <v>4592</v>
      </c>
      <c r="C356" s="537" t="str">
        <f t="array" ref="C356">IFERROR(INDEX($B$31:$B$936, MATCH(0, COUNTIF($C$30:C355, $B$31:$B$936&amp;"") + IF($B$31:$B$936="",1,0), 0)), "")</f>
        <v/>
      </c>
      <c r="D356" s="537" t="s">
        <v>4593</v>
      </c>
    </row>
    <row r="357" spans="1:4" s="11" customFormat="1" x14ac:dyDescent="0.2">
      <c r="A357" s="538" t="s">
        <v>4594</v>
      </c>
      <c r="B357" s="537" t="s">
        <v>4595</v>
      </c>
      <c r="C357" s="537" t="str">
        <f t="array" ref="C357">IFERROR(INDEX($B$31:$B$936, MATCH(0, COUNTIF($C$30:C356, $B$31:$B$936&amp;"") + IF($B$31:$B$936="",1,0), 0)), "")</f>
        <v/>
      </c>
      <c r="D357" s="537" t="s">
        <v>4596</v>
      </c>
    </row>
    <row r="358" spans="1:4" s="11" customFormat="1" x14ac:dyDescent="0.2">
      <c r="A358" s="538" t="s">
        <v>4597</v>
      </c>
      <c r="B358" s="537" t="s">
        <v>4598</v>
      </c>
      <c r="C358" s="537" t="str">
        <f t="array" ref="C358">IFERROR(INDEX($B$31:$B$936, MATCH(0, COUNTIF($C$30:C357, $B$31:$B$936&amp;"") + IF($B$31:$B$936="",1,0), 0)), "")</f>
        <v/>
      </c>
      <c r="D358" s="537" t="s">
        <v>4599</v>
      </c>
    </row>
    <row r="359" spans="1:4" s="11" customFormat="1" x14ac:dyDescent="0.2">
      <c r="A359" s="538" t="s">
        <v>4600</v>
      </c>
      <c r="B359" s="537" t="s">
        <v>4601</v>
      </c>
      <c r="C359" s="537" t="str">
        <f t="array" ref="C359">IFERROR(INDEX($B$31:$B$936, MATCH(0, COUNTIF($C$30:C358, $B$31:$B$936&amp;"") + IF($B$31:$B$936="",1,0), 0)), "")</f>
        <v/>
      </c>
      <c r="D359" s="537" t="s">
        <v>4602</v>
      </c>
    </row>
    <row r="360" spans="1:4" s="11" customFormat="1" x14ac:dyDescent="0.2">
      <c r="A360" s="538" t="s">
        <v>4603</v>
      </c>
      <c r="B360" s="537" t="s">
        <v>559</v>
      </c>
      <c r="C360" s="537" t="str">
        <f t="array" ref="C360">IFERROR(INDEX($B$31:$B$936, MATCH(0, COUNTIF($C$30:C359, $B$31:$B$936&amp;"") + IF($B$31:$B$936="",1,0), 0)), "")</f>
        <v/>
      </c>
      <c r="D360" s="537" t="s">
        <v>4512</v>
      </c>
    </row>
    <row r="361" spans="1:4" s="11" customFormat="1" x14ac:dyDescent="0.2">
      <c r="A361" s="538" t="s">
        <v>4604</v>
      </c>
      <c r="B361" s="537" t="s">
        <v>4258</v>
      </c>
      <c r="C361" s="537" t="str">
        <f t="array" ref="C361">IFERROR(INDEX($B$31:$B$936, MATCH(0, COUNTIF($C$30:C360, $B$31:$B$936&amp;"") + IF($B$31:$B$936="",1,0), 0)), "")</f>
        <v/>
      </c>
      <c r="D361" s="537" t="s">
        <v>4259</v>
      </c>
    </row>
    <row r="362" spans="1:4" s="11" customFormat="1" x14ac:dyDescent="0.2">
      <c r="A362" s="538" t="s">
        <v>4605</v>
      </c>
      <c r="B362" s="537" t="s">
        <v>4606</v>
      </c>
      <c r="C362" s="537" t="str">
        <f t="array" ref="C362">IFERROR(INDEX($B$31:$B$936, MATCH(0, COUNTIF($C$30:C361, $B$31:$B$936&amp;"") + IF($B$31:$B$936="",1,0), 0)), "")</f>
        <v/>
      </c>
      <c r="D362" s="537" t="s">
        <v>4607</v>
      </c>
    </row>
    <row r="363" spans="1:4" s="11" customFormat="1" x14ac:dyDescent="0.2">
      <c r="A363" s="538" t="s">
        <v>4608</v>
      </c>
      <c r="B363" s="537" t="s">
        <v>4413</v>
      </c>
      <c r="C363" s="537" t="str">
        <f t="array" ref="C363">IFERROR(INDEX($B$31:$B$936, MATCH(0, COUNTIF($C$30:C362, $B$31:$B$936&amp;"") + IF($B$31:$B$936="",1,0), 0)), "")</f>
        <v/>
      </c>
      <c r="D363" s="537" t="s">
        <v>4414</v>
      </c>
    </row>
    <row r="364" spans="1:4" s="11" customFormat="1" x14ac:dyDescent="0.2">
      <c r="A364" s="538" t="s">
        <v>4609</v>
      </c>
      <c r="B364" s="537" t="s">
        <v>4493</v>
      </c>
      <c r="C364" s="537" t="str">
        <f t="array" ref="C364">IFERROR(INDEX($B$31:$B$936, MATCH(0, COUNTIF($C$30:C363, $B$31:$B$936&amp;"") + IF($B$31:$B$936="",1,0), 0)), "")</f>
        <v/>
      </c>
      <c r="D364" s="537" t="s">
        <v>4494</v>
      </c>
    </row>
    <row r="365" spans="1:4" s="11" customFormat="1" x14ac:dyDescent="0.2">
      <c r="A365" s="538" t="s">
        <v>4610</v>
      </c>
      <c r="B365" s="537" t="s">
        <v>4054</v>
      </c>
      <c r="C365" s="537" t="str">
        <f t="array" ref="C365">IFERROR(INDEX($B$31:$B$936, MATCH(0, COUNTIF($C$30:C364, $B$31:$B$936&amp;"") + IF($B$31:$B$936="",1,0), 0)), "")</f>
        <v/>
      </c>
      <c r="D365" s="537" t="s">
        <v>4055</v>
      </c>
    </row>
    <row r="366" spans="1:4" s="11" customFormat="1" x14ac:dyDescent="0.2">
      <c r="A366" s="538" t="s">
        <v>4611</v>
      </c>
      <c r="B366" s="537" t="s">
        <v>4612</v>
      </c>
      <c r="C366" s="537" t="str">
        <f t="array" ref="C366">IFERROR(INDEX($B$31:$B$936, MATCH(0, COUNTIF($C$30:C365, $B$31:$B$936&amp;"") + IF($B$31:$B$936="",1,0), 0)), "")</f>
        <v/>
      </c>
      <c r="D366" s="537" t="s">
        <v>4613</v>
      </c>
    </row>
    <row r="367" spans="1:4" s="11" customFormat="1" x14ac:dyDescent="0.2">
      <c r="A367" s="538" t="s">
        <v>4614</v>
      </c>
      <c r="B367" s="537" t="s">
        <v>4615</v>
      </c>
      <c r="C367" s="537" t="str">
        <f t="array" ref="C367">IFERROR(INDEX($B$31:$B$936, MATCH(0, COUNTIF($C$30:C366, $B$31:$B$936&amp;"") + IF($B$31:$B$936="",1,0), 0)), "")</f>
        <v/>
      </c>
      <c r="D367" s="537" t="s">
        <v>4616</v>
      </c>
    </row>
    <row r="368" spans="1:4" s="11" customFormat="1" x14ac:dyDescent="0.2">
      <c r="A368" s="538" t="s">
        <v>4617</v>
      </c>
      <c r="B368" s="537" t="s">
        <v>4618</v>
      </c>
      <c r="C368" s="537" t="str">
        <f t="array" ref="C368">IFERROR(INDEX($B$31:$B$936, MATCH(0, COUNTIF($C$30:C367, $B$31:$B$936&amp;"") + IF($B$31:$B$936="",1,0), 0)), "")</f>
        <v/>
      </c>
      <c r="D368" s="537" t="s">
        <v>4619</v>
      </c>
    </row>
    <row r="369" spans="1:4" s="11" customFormat="1" x14ac:dyDescent="0.2">
      <c r="A369" s="538" t="s">
        <v>4620</v>
      </c>
      <c r="B369" s="537" t="s">
        <v>4621</v>
      </c>
      <c r="C369" s="537" t="str">
        <f t="array" ref="C369">IFERROR(INDEX($B$31:$B$936, MATCH(0, COUNTIF($C$30:C368, $B$31:$B$936&amp;"") + IF($B$31:$B$936="",1,0), 0)), "")</f>
        <v/>
      </c>
      <c r="D369" s="537" t="s">
        <v>4622</v>
      </c>
    </row>
    <row r="370" spans="1:4" s="11" customFormat="1" x14ac:dyDescent="0.2">
      <c r="A370" s="538" t="s">
        <v>4623</v>
      </c>
      <c r="B370" s="537" t="s">
        <v>4624</v>
      </c>
      <c r="C370" s="537" t="str">
        <f t="array" ref="C370">IFERROR(INDEX($B$31:$B$936, MATCH(0, COUNTIF($C$30:C369, $B$31:$B$936&amp;"") + IF($B$31:$B$936="",1,0), 0)), "")</f>
        <v/>
      </c>
      <c r="D370" s="537" t="s">
        <v>4625</v>
      </c>
    </row>
    <row r="371" spans="1:4" s="11" customFormat="1" x14ac:dyDescent="0.2">
      <c r="A371" s="538" t="s">
        <v>4626</v>
      </c>
      <c r="B371" s="537" t="s">
        <v>4581</v>
      </c>
      <c r="C371" s="537" t="str">
        <f t="array" ref="C371">IFERROR(INDEX($B$31:$B$936, MATCH(0, COUNTIF($C$30:C370, $B$31:$B$936&amp;"") + IF($B$31:$B$936="",1,0), 0)), "")</f>
        <v/>
      </c>
      <c r="D371" s="537" t="s">
        <v>4582</v>
      </c>
    </row>
    <row r="372" spans="1:4" s="11" customFormat="1" x14ac:dyDescent="0.2">
      <c r="A372" s="538" t="s">
        <v>4627</v>
      </c>
      <c r="B372" s="537" t="s">
        <v>4314</v>
      </c>
      <c r="C372" s="537" t="str">
        <f t="array" ref="C372">IFERROR(INDEX($B$31:$B$936, MATCH(0, COUNTIF($C$30:C371, $B$31:$B$936&amp;"") + IF($B$31:$B$936="",1,0), 0)), "")</f>
        <v/>
      </c>
      <c r="D372" s="537" t="s">
        <v>4315</v>
      </c>
    </row>
    <row r="373" spans="1:4" s="11" customFormat="1" x14ac:dyDescent="0.2">
      <c r="A373" s="538" t="s">
        <v>4628</v>
      </c>
      <c r="B373" s="537" t="s">
        <v>4249</v>
      </c>
      <c r="C373" s="537" t="str">
        <f t="array" ref="C373">IFERROR(INDEX($B$31:$B$936, MATCH(0, COUNTIF($C$30:C372, $B$31:$B$936&amp;"") + IF($B$31:$B$936="",1,0), 0)), "")</f>
        <v/>
      </c>
      <c r="D373" s="537" t="s">
        <v>4250</v>
      </c>
    </row>
    <row r="374" spans="1:4" s="11" customFormat="1" x14ac:dyDescent="0.2">
      <c r="A374" s="538" t="s">
        <v>4629</v>
      </c>
      <c r="B374" s="537" t="s">
        <v>4357</v>
      </c>
      <c r="C374" s="537" t="str">
        <f t="array" ref="C374">IFERROR(INDEX($B$31:$B$936, MATCH(0, COUNTIF($C$30:C373, $B$31:$B$936&amp;"") + IF($B$31:$B$936="",1,0), 0)), "")</f>
        <v/>
      </c>
      <c r="D374" s="537" t="s">
        <v>4358</v>
      </c>
    </row>
    <row r="375" spans="1:4" s="11" customFormat="1" x14ac:dyDescent="0.2">
      <c r="A375" s="538" t="s">
        <v>4630</v>
      </c>
      <c r="B375" s="537" t="s">
        <v>4419</v>
      </c>
      <c r="C375" s="537" t="str">
        <f t="array" ref="C375">IFERROR(INDEX($B$31:$B$936, MATCH(0, COUNTIF($C$30:C374, $B$31:$B$936&amp;"") + IF($B$31:$B$936="",1,0), 0)), "")</f>
        <v/>
      </c>
      <c r="D375" s="537" t="s">
        <v>4420</v>
      </c>
    </row>
    <row r="376" spans="1:4" s="11" customFormat="1" x14ac:dyDescent="0.2">
      <c r="A376" s="538" t="s">
        <v>4631</v>
      </c>
      <c r="B376" s="537" t="s">
        <v>4632</v>
      </c>
      <c r="C376" s="537" t="str">
        <f t="array" ref="C376">IFERROR(INDEX($B$31:$B$936, MATCH(0, COUNTIF($C$30:C375, $B$31:$B$936&amp;"") + IF($B$31:$B$936="",1,0), 0)), "")</f>
        <v/>
      </c>
      <c r="D376" s="537" t="s">
        <v>4633</v>
      </c>
    </row>
    <row r="377" spans="1:4" s="11" customFormat="1" x14ac:dyDescent="0.2">
      <c r="A377" s="538" t="s">
        <v>4634</v>
      </c>
      <c r="B377" s="537" t="s">
        <v>4419</v>
      </c>
      <c r="C377" s="537" t="str">
        <f t="array" ref="C377">IFERROR(INDEX($B$31:$B$936, MATCH(0, COUNTIF($C$30:C376, $B$31:$B$936&amp;"") + IF($B$31:$B$936="",1,0), 0)), "")</f>
        <v/>
      </c>
      <c r="D377" s="537" t="s">
        <v>4420</v>
      </c>
    </row>
    <row r="378" spans="1:4" s="11" customFormat="1" x14ac:dyDescent="0.2">
      <c r="A378" s="538" t="s">
        <v>4635</v>
      </c>
      <c r="B378" s="537" t="s">
        <v>4632</v>
      </c>
      <c r="C378" s="537" t="str">
        <f t="array" ref="C378">IFERROR(INDEX($B$31:$B$936, MATCH(0, COUNTIF($C$30:C377, $B$31:$B$936&amp;"") + IF($B$31:$B$936="",1,0), 0)), "")</f>
        <v/>
      </c>
      <c r="D378" s="537" t="s">
        <v>4633</v>
      </c>
    </row>
    <row r="379" spans="1:4" s="11" customFormat="1" x14ac:dyDescent="0.2">
      <c r="A379" s="538" t="s">
        <v>4636</v>
      </c>
      <c r="B379" s="537" t="s">
        <v>4637</v>
      </c>
      <c r="C379" s="537" t="str">
        <f t="array" ref="C379">IFERROR(INDEX($B$31:$B$936, MATCH(0, COUNTIF($C$30:C378, $B$31:$B$936&amp;"") + IF($B$31:$B$936="",1,0), 0)), "")</f>
        <v/>
      </c>
      <c r="D379" s="537" t="s">
        <v>4638</v>
      </c>
    </row>
    <row r="380" spans="1:4" s="11" customFormat="1" x14ac:dyDescent="0.2">
      <c r="A380" s="538" t="s">
        <v>4639</v>
      </c>
      <c r="B380" s="537" t="s">
        <v>4549</v>
      </c>
      <c r="C380" s="537" t="str">
        <f t="array" ref="C380">IFERROR(INDEX($B$31:$B$936, MATCH(0, COUNTIF($C$30:C379, $B$31:$B$936&amp;"") + IF($B$31:$B$936="",1,0), 0)), "")</f>
        <v/>
      </c>
      <c r="D380" s="537" t="s">
        <v>4550</v>
      </c>
    </row>
    <row r="381" spans="1:4" s="11" customFormat="1" x14ac:dyDescent="0.2">
      <c r="A381" s="538" t="s">
        <v>4640</v>
      </c>
      <c r="B381" s="537" t="s">
        <v>4351</v>
      </c>
      <c r="C381" s="537" t="str">
        <f t="array" ref="C381">IFERROR(INDEX($B$31:$B$936, MATCH(0, COUNTIF($C$30:C380, $B$31:$B$936&amp;"") + IF($B$31:$B$936="",1,0), 0)), "")</f>
        <v/>
      </c>
      <c r="D381" s="537" t="s">
        <v>4352</v>
      </c>
    </row>
    <row r="382" spans="1:4" s="11" customFormat="1" x14ac:dyDescent="0.2">
      <c r="A382" s="538" t="s">
        <v>4641</v>
      </c>
      <c r="B382" s="537" t="s">
        <v>4354</v>
      </c>
      <c r="C382" s="537" t="str">
        <f t="array" ref="C382">IFERROR(INDEX($B$31:$B$936, MATCH(0, COUNTIF($C$30:C381, $B$31:$B$936&amp;"") + IF($B$31:$B$936="",1,0), 0)), "")</f>
        <v/>
      </c>
      <c r="D382" s="537" t="s">
        <v>4355</v>
      </c>
    </row>
    <row r="383" spans="1:4" s="11" customFormat="1" x14ac:dyDescent="0.2">
      <c r="A383" s="538" t="s">
        <v>4642</v>
      </c>
      <c r="B383" s="537" t="s">
        <v>4348</v>
      </c>
      <c r="C383" s="537" t="str">
        <f t="array" ref="C383">IFERROR(INDEX($B$31:$B$936, MATCH(0, COUNTIF($C$30:C382, $B$31:$B$936&amp;"") + IF($B$31:$B$936="",1,0), 0)), "")</f>
        <v/>
      </c>
      <c r="D383" s="537" t="s">
        <v>4349</v>
      </c>
    </row>
    <row r="384" spans="1:4" s="11" customFormat="1" x14ac:dyDescent="0.2">
      <c r="A384" s="538" t="s">
        <v>4643</v>
      </c>
      <c r="B384" s="537" t="s">
        <v>3988</v>
      </c>
      <c r="C384" s="537" t="str">
        <f t="array" ref="C384">IFERROR(INDEX($B$31:$B$936, MATCH(0, COUNTIF($C$30:C383, $B$31:$B$936&amp;"") + IF($B$31:$B$936="",1,0), 0)), "")</f>
        <v/>
      </c>
      <c r="D384" s="537" t="s">
        <v>3989</v>
      </c>
    </row>
    <row r="385" spans="1:4" s="11" customFormat="1" x14ac:dyDescent="0.2">
      <c r="A385" s="538" t="s">
        <v>4644</v>
      </c>
      <c r="B385" s="537" t="s">
        <v>4645</v>
      </c>
      <c r="C385" s="537" t="str">
        <f t="array" ref="C385">IFERROR(INDEX($B$31:$B$936, MATCH(0, COUNTIF($C$30:C384, $B$31:$B$936&amp;"") + IF($B$31:$B$936="",1,0), 0)), "")</f>
        <v/>
      </c>
      <c r="D385" s="537" t="s">
        <v>4646</v>
      </c>
    </row>
    <row r="386" spans="1:4" s="11" customFormat="1" x14ac:dyDescent="0.2">
      <c r="A386" s="538" t="s">
        <v>4647</v>
      </c>
      <c r="B386" s="537" t="s">
        <v>4133</v>
      </c>
      <c r="C386" s="537" t="str">
        <f t="array" ref="C386">IFERROR(INDEX($B$31:$B$936, MATCH(0, COUNTIF($C$30:C385, $B$31:$B$936&amp;"") + IF($B$31:$B$936="",1,0), 0)), "")</f>
        <v/>
      </c>
      <c r="D386" s="537" t="s">
        <v>4134</v>
      </c>
    </row>
    <row r="387" spans="1:4" s="11" customFormat="1" x14ac:dyDescent="0.2">
      <c r="A387" s="538" t="s">
        <v>4648</v>
      </c>
      <c r="B387" s="537" t="s">
        <v>4034</v>
      </c>
      <c r="C387" s="537" t="str">
        <f t="array" ref="C387">IFERROR(INDEX($B$31:$B$936, MATCH(0, COUNTIF($C$30:C386, $B$31:$B$936&amp;"") + IF($B$31:$B$936="",1,0), 0)), "")</f>
        <v/>
      </c>
      <c r="D387" s="537" t="s">
        <v>4035</v>
      </c>
    </row>
    <row r="388" spans="1:4" s="11" customFormat="1" x14ac:dyDescent="0.2">
      <c r="A388" s="538" t="s">
        <v>4649</v>
      </c>
      <c r="B388" s="537" t="s">
        <v>4282</v>
      </c>
      <c r="C388" s="537" t="str">
        <f t="array" ref="C388">IFERROR(INDEX($B$31:$B$936, MATCH(0, COUNTIF($C$30:C387, $B$31:$B$936&amp;"") + IF($B$31:$B$936="",1,0), 0)), "")</f>
        <v/>
      </c>
      <c r="D388" s="537" t="s">
        <v>4283</v>
      </c>
    </row>
    <row r="389" spans="1:4" s="11" customFormat="1" x14ac:dyDescent="0.2">
      <c r="A389" s="538" t="s">
        <v>4650</v>
      </c>
      <c r="B389" s="537" t="s">
        <v>4021</v>
      </c>
      <c r="C389" s="537" t="str">
        <f t="array" ref="C389">IFERROR(INDEX($B$31:$B$936, MATCH(0, COUNTIF($C$30:C388, $B$31:$B$936&amp;"") + IF($B$31:$B$936="",1,0), 0)), "")</f>
        <v/>
      </c>
      <c r="D389" s="537" t="s">
        <v>4022</v>
      </c>
    </row>
    <row r="390" spans="1:4" s="11" customFormat="1" x14ac:dyDescent="0.2">
      <c r="A390" s="538" t="s">
        <v>4651</v>
      </c>
      <c r="B390" s="537" t="s">
        <v>4463</v>
      </c>
      <c r="C390" s="537" t="str">
        <f t="array" ref="C390">IFERROR(INDEX($B$31:$B$936, MATCH(0, COUNTIF($C$30:C389, $B$31:$B$936&amp;"") + IF($B$31:$B$936="",1,0), 0)), "")</f>
        <v/>
      </c>
      <c r="D390" s="537" t="s">
        <v>4464</v>
      </c>
    </row>
    <row r="391" spans="1:4" s="11" customFormat="1" x14ac:dyDescent="0.2">
      <c r="A391" s="538" t="s">
        <v>4652</v>
      </c>
      <c r="B391" s="537" t="s">
        <v>4031</v>
      </c>
      <c r="C391" s="537" t="str">
        <f t="array" ref="C391">IFERROR(INDEX($B$31:$B$936, MATCH(0, COUNTIF($C$30:C390, $B$31:$B$936&amp;"") + IF($B$31:$B$936="",1,0), 0)), "")</f>
        <v/>
      </c>
      <c r="D391" s="537" t="s">
        <v>4032</v>
      </c>
    </row>
    <row r="392" spans="1:4" s="11" customFormat="1" x14ac:dyDescent="0.2">
      <c r="A392" s="538" t="s">
        <v>4653</v>
      </c>
      <c r="B392" s="537" t="s">
        <v>4012</v>
      </c>
      <c r="C392" s="537" t="str">
        <f t="array" ref="C392">IFERROR(INDEX($B$31:$B$936, MATCH(0, COUNTIF($C$30:C391, $B$31:$B$936&amp;"") + IF($B$31:$B$936="",1,0), 0)), "")</f>
        <v/>
      </c>
      <c r="D392" s="537" t="s">
        <v>4013</v>
      </c>
    </row>
    <row r="393" spans="1:4" s="11" customFormat="1" x14ac:dyDescent="0.2">
      <c r="A393" s="538" t="s">
        <v>4654</v>
      </c>
      <c r="B393" s="537" t="s">
        <v>4655</v>
      </c>
      <c r="C393" s="537" t="str">
        <f t="array" ref="C393">IFERROR(INDEX($B$31:$B$936, MATCH(0, COUNTIF($C$30:C392, $B$31:$B$936&amp;"") + IF($B$31:$B$936="",1,0), 0)), "")</f>
        <v/>
      </c>
      <c r="D393" s="537" t="s">
        <v>4656</v>
      </c>
    </row>
    <row r="394" spans="1:4" s="11" customFormat="1" x14ac:dyDescent="0.2">
      <c r="A394" s="538" t="s">
        <v>4657</v>
      </c>
      <c r="B394" s="537" t="s">
        <v>4432</v>
      </c>
      <c r="C394" s="537" t="str">
        <f t="array" ref="C394">IFERROR(INDEX($B$31:$B$936, MATCH(0, COUNTIF($C$30:C393, $B$31:$B$936&amp;"") + IF($B$31:$B$936="",1,0), 0)), "")</f>
        <v/>
      </c>
      <c r="D394" s="537" t="s">
        <v>4433</v>
      </c>
    </row>
    <row r="395" spans="1:4" s="11" customFormat="1" x14ac:dyDescent="0.2">
      <c r="A395" s="538" t="s">
        <v>4658</v>
      </c>
      <c r="B395" s="537" t="s">
        <v>4624</v>
      </c>
      <c r="C395" s="537" t="str">
        <f t="array" ref="C395">IFERROR(INDEX($B$31:$B$936, MATCH(0, COUNTIF($C$30:C394, $B$31:$B$936&amp;"") + IF($B$31:$B$936="",1,0), 0)), "")</f>
        <v/>
      </c>
      <c r="D395" s="537" t="s">
        <v>4625</v>
      </c>
    </row>
    <row r="396" spans="1:4" s="11" customFormat="1" x14ac:dyDescent="0.2">
      <c r="A396" s="538" t="s">
        <v>4659</v>
      </c>
      <c r="B396" s="537" t="s">
        <v>4660</v>
      </c>
      <c r="C396" s="537" t="str">
        <f t="array" ref="C396">IFERROR(INDEX($B$31:$B$936, MATCH(0, COUNTIF($C$30:C395, $B$31:$B$936&amp;"") + IF($B$31:$B$936="",1,0), 0)), "")</f>
        <v/>
      </c>
      <c r="D396" s="537" t="s">
        <v>4661</v>
      </c>
    </row>
    <row r="397" spans="1:4" s="11" customFormat="1" x14ac:dyDescent="0.2">
      <c r="A397" s="538" t="s">
        <v>4662</v>
      </c>
      <c r="B397" s="537" t="s">
        <v>4174</v>
      </c>
      <c r="C397" s="537" t="str">
        <f t="array" ref="C397">IFERROR(INDEX($B$31:$B$936, MATCH(0, COUNTIF($C$30:C396, $B$31:$B$936&amp;"") + IF($B$31:$B$936="",1,0), 0)), "")</f>
        <v/>
      </c>
      <c r="D397" s="537" t="s">
        <v>4177</v>
      </c>
    </row>
    <row r="398" spans="1:4" s="11" customFormat="1" x14ac:dyDescent="0.2">
      <c r="A398" s="538" t="s">
        <v>4663</v>
      </c>
      <c r="B398" s="537" t="s">
        <v>4664</v>
      </c>
      <c r="C398" s="537" t="str">
        <f t="array" ref="C398">IFERROR(INDEX($B$31:$B$936, MATCH(0, COUNTIF($C$30:C397, $B$31:$B$936&amp;"") + IF($B$31:$B$936="",1,0), 0)), "")</f>
        <v/>
      </c>
      <c r="D398" s="537" t="s">
        <v>4665</v>
      </c>
    </row>
    <row r="399" spans="1:4" s="11" customFormat="1" x14ac:dyDescent="0.2">
      <c r="A399" s="538" t="s">
        <v>4666</v>
      </c>
      <c r="B399" s="537" t="s">
        <v>4667</v>
      </c>
      <c r="C399" s="537" t="str">
        <f t="array" ref="C399">IFERROR(INDEX($B$31:$B$936, MATCH(0, COUNTIF($C$30:C398, $B$31:$B$936&amp;"") + IF($B$31:$B$936="",1,0), 0)), "")</f>
        <v/>
      </c>
      <c r="D399" s="537" t="s">
        <v>4668</v>
      </c>
    </row>
    <row r="400" spans="1:4" s="11" customFormat="1" x14ac:dyDescent="0.2">
      <c r="A400" s="538" t="s">
        <v>4669</v>
      </c>
      <c r="B400" s="537" t="s">
        <v>4541</v>
      </c>
      <c r="C400" s="537" t="str">
        <f t="array" ref="C400">IFERROR(INDEX($B$31:$B$936, MATCH(0, COUNTIF($C$30:C399, $B$31:$B$936&amp;"") + IF($B$31:$B$936="",1,0), 0)), "")</f>
        <v/>
      </c>
      <c r="D400" s="537" t="s">
        <v>4542</v>
      </c>
    </row>
    <row r="401" spans="1:4" s="11" customFormat="1" x14ac:dyDescent="0.2">
      <c r="A401" s="538" t="s">
        <v>4670</v>
      </c>
      <c r="B401" s="537" t="s">
        <v>4083</v>
      </c>
      <c r="C401" s="537" t="str">
        <f t="array" ref="C401">IFERROR(INDEX($B$31:$B$936, MATCH(0, COUNTIF($C$30:C400, $B$31:$B$936&amp;"") + IF($B$31:$B$936="",1,0), 0)), "")</f>
        <v/>
      </c>
      <c r="D401" s="537" t="s">
        <v>4084</v>
      </c>
    </row>
    <row r="402" spans="1:4" s="11" customFormat="1" x14ac:dyDescent="0.2">
      <c r="A402" s="538" t="s">
        <v>4671</v>
      </c>
      <c r="B402" s="537" t="s">
        <v>3997</v>
      </c>
      <c r="C402" s="537" t="str">
        <f t="array" ref="C402">IFERROR(INDEX($B$31:$B$936, MATCH(0, COUNTIF($C$30:C401, $B$31:$B$936&amp;"") + IF($B$31:$B$936="",1,0), 0)), "")</f>
        <v/>
      </c>
      <c r="D402" s="537" t="s">
        <v>3998</v>
      </c>
    </row>
    <row r="403" spans="1:4" s="11" customFormat="1" x14ac:dyDescent="0.2">
      <c r="A403" s="538" t="s">
        <v>4672</v>
      </c>
      <c r="B403" s="537" t="s">
        <v>4000</v>
      </c>
      <c r="C403" s="537" t="str">
        <f t="array" ref="C403">IFERROR(INDEX($B$31:$B$936, MATCH(0, COUNTIF($C$30:C402, $B$31:$B$936&amp;"") + IF($B$31:$B$936="",1,0), 0)), "")</f>
        <v/>
      </c>
      <c r="D403" s="537" t="s">
        <v>4001</v>
      </c>
    </row>
    <row r="404" spans="1:4" s="11" customFormat="1" x14ac:dyDescent="0.2">
      <c r="A404" s="538" t="s">
        <v>4673</v>
      </c>
      <c r="B404" s="537" t="s">
        <v>4054</v>
      </c>
      <c r="C404" s="537" t="str">
        <f t="array" ref="C404">IFERROR(INDEX($B$31:$B$936, MATCH(0, COUNTIF($C$30:C403, $B$31:$B$936&amp;"") + IF($B$31:$B$936="",1,0), 0)), "")</f>
        <v/>
      </c>
      <c r="D404" s="537" t="s">
        <v>4055</v>
      </c>
    </row>
    <row r="405" spans="1:4" s="11" customFormat="1" x14ac:dyDescent="0.2">
      <c r="A405" s="538" t="s">
        <v>4674</v>
      </c>
      <c r="B405" s="537" t="s">
        <v>4612</v>
      </c>
      <c r="C405" s="537" t="str">
        <f t="array" ref="C405">IFERROR(INDEX($B$31:$B$936, MATCH(0, COUNTIF($C$30:C404, $B$31:$B$936&amp;"") + IF($B$31:$B$936="",1,0), 0)), "")</f>
        <v/>
      </c>
      <c r="D405" s="537" t="s">
        <v>4613</v>
      </c>
    </row>
    <row r="406" spans="1:4" s="11" customFormat="1" x14ac:dyDescent="0.2">
      <c r="A406" s="538" t="s">
        <v>4675</v>
      </c>
      <c r="B406" s="537" t="s">
        <v>4153</v>
      </c>
      <c r="C406" s="537" t="str">
        <f t="array" ref="C406">IFERROR(INDEX($B$31:$B$936, MATCH(0, COUNTIF($C$30:C405, $B$31:$B$936&amp;"") + IF($B$31:$B$936="",1,0), 0)), "")</f>
        <v/>
      </c>
      <c r="D406" s="537" t="s">
        <v>4154</v>
      </c>
    </row>
    <row r="407" spans="1:4" s="11" customFormat="1" x14ac:dyDescent="0.2">
      <c r="A407" s="538" t="s">
        <v>4676</v>
      </c>
      <c r="B407" s="537" t="s">
        <v>4018</v>
      </c>
      <c r="C407" s="537" t="str">
        <f t="array" ref="C407">IFERROR(INDEX($B$31:$B$936, MATCH(0, COUNTIF($C$30:C406, $B$31:$B$936&amp;"") + IF($B$31:$B$936="",1,0), 0)), "")</f>
        <v/>
      </c>
      <c r="D407" s="537" t="s">
        <v>4019</v>
      </c>
    </row>
    <row r="408" spans="1:4" s="11" customFormat="1" x14ac:dyDescent="0.2">
      <c r="A408" s="538" t="s">
        <v>4677</v>
      </c>
      <c r="B408" s="537" t="s">
        <v>4549</v>
      </c>
      <c r="C408" s="537" t="str">
        <f t="array" ref="C408">IFERROR(INDEX($B$31:$B$936, MATCH(0, COUNTIF($C$30:C407, $B$31:$B$936&amp;"") + IF($B$31:$B$936="",1,0), 0)), "")</f>
        <v/>
      </c>
      <c r="D408" s="537" t="s">
        <v>4550</v>
      </c>
    </row>
    <row r="409" spans="1:4" s="11" customFormat="1" x14ac:dyDescent="0.2">
      <c r="A409" s="538" t="s">
        <v>4678</v>
      </c>
      <c r="B409" s="537" t="s">
        <v>4344</v>
      </c>
      <c r="C409" s="537" t="str">
        <f t="array" ref="C409">IFERROR(INDEX($B$31:$B$936, MATCH(0, COUNTIF($C$30:C408, $B$31:$B$936&amp;"") + IF($B$31:$B$936="",1,0), 0)), "")</f>
        <v/>
      </c>
      <c r="D409" s="537" t="s">
        <v>4345</v>
      </c>
    </row>
    <row r="410" spans="1:4" s="11" customFormat="1" x14ac:dyDescent="0.2">
      <c r="A410" s="538" t="s">
        <v>4679</v>
      </c>
      <c r="B410" s="537" t="s">
        <v>4249</v>
      </c>
      <c r="C410" s="537" t="str">
        <f t="array" ref="C410">IFERROR(INDEX($B$31:$B$936, MATCH(0, COUNTIF($C$30:C409, $B$31:$B$936&amp;"") + IF($B$31:$B$936="",1,0), 0)), "")</f>
        <v/>
      </c>
      <c r="D410" s="537" t="s">
        <v>4250</v>
      </c>
    </row>
    <row r="411" spans="1:4" s="11" customFormat="1" x14ac:dyDescent="0.2">
      <c r="A411" s="538" t="s">
        <v>4680</v>
      </c>
      <c r="B411" s="537" t="s">
        <v>559</v>
      </c>
      <c r="C411" s="537" t="str">
        <f t="array" ref="C411">IFERROR(INDEX($B$31:$B$936, MATCH(0, COUNTIF($C$30:C410, $B$31:$B$936&amp;"") + IF($B$31:$B$936="",1,0), 0)), "")</f>
        <v/>
      </c>
      <c r="D411" s="537" t="s">
        <v>4460</v>
      </c>
    </row>
    <row r="412" spans="1:4" s="11" customFormat="1" x14ac:dyDescent="0.2">
      <c r="A412" s="538" t="s">
        <v>4681</v>
      </c>
      <c r="B412" s="537" t="s">
        <v>4682</v>
      </c>
      <c r="C412" s="537" t="str">
        <f t="array" ref="C412">IFERROR(INDEX($B$31:$B$936, MATCH(0, COUNTIF($C$30:C411, $B$31:$B$936&amp;"") + IF($B$31:$B$936="",1,0), 0)), "")</f>
        <v/>
      </c>
      <c r="D412" s="537" t="s">
        <v>4683</v>
      </c>
    </row>
    <row r="413" spans="1:4" s="11" customFormat="1" x14ac:dyDescent="0.2">
      <c r="A413" s="538" t="s">
        <v>4684</v>
      </c>
      <c r="B413" s="537" t="s">
        <v>4685</v>
      </c>
      <c r="C413" s="537" t="str">
        <f t="array" ref="C413">IFERROR(INDEX($B$31:$B$936, MATCH(0, COUNTIF($C$30:C412, $B$31:$B$936&amp;"") + IF($B$31:$B$936="",1,0), 0)), "")</f>
        <v/>
      </c>
      <c r="D413" s="537" t="s">
        <v>4686</v>
      </c>
    </row>
    <row r="414" spans="1:4" s="11" customFormat="1" x14ac:dyDescent="0.2">
      <c r="A414" s="538" t="s">
        <v>4687</v>
      </c>
      <c r="B414" s="537" t="s">
        <v>559</v>
      </c>
      <c r="C414" s="537" t="str">
        <f t="array" ref="C414">IFERROR(INDEX($B$31:$B$936, MATCH(0, COUNTIF($C$30:C413, $B$31:$B$936&amp;"") + IF($B$31:$B$936="",1,0), 0)), "")</f>
        <v/>
      </c>
      <c r="D414" s="537" t="s">
        <v>4514</v>
      </c>
    </row>
    <row r="415" spans="1:4" s="11" customFormat="1" x14ac:dyDescent="0.2">
      <c r="A415" s="538" t="s">
        <v>4688</v>
      </c>
      <c r="B415" s="537" t="s">
        <v>4559</v>
      </c>
      <c r="C415" s="537" t="str">
        <f t="array" ref="C415">IFERROR(INDEX($B$31:$B$936, MATCH(0, COUNTIF($C$30:C414, $B$31:$B$936&amp;"") + IF($B$31:$B$936="",1,0), 0)), "")</f>
        <v/>
      </c>
      <c r="D415" s="537" t="s">
        <v>4560</v>
      </c>
    </row>
    <row r="416" spans="1:4" s="11" customFormat="1" x14ac:dyDescent="0.2">
      <c r="A416" s="538" t="s">
        <v>4689</v>
      </c>
      <c r="B416" s="537" t="s">
        <v>4403</v>
      </c>
      <c r="C416" s="537" t="str">
        <f t="array" ref="C416">IFERROR(INDEX($B$31:$B$936, MATCH(0, COUNTIF($C$30:C415, $B$31:$B$936&amp;"") + IF($B$31:$B$936="",1,0), 0)), "")</f>
        <v/>
      </c>
      <c r="D416" s="537" t="s">
        <v>4404</v>
      </c>
    </row>
    <row r="417" spans="1:4" s="11" customFormat="1" x14ac:dyDescent="0.2">
      <c r="A417" s="538" t="s">
        <v>4690</v>
      </c>
      <c r="B417" s="537" t="s">
        <v>4201</v>
      </c>
      <c r="C417" s="537" t="str">
        <f t="array" ref="C417">IFERROR(INDEX($B$31:$B$936, MATCH(0, COUNTIF($C$30:C416, $B$31:$B$936&amp;"") + IF($B$31:$B$936="",1,0), 0)), "")</f>
        <v/>
      </c>
      <c r="D417" s="537" t="s">
        <v>4202</v>
      </c>
    </row>
    <row r="418" spans="1:4" s="11" customFormat="1" x14ac:dyDescent="0.2">
      <c r="A418" s="538" t="s">
        <v>4691</v>
      </c>
      <c r="B418" s="537" t="s">
        <v>4387</v>
      </c>
      <c r="C418" s="537" t="str">
        <f t="array" ref="C418">IFERROR(INDEX($B$31:$B$936, MATCH(0, COUNTIF($C$30:C417, $B$31:$B$936&amp;"") + IF($B$31:$B$936="",1,0), 0)), "")</f>
        <v/>
      </c>
      <c r="D418" s="537" t="s">
        <v>4388</v>
      </c>
    </row>
    <row r="419" spans="1:4" s="11" customFormat="1" x14ac:dyDescent="0.2">
      <c r="A419" s="538" t="s">
        <v>4692</v>
      </c>
      <c r="B419" s="537" t="s">
        <v>4130</v>
      </c>
      <c r="C419" s="537" t="str">
        <f t="array" ref="C419">IFERROR(INDEX($B$31:$B$936, MATCH(0, COUNTIF($C$30:C418, $B$31:$B$936&amp;"") + IF($B$31:$B$936="",1,0), 0)), "")</f>
        <v/>
      </c>
      <c r="D419" s="537" t="s">
        <v>4131</v>
      </c>
    </row>
    <row r="420" spans="1:4" s="11" customFormat="1" x14ac:dyDescent="0.2">
      <c r="A420" s="538" t="s">
        <v>4693</v>
      </c>
      <c r="B420" s="537" t="s">
        <v>559</v>
      </c>
      <c r="C420" s="537" t="str">
        <f t="array" ref="C420">IFERROR(INDEX($B$31:$B$936, MATCH(0, COUNTIF($C$30:C419, $B$31:$B$936&amp;"") + IF($B$31:$B$936="",1,0), 0)), "")</f>
        <v/>
      </c>
      <c r="D420" s="537" t="s">
        <v>4694</v>
      </c>
    </row>
    <row r="421" spans="1:4" s="11" customFormat="1" x14ac:dyDescent="0.2">
      <c r="A421" s="538" t="s">
        <v>4695</v>
      </c>
      <c r="B421" s="537" t="s">
        <v>4116</v>
      </c>
      <c r="C421" s="537" t="str">
        <f t="array" ref="C421">IFERROR(INDEX($B$31:$B$936, MATCH(0, COUNTIF($C$30:C420, $B$31:$B$936&amp;"") + IF($B$31:$B$936="",1,0), 0)), "")</f>
        <v/>
      </c>
      <c r="D421" s="537" t="s">
        <v>4117</v>
      </c>
    </row>
    <row r="422" spans="1:4" s="11" customFormat="1" x14ac:dyDescent="0.2">
      <c r="A422" s="538" t="s">
        <v>4696</v>
      </c>
      <c r="B422" s="537" t="s">
        <v>4624</v>
      </c>
      <c r="C422" s="537" t="str">
        <f t="array" ref="C422">IFERROR(INDEX($B$31:$B$936, MATCH(0, COUNTIF($C$30:C421, $B$31:$B$936&amp;"") + IF($B$31:$B$936="",1,0), 0)), "")</f>
        <v/>
      </c>
      <c r="D422" s="537" t="s">
        <v>4625</v>
      </c>
    </row>
    <row r="423" spans="1:4" s="11" customFormat="1" x14ac:dyDescent="0.2">
      <c r="A423" s="538" t="s">
        <v>4697</v>
      </c>
      <c r="B423" s="537" t="s">
        <v>4003</v>
      </c>
      <c r="C423" s="537" t="str">
        <f t="array" ref="C423">IFERROR(INDEX($B$31:$B$936, MATCH(0, COUNTIF($C$30:C422, $B$31:$B$936&amp;"") + IF($B$31:$B$936="",1,0), 0)), "")</f>
        <v/>
      </c>
      <c r="D423" s="537" t="s">
        <v>4004</v>
      </c>
    </row>
    <row r="424" spans="1:4" s="11" customFormat="1" x14ac:dyDescent="0.2">
      <c r="A424" s="538" t="s">
        <v>4698</v>
      </c>
      <c r="B424" s="537" t="s">
        <v>4116</v>
      </c>
      <c r="C424" s="537" t="str">
        <f t="array" ref="C424">IFERROR(INDEX($B$31:$B$936, MATCH(0, COUNTIF($C$30:C423, $B$31:$B$936&amp;"") + IF($B$31:$B$936="",1,0), 0)), "")</f>
        <v/>
      </c>
      <c r="D424" s="537" t="s">
        <v>4117</v>
      </c>
    </row>
    <row r="425" spans="1:4" s="11" customFormat="1" x14ac:dyDescent="0.2">
      <c r="A425" s="538" t="s">
        <v>4699</v>
      </c>
      <c r="B425" s="537" t="s">
        <v>4021</v>
      </c>
      <c r="C425" s="537" t="str">
        <f t="array" ref="C425">IFERROR(INDEX($B$31:$B$936, MATCH(0, COUNTIF($C$30:C424, $B$31:$B$936&amp;"") + IF($B$31:$B$936="",1,0), 0)), "")</f>
        <v/>
      </c>
      <c r="D425" s="537" t="s">
        <v>4022</v>
      </c>
    </row>
    <row r="426" spans="1:4" s="11" customFormat="1" x14ac:dyDescent="0.2">
      <c r="A426" s="538" t="s">
        <v>4700</v>
      </c>
      <c r="B426" s="537" t="s">
        <v>4701</v>
      </c>
      <c r="C426" s="537" t="str">
        <f t="array" ref="C426">IFERROR(INDEX($B$31:$B$936, MATCH(0, COUNTIF($C$30:C425, $B$31:$B$936&amp;"") + IF($B$31:$B$936="",1,0), 0)), "")</f>
        <v/>
      </c>
      <c r="D426" s="537" t="s">
        <v>4702</v>
      </c>
    </row>
    <row r="427" spans="1:4" s="11" customFormat="1" x14ac:dyDescent="0.2">
      <c r="A427" s="538" t="s">
        <v>4703</v>
      </c>
      <c r="B427" s="537" t="s">
        <v>4586</v>
      </c>
      <c r="C427" s="537" t="str">
        <f t="array" ref="C427">IFERROR(INDEX($B$31:$B$936, MATCH(0, COUNTIF($C$30:C426, $B$31:$B$936&amp;"") + IF($B$31:$B$936="",1,0), 0)), "")</f>
        <v/>
      </c>
      <c r="D427" s="537" t="s">
        <v>4587</v>
      </c>
    </row>
    <row r="428" spans="1:4" s="11" customFormat="1" x14ac:dyDescent="0.2">
      <c r="A428" s="538" t="s">
        <v>4704</v>
      </c>
      <c r="B428" s="537" t="s">
        <v>4705</v>
      </c>
      <c r="C428" s="537" t="str">
        <f t="array" ref="C428">IFERROR(INDEX($B$31:$B$936, MATCH(0, COUNTIF($C$30:C427, $B$31:$B$936&amp;"") + IF($B$31:$B$936="",1,0), 0)), "")</f>
        <v/>
      </c>
      <c r="D428" s="537" t="s">
        <v>4706</v>
      </c>
    </row>
    <row r="429" spans="1:4" s="11" customFormat="1" x14ac:dyDescent="0.2">
      <c r="A429" s="538" t="s">
        <v>4707</v>
      </c>
      <c r="B429" s="537" t="s">
        <v>4708</v>
      </c>
      <c r="C429" s="537" t="str">
        <f t="array" ref="C429">IFERROR(INDEX($B$31:$B$936, MATCH(0, COUNTIF($C$30:C428, $B$31:$B$936&amp;"") + IF($B$31:$B$936="",1,0), 0)), "")</f>
        <v/>
      </c>
      <c r="D429" s="537" t="s">
        <v>4709</v>
      </c>
    </row>
    <row r="430" spans="1:4" s="11" customFormat="1" x14ac:dyDescent="0.2">
      <c r="A430" s="538" t="s">
        <v>4710</v>
      </c>
      <c r="B430" s="537" t="s">
        <v>4711</v>
      </c>
      <c r="C430" s="537" t="str">
        <f t="array" ref="C430">IFERROR(INDEX($B$31:$B$936, MATCH(0, COUNTIF($C$30:C429, $B$31:$B$936&amp;"") + IF($B$31:$B$936="",1,0), 0)), "")</f>
        <v/>
      </c>
      <c r="D430" s="537" t="s">
        <v>4712</v>
      </c>
    </row>
    <row r="431" spans="1:4" s="11" customFormat="1" x14ac:dyDescent="0.2">
      <c r="A431" s="538" t="s">
        <v>4713</v>
      </c>
      <c r="B431" s="537" t="s">
        <v>4714</v>
      </c>
      <c r="C431" s="537" t="str">
        <f t="array" ref="C431">IFERROR(INDEX($B$31:$B$936, MATCH(0, COUNTIF($C$30:C430, $B$31:$B$936&amp;"") + IF($B$31:$B$936="",1,0), 0)), "")</f>
        <v/>
      </c>
      <c r="D431" s="537" t="s">
        <v>4715</v>
      </c>
    </row>
    <row r="432" spans="1:4" s="11" customFormat="1" x14ac:dyDescent="0.2">
      <c r="A432" s="538" t="s">
        <v>4716</v>
      </c>
      <c r="B432" s="537" t="s">
        <v>4466</v>
      </c>
      <c r="C432" s="537" t="str">
        <f t="array" ref="C432">IFERROR(INDEX($B$31:$B$936, MATCH(0, COUNTIF($C$30:C431, $B$31:$B$936&amp;"") + IF($B$31:$B$936="",1,0), 0)), "")</f>
        <v/>
      </c>
      <c r="D432" s="537" t="s">
        <v>4467</v>
      </c>
    </row>
    <row r="433" spans="1:4" s="11" customFormat="1" x14ac:dyDescent="0.2">
      <c r="A433" s="538" t="s">
        <v>4717</v>
      </c>
      <c r="B433" s="537" t="s">
        <v>4718</v>
      </c>
      <c r="C433" s="537" t="str">
        <f t="array" ref="C433">IFERROR(INDEX($B$31:$B$936, MATCH(0, COUNTIF($C$30:C432, $B$31:$B$936&amp;"") + IF($B$31:$B$936="",1,0), 0)), "")</f>
        <v/>
      </c>
      <c r="D433" s="537" t="s">
        <v>4719</v>
      </c>
    </row>
    <row r="434" spans="1:4" s="11" customFormat="1" x14ac:dyDescent="0.2">
      <c r="A434" s="538" t="s">
        <v>4720</v>
      </c>
      <c r="B434" s="537" t="s">
        <v>4721</v>
      </c>
      <c r="C434" s="537" t="str">
        <f t="array" ref="C434">IFERROR(INDEX($B$31:$B$936, MATCH(0, COUNTIF($C$30:C433, $B$31:$B$936&amp;"") + IF($B$31:$B$936="",1,0), 0)), "")</f>
        <v/>
      </c>
      <c r="D434" s="537" t="s">
        <v>4722</v>
      </c>
    </row>
    <row r="435" spans="1:4" s="11" customFormat="1" x14ac:dyDescent="0.2">
      <c r="A435" s="538" t="s">
        <v>4723</v>
      </c>
      <c r="B435" s="537" t="s">
        <v>4031</v>
      </c>
      <c r="C435" s="537" t="str">
        <f t="array" ref="C435">IFERROR(INDEX($B$31:$B$936, MATCH(0, COUNTIF($C$30:C434, $B$31:$B$936&amp;"") + IF($B$31:$B$936="",1,0), 0)), "")</f>
        <v/>
      </c>
      <c r="D435" s="537" t="s">
        <v>4032</v>
      </c>
    </row>
    <row r="436" spans="1:4" s="11" customFormat="1" x14ac:dyDescent="0.2">
      <c r="A436" s="538" t="s">
        <v>4724</v>
      </c>
      <c r="B436" s="537" t="s">
        <v>559</v>
      </c>
      <c r="C436" s="537" t="str">
        <f t="array" ref="C436">IFERROR(INDEX($B$31:$B$936, MATCH(0, COUNTIF($C$30:C435, $B$31:$B$936&amp;"") + IF($B$31:$B$936="",1,0), 0)), "")</f>
        <v/>
      </c>
      <c r="D436" s="537" t="s">
        <v>4503</v>
      </c>
    </row>
    <row r="437" spans="1:4" s="11" customFormat="1" x14ac:dyDescent="0.2">
      <c r="A437" s="538" t="s">
        <v>4725</v>
      </c>
      <c r="B437" s="537" t="s">
        <v>4541</v>
      </c>
      <c r="C437" s="537" t="str">
        <f t="array" ref="C437">IFERROR(INDEX($B$31:$B$936, MATCH(0, COUNTIF($C$30:C436, $B$31:$B$936&amp;"") + IF($B$31:$B$936="",1,0), 0)), "")</f>
        <v/>
      </c>
      <c r="D437" s="537" t="s">
        <v>4542</v>
      </c>
    </row>
    <row r="438" spans="1:4" s="11" customFormat="1" x14ac:dyDescent="0.2">
      <c r="A438" s="538" t="s">
        <v>4726</v>
      </c>
      <c r="B438" s="537" t="s">
        <v>4083</v>
      </c>
      <c r="C438" s="537" t="str">
        <f t="array" ref="C438">IFERROR(INDEX($B$31:$B$936, MATCH(0, COUNTIF($C$30:C437, $B$31:$B$936&amp;"") + IF($B$31:$B$936="",1,0), 0)), "")</f>
        <v/>
      </c>
      <c r="D438" s="537" t="s">
        <v>4084</v>
      </c>
    </row>
    <row r="439" spans="1:4" s="11" customFormat="1" x14ac:dyDescent="0.2">
      <c r="A439" s="538" t="s">
        <v>4727</v>
      </c>
      <c r="B439" s="537" t="s">
        <v>4541</v>
      </c>
      <c r="C439" s="537" t="str">
        <f t="array" ref="C439">IFERROR(INDEX($B$31:$B$936, MATCH(0, COUNTIF($C$30:C438, $B$31:$B$936&amp;"") + IF($B$31:$B$936="",1,0), 0)), "")</f>
        <v/>
      </c>
      <c r="D439" s="537" t="s">
        <v>4542</v>
      </c>
    </row>
    <row r="440" spans="1:4" s="11" customFormat="1" x14ac:dyDescent="0.2">
      <c r="A440" s="538" t="s">
        <v>4728</v>
      </c>
      <c r="B440" s="537" t="s">
        <v>4161</v>
      </c>
      <c r="C440" s="537" t="str">
        <f t="array" ref="C440">IFERROR(INDEX($B$31:$B$936, MATCH(0, COUNTIF($C$30:C439, $B$31:$B$936&amp;"") + IF($B$31:$B$936="",1,0), 0)), "")</f>
        <v/>
      </c>
      <c r="D440" s="537" t="s">
        <v>4162</v>
      </c>
    </row>
    <row r="441" spans="1:4" s="11" customFormat="1" x14ac:dyDescent="0.2">
      <c r="A441" s="538" t="s">
        <v>4729</v>
      </c>
      <c r="B441" s="537" t="s">
        <v>4439</v>
      </c>
      <c r="C441" s="537" t="str">
        <f t="array" ref="C441">IFERROR(INDEX($B$31:$B$936, MATCH(0, COUNTIF($C$30:C440, $B$31:$B$936&amp;"") + IF($B$31:$B$936="",1,0), 0)), "")</f>
        <v/>
      </c>
      <c r="D441" s="537" t="s">
        <v>4440</v>
      </c>
    </row>
    <row r="442" spans="1:4" s="11" customFormat="1" x14ac:dyDescent="0.2">
      <c r="A442" s="538" t="s">
        <v>4730</v>
      </c>
      <c r="B442" s="537" t="s">
        <v>4731</v>
      </c>
      <c r="C442" s="537" t="str">
        <f t="array" ref="C442">IFERROR(INDEX($B$31:$B$936, MATCH(0, COUNTIF($C$30:C441, $B$31:$B$936&amp;"") + IF($B$31:$B$936="",1,0), 0)), "")</f>
        <v/>
      </c>
      <c r="D442" s="537" t="s">
        <v>4732</v>
      </c>
    </row>
    <row r="443" spans="1:4" s="11" customFormat="1" x14ac:dyDescent="0.2">
      <c r="A443" s="538" t="s">
        <v>4733</v>
      </c>
      <c r="B443" s="537" t="s">
        <v>4731</v>
      </c>
      <c r="C443" s="537" t="str">
        <f t="array" ref="C443">IFERROR(INDEX($B$31:$B$936, MATCH(0, COUNTIF($C$30:C442, $B$31:$B$936&amp;"") + IF($B$31:$B$936="",1,0), 0)), "")</f>
        <v/>
      </c>
      <c r="D443" s="537" t="s">
        <v>4732</v>
      </c>
    </row>
    <row r="444" spans="1:4" s="11" customFormat="1" x14ac:dyDescent="0.2">
      <c r="A444" s="538" t="s">
        <v>4734</v>
      </c>
      <c r="B444" s="537" t="s">
        <v>4133</v>
      </c>
      <c r="C444" s="537" t="str">
        <f t="array" ref="C444">IFERROR(INDEX($B$31:$B$936, MATCH(0, COUNTIF($C$30:C443, $B$31:$B$936&amp;"") + IF($B$31:$B$936="",1,0), 0)), "")</f>
        <v/>
      </c>
      <c r="D444" s="537" t="s">
        <v>4134</v>
      </c>
    </row>
    <row r="445" spans="1:4" s="11" customFormat="1" x14ac:dyDescent="0.2">
      <c r="A445" s="538" t="s">
        <v>4735</v>
      </c>
      <c r="B445" s="537" t="s">
        <v>4736</v>
      </c>
      <c r="C445" s="537" t="str">
        <f t="array" ref="C445">IFERROR(INDEX($B$31:$B$936, MATCH(0, COUNTIF($C$30:C444, $B$31:$B$936&amp;"") + IF($B$31:$B$936="",1,0), 0)), "")</f>
        <v/>
      </c>
      <c r="D445" s="537" t="s">
        <v>4737</v>
      </c>
    </row>
    <row r="446" spans="1:4" s="11" customFormat="1" x14ac:dyDescent="0.2">
      <c r="A446" s="538" t="s">
        <v>4738</v>
      </c>
      <c r="B446" s="537" t="s">
        <v>4051</v>
      </c>
      <c r="C446" s="537" t="str">
        <f t="array" ref="C446">IFERROR(INDEX($B$31:$B$936, MATCH(0, COUNTIF($C$30:C445, $B$31:$B$936&amp;"") + IF($B$31:$B$936="",1,0), 0)), "")</f>
        <v/>
      </c>
      <c r="D446" s="537" t="s">
        <v>4479</v>
      </c>
    </row>
    <row r="447" spans="1:4" s="11" customFormat="1" x14ac:dyDescent="0.2">
      <c r="A447" s="538" t="s">
        <v>4739</v>
      </c>
      <c r="B447" s="537" t="s">
        <v>4740</v>
      </c>
      <c r="C447" s="537" t="str">
        <f t="array" ref="C447">IFERROR(INDEX($B$31:$B$936, MATCH(0, COUNTIF($C$30:C446, $B$31:$B$936&amp;"") + IF($B$31:$B$936="",1,0), 0)), "")</f>
        <v/>
      </c>
      <c r="D447" s="537" t="s">
        <v>4741</v>
      </c>
    </row>
    <row r="448" spans="1:4" s="11" customFormat="1" x14ac:dyDescent="0.2">
      <c r="A448" s="538" t="s">
        <v>4742</v>
      </c>
      <c r="B448" s="537" t="s">
        <v>4743</v>
      </c>
      <c r="C448" s="537" t="str">
        <f t="array" ref="C448">IFERROR(INDEX($B$31:$B$936, MATCH(0, COUNTIF($C$30:C447, $B$31:$B$936&amp;"") + IF($B$31:$B$936="",1,0), 0)), "")</f>
        <v/>
      </c>
      <c r="D448" s="537" t="s">
        <v>4744</v>
      </c>
    </row>
    <row r="449" spans="1:4" s="11" customFormat="1" x14ac:dyDescent="0.2">
      <c r="A449" s="538" t="s">
        <v>4745</v>
      </c>
      <c r="B449" s="537" t="s">
        <v>4746</v>
      </c>
      <c r="C449" s="537" t="str">
        <f t="array" ref="C449">IFERROR(INDEX($B$31:$B$936, MATCH(0, COUNTIF($C$30:C448, $B$31:$B$936&amp;"") + IF($B$31:$B$936="",1,0), 0)), "")</f>
        <v/>
      </c>
      <c r="D449" s="537" t="s">
        <v>4747</v>
      </c>
    </row>
    <row r="450" spans="1:4" s="11" customFormat="1" x14ac:dyDescent="0.2">
      <c r="A450" s="538" t="s">
        <v>4748</v>
      </c>
      <c r="B450" s="537" t="s">
        <v>4749</v>
      </c>
      <c r="C450" s="537" t="str">
        <f t="array" ref="C450">IFERROR(INDEX($B$31:$B$936, MATCH(0, COUNTIF($C$30:C449, $B$31:$B$936&amp;"") + IF($B$31:$B$936="",1,0), 0)), "")</f>
        <v/>
      </c>
      <c r="D450" s="537" t="s">
        <v>4750</v>
      </c>
    </row>
    <row r="451" spans="1:4" s="11" customFormat="1" x14ac:dyDescent="0.2">
      <c r="A451" s="538" t="s">
        <v>4751</v>
      </c>
      <c r="B451" s="537" t="s">
        <v>4209</v>
      </c>
      <c r="C451" s="537" t="str">
        <f t="array" ref="C451">IFERROR(INDEX($B$31:$B$936, MATCH(0, COUNTIF($C$30:C450, $B$31:$B$936&amp;"") + IF($B$31:$B$936="",1,0), 0)), "")</f>
        <v/>
      </c>
      <c r="D451" s="537" t="s">
        <v>4328</v>
      </c>
    </row>
    <row r="452" spans="1:4" s="11" customFormat="1" x14ac:dyDescent="0.2">
      <c r="A452" s="538" t="s">
        <v>4752</v>
      </c>
      <c r="B452" s="537" t="s">
        <v>4116</v>
      </c>
      <c r="C452" s="537" t="str">
        <f t="array" ref="C452">IFERROR(INDEX($B$31:$B$936, MATCH(0, COUNTIF($C$30:C451, $B$31:$B$936&amp;"") + IF($B$31:$B$936="",1,0), 0)), "")</f>
        <v/>
      </c>
      <c r="D452" s="537" t="s">
        <v>4117</v>
      </c>
    </row>
    <row r="453" spans="1:4" s="11" customFormat="1" x14ac:dyDescent="0.2">
      <c r="A453" s="538" t="s">
        <v>4753</v>
      </c>
      <c r="B453" s="537" t="s">
        <v>4116</v>
      </c>
      <c r="C453" s="537" t="str">
        <f t="array" ref="C453">IFERROR(INDEX($B$31:$B$936, MATCH(0, COUNTIF($C$30:C452, $B$31:$B$936&amp;"") + IF($B$31:$B$936="",1,0), 0)), "")</f>
        <v/>
      </c>
      <c r="D453" s="537" t="s">
        <v>4117</v>
      </c>
    </row>
    <row r="454" spans="1:4" s="11" customFormat="1" x14ac:dyDescent="0.2">
      <c r="A454" s="538" t="s">
        <v>4754</v>
      </c>
      <c r="B454" s="537" t="s">
        <v>4258</v>
      </c>
      <c r="C454" s="537" t="str">
        <f t="array" ref="C454">IFERROR(INDEX($B$31:$B$936, MATCH(0, COUNTIF($C$30:C453, $B$31:$B$936&amp;"") + IF($B$31:$B$936="",1,0), 0)), "")</f>
        <v/>
      </c>
      <c r="D454" s="537" t="s">
        <v>4259</v>
      </c>
    </row>
    <row r="455" spans="1:4" s="11" customFormat="1" x14ac:dyDescent="0.2">
      <c r="A455" s="538" t="s">
        <v>4755</v>
      </c>
      <c r="B455" s="537" t="s">
        <v>4718</v>
      </c>
      <c r="C455" s="537" t="str">
        <f t="array" ref="C455">IFERROR(INDEX($B$31:$B$936, MATCH(0, COUNTIF($C$30:C454, $B$31:$B$936&amp;"") + IF($B$31:$B$936="",1,0), 0)), "")</f>
        <v/>
      </c>
      <c r="D455" s="537" t="s">
        <v>4719</v>
      </c>
    </row>
    <row r="456" spans="1:4" s="11" customFormat="1" x14ac:dyDescent="0.2">
      <c r="A456" s="538" t="s">
        <v>4756</v>
      </c>
      <c r="B456" s="537" t="s">
        <v>4045</v>
      </c>
      <c r="C456" s="537" t="str">
        <f t="array" ref="C456">IFERROR(INDEX($B$31:$B$936, MATCH(0, COUNTIF($C$30:C455, $B$31:$B$936&amp;"") + IF($B$31:$B$936="",1,0), 0)), "")</f>
        <v/>
      </c>
      <c r="D456" s="537" t="s">
        <v>4046</v>
      </c>
    </row>
    <row r="457" spans="1:4" s="11" customFormat="1" x14ac:dyDescent="0.2">
      <c r="A457" s="538" t="s">
        <v>4757</v>
      </c>
      <c r="B457" s="537" t="s">
        <v>4758</v>
      </c>
      <c r="C457" s="537" t="str">
        <f t="array" ref="C457">IFERROR(INDEX($B$31:$B$936, MATCH(0, COUNTIF($C$30:C456, $B$31:$B$936&amp;"") + IF($B$31:$B$936="",1,0), 0)), "")</f>
        <v/>
      </c>
      <c r="D457" s="537" t="s">
        <v>4759</v>
      </c>
    </row>
    <row r="458" spans="1:4" s="11" customFormat="1" x14ac:dyDescent="0.2">
      <c r="A458" s="538" t="s">
        <v>4760</v>
      </c>
      <c r="B458" s="537" t="s">
        <v>4761</v>
      </c>
      <c r="C458" s="537" t="str">
        <f t="array" ref="C458">IFERROR(INDEX($B$31:$B$936, MATCH(0, COUNTIF($C$30:C457, $B$31:$B$936&amp;"") + IF($B$31:$B$936="",1,0), 0)), "")</f>
        <v/>
      </c>
      <c r="D458" s="537" t="s">
        <v>4762</v>
      </c>
    </row>
    <row r="459" spans="1:4" s="11" customFormat="1" x14ac:dyDescent="0.2">
      <c r="A459" s="538" t="s">
        <v>4763</v>
      </c>
      <c r="B459" s="537" t="s">
        <v>4577</v>
      </c>
      <c r="C459" s="537" t="str">
        <f t="array" ref="C459">IFERROR(INDEX($B$31:$B$936, MATCH(0, COUNTIF($C$30:C458, $B$31:$B$936&amp;"") + IF($B$31:$B$936="",1,0), 0)), "")</f>
        <v/>
      </c>
      <c r="D459" s="537" t="s">
        <v>4578</v>
      </c>
    </row>
    <row r="460" spans="1:4" s="11" customFormat="1" x14ac:dyDescent="0.2">
      <c r="A460" s="538" t="s">
        <v>4764</v>
      </c>
      <c r="B460" s="537" t="s">
        <v>4765</v>
      </c>
      <c r="C460" s="537" t="str">
        <f t="array" ref="C460">IFERROR(INDEX($B$31:$B$936, MATCH(0, COUNTIF($C$30:C459, $B$31:$B$936&amp;"") + IF($B$31:$B$936="",1,0), 0)), "")</f>
        <v/>
      </c>
      <c r="D460" s="537" t="s">
        <v>4766</v>
      </c>
    </row>
    <row r="461" spans="1:4" s="11" customFormat="1" x14ac:dyDescent="0.2">
      <c r="A461" s="538" t="s">
        <v>4767</v>
      </c>
      <c r="B461" s="537" t="s">
        <v>4559</v>
      </c>
      <c r="C461" s="537" t="str">
        <f t="array" ref="C461">IFERROR(INDEX($B$31:$B$936, MATCH(0, COUNTIF($C$30:C460, $B$31:$B$936&amp;"") + IF($B$31:$B$936="",1,0), 0)), "")</f>
        <v/>
      </c>
      <c r="D461" s="537" t="s">
        <v>4560</v>
      </c>
    </row>
    <row r="462" spans="1:4" s="11" customFormat="1" x14ac:dyDescent="0.2">
      <c r="A462" s="538" t="s">
        <v>4768</v>
      </c>
      <c r="B462" s="537" t="s">
        <v>4400</v>
      </c>
      <c r="C462" s="537" t="str">
        <f t="array" ref="C462">IFERROR(INDEX($B$31:$B$936, MATCH(0, COUNTIF($C$30:C461, $B$31:$B$936&amp;"") + IF($B$31:$B$936="",1,0), 0)), "")</f>
        <v/>
      </c>
      <c r="D462" s="537" t="s">
        <v>4401</v>
      </c>
    </row>
    <row r="463" spans="1:4" s="11" customFormat="1" x14ac:dyDescent="0.2">
      <c r="A463" s="538" t="s">
        <v>4769</v>
      </c>
      <c r="B463" s="537" t="s">
        <v>4403</v>
      </c>
      <c r="C463" s="537" t="str">
        <f t="array" ref="C463">IFERROR(INDEX($B$31:$B$936, MATCH(0, COUNTIF($C$30:C462, $B$31:$B$936&amp;"") + IF($B$31:$B$936="",1,0), 0)), "")</f>
        <v/>
      </c>
      <c r="D463" s="537" t="s">
        <v>4404</v>
      </c>
    </row>
    <row r="464" spans="1:4" s="11" customFormat="1" x14ac:dyDescent="0.2">
      <c r="A464" s="538" t="s">
        <v>4770</v>
      </c>
      <c r="B464" s="537" t="s">
        <v>4237</v>
      </c>
      <c r="C464" s="537" t="str">
        <f t="array" ref="C464">IFERROR(INDEX($B$31:$B$936, MATCH(0, COUNTIF($C$30:C463, $B$31:$B$936&amp;"") + IF($B$31:$B$936="",1,0), 0)), "")</f>
        <v/>
      </c>
      <c r="D464" s="537" t="s">
        <v>4238</v>
      </c>
    </row>
    <row r="465" spans="1:4" s="11" customFormat="1" x14ac:dyDescent="0.2">
      <c r="A465" s="538" t="s">
        <v>4771</v>
      </c>
      <c r="B465" s="537" t="s">
        <v>4300</v>
      </c>
      <c r="C465" s="537" t="str">
        <f t="array" ref="C465">IFERROR(INDEX($B$31:$B$936, MATCH(0, COUNTIF($C$30:C464, $B$31:$B$936&amp;"") + IF($B$31:$B$936="",1,0), 0)), "")</f>
        <v/>
      </c>
      <c r="D465" s="537" t="s">
        <v>4301</v>
      </c>
    </row>
    <row r="466" spans="1:4" s="11" customFormat="1" x14ac:dyDescent="0.2">
      <c r="A466" s="538" t="s">
        <v>4772</v>
      </c>
      <c r="B466" s="537" t="s">
        <v>4228</v>
      </c>
      <c r="C466" s="537" t="str">
        <f t="array" ref="C466">IFERROR(INDEX($B$31:$B$936, MATCH(0, COUNTIF($C$30:C465, $B$31:$B$936&amp;"") + IF($B$31:$B$936="",1,0), 0)), "")</f>
        <v/>
      </c>
      <c r="D466" s="537" t="s">
        <v>4229</v>
      </c>
    </row>
    <row r="467" spans="1:4" s="11" customFormat="1" x14ac:dyDescent="0.2">
      <c r="A467" s="538" t="s">
        <v>4773</v>
      </c>
      <c r="B467" s="537" t="s">
        <v>4225</v>
      </c>
      <c r="C467" s="537" t="str">
        <f t="array" ref="C467">IFERROR(INDEX($B$31:$B$936, MATCH(0, COUNTIF($C$30:C466, $B$31:$B$936&amp;"") + IF($B$31:$B$936="",1,0), 0)), "")</f>
        <v/>
      </c>
      <c r="D467" s="537" t="s">
        <v>4226</v>
      </c>
    </row>
    <row r="468" spans="1:4" s="11" customFormat="1" x14ac:dyDescent="0.2">
      <c r="A468" s="538" t="s">
        <v>4774</v>
      </c>
      <c r="B468" s="537" t="s">
        <v>4655</v>
      </c>
      <c r="C468" s="537" t="str">
        <f t="array" ref="C468">IFERROR(INDEX($B$31:$B$936, MATCH(0, COUNTIF($C$30:C467, $B$31:$B$936&amp;"") + IF($B$31:$B$936="",1,0), 0)), "")</f>
        <v/>
      </c>
      <c r="D468" s="537" t="s">
        <v>4656</v>
      </c>
    </row>
    <row r="469" spans="1:4" s="11" customFormat="1" x14ac:dyDescent="0.2">
      <c r="A469" s="538" t="s">
        <v>4775</v>
      </c>
      <c r="B469" s="537" t="s">
        <v>4031</v>
      </c>
      <c r="C469" s="537" t="str">
        <f t="array" ref="C469">IFERROR(INDEX($B$31:$B$936, MATCH(0, COUNTIF($C$30:C468, $B$31:$B$936&amp;"") + IF($B$31:$B$936="",1,0), 0)), "")</f>
        <v/>
      </c>
      <c r="D469" s="537" t="s">
        <v>4032</v>
      </c>
    </row>
    <row r="470" spans="1:4" s="11" customFormat="1" x14ac:dyDescent="0.2">
      <c r="A470" s="538" t="s">
        <v>4776</v>
      </c>
      <c r="B470" s="537" t="s">
        <v>4777</v>
      </c>
      <c r="C470" s="537" t="str">
        <f t="array" ref="C470">IFERROR(INDEX($B$31:$B$936, MATCH(0, COUNTIF($C$30:C469, $B$31:$B$936&amp;"") + IF($B$31:$B$936="",1,0), 0)), "")</f>
        <v/>
      </c>
      <c r="D470" s="537" t="s">
        <v>4778</v>
      </c>
    </row>
    <row r="471" spans="1:4" s="11" customFormat="1" x14ac:dyDescent="0.2">
      <c r="A471" s="538" t="s">
        <v>4779</v>
      </c>
      <c r="B471" s="537" t="s">
        <v>4777</v>
      </c>
      <c r="C471" s="537" t="str">
        <f t="array" ref="C471">IFERROR(INDEX($B$31:$B$936, MATCH(0, COUNTIF($C$30:C470, $B$31:$B$936&amp;"") + IF($B$31:$B$936="",1,0), 0)), "")</f>
        <v/>
      </c>
      <c r="D471" s="537" t="s">
        <v>4778</v>
      </c>
    </row>
    <row r="472" spans="1:4" s="11" customFormat="1" x14ac:dyDescent="0.2">
      <c r="A472" s="538" t="s">
        <v>4780</v>
      </c>
      <c r="B472" s="537" t="s">
        <v>4781</v>
      </c>
      <c r="C472" s="537" t="str">
        <f t="array" ref="C472">IFERROR(INDEX($B$31:$B$936, MATCH(0, COUNTIF($C$30:C471, $B$31:$B$936&amp;"") + IF($B$31:$B$936="",1,0), 0)), "")</f>
        <v/>
      </c>
      <c r="D472" s="537" t="s">
        <v>4782</v>
      </c>
    </row>
    <row r="473" spans="1:4" s="11" customFormat="1" x14ac:dyDescent="0.2">
      <c r="A473" s="538" t="s">
        <v>4783</v>
      </c>
      <c r="B473" s="537" t="s">
        <v>4413</v>
      </c>
      <c r="C473" s="537" t="str">
        <f t="array" ref="C473">IFERROR(INDEX($B$31:$B$936, MATCH(0, COUNTIF($C$30:C472, $B$31:$B$936&amp;"") + IF($B$31:$B$936="",1,0), 0)), "")</f>
        <v/>
      </c>
      <c r="D473" s="537" t="s">
        <v>4414</v>
      </c>
    </row>
    <row r="474" spans="1:4" s="11" customFormat="1" x14ac:dyDescent="0.2">
      <c r="A474" s="538" t="s">
        <v>4784</v>
      </c>
      <c r="B474" s="537" t="s">
        <v>559</v>
      </c>
      <c r="C474" s="537" t="str">
        <f t="array" ref="C474">IFERROR(INDEX($B$31:$B$936, MATCH(0, COUNTIF($C$30:C473, $B$31:$B$936&amp;"") + IF($B$31:$B$936="",1,0), 0)), "")</f>
        <v/>
      </c>
      <c r="D474" s="537" t="s">
        <v>4503</v>
      </c>
    </row>
    <row r="475" spans="1:4" s="11" customFormat="1" x14ac:dyDescent="0.2">
      <c r="A475" s="538" t="s">
        <v>4785</v>
      </c>
      <c r="B475" s="537" t="s">
        <v>4201</v>
      </c>
      <c r="C475" s="537" t="str">
        <f t="array" ref="C475">IFERROR(INDEX($B$31:$B$936, MATCH(0, COUNTIF($C$30:C474, $B$31:$B$936&amp;"") + IF($B$31:$B$936="",1,0), 0)), "")</f>
        <v/>
      </c>
      <c r="D475" s="537" t="s">
        <v>4202</v>
      </c>
    </row>
    <row r="476" spans="1:4" s="11" customFormat="1" x14ac:dyDescent="0.2">
      <c r="A476" s="538" t="s">
        <v>4786</v>
      </c>
      <c r="B476" s="537" t="s">
        <v>4787</v>
      </c>
      <c r="C476" s="537" t="str">
        <f t="array" ref="C476">IFERROR(INDEX($B$31:$B$936, MATCH(0, COUNTIF($C$30:C475, $B$31:$B$936&amp;"") + IF($B$31:$B$936="",1,0), 0)), "")</f>
        <v/>
      </c>
      <c r="D476" s="537" t="s">
        <v>4788</v>
      </c>
    </row>
    <row r="477" spans="1:4" s="11" customFormat="1" x14ac:dyDescent="0.2">
      <c r="A477" s="538" t="s">
        <v>4789</v>
      </c>
      <c r="B477" s="537" t="s">
        <v>4790</v>
      </c>
      <c r="C477" s="537" t="str">
        <f t="array" ref="C477">IFERROR(INDEX($B$31:$B$936, MATCH(0, COUNTIF($C$30:C476, $B$31:$B$936&amp;"") + IF($B$31:$B$936="",1,0), 0)), "")</f>
        <v/>
      </c>
      <c r="D477" s="537" t="s">
        <v>4791</v>
      </c>
    </row>
    <row r="478" spans="1:4" s="11" customFormat="1" x14ac:dyDescent="0.2">
      <c r="A478" s="538" t="s">
        <v>4792</v>
      </c>
      <c r="B478" s="537" t="s">
        <v>4384</v>
      </c>
      <c r="C478" s="537" t="str">
        <f t="array" ref="C478">IFERROR(INDEX($B$31:$B$936, MATCH(0, COUNTIF($C$30:C477, $B$31:$B$936&amp;"") + IF($B$31:$B$936="",1,0), 0)), "")</f>
        <v/>
      </c>
      <c r="D478" s="537" t="s">
        <v>4385</v>
      </c>
    </row>
    <row r="479" spans="1:4" s="11" customFormat="1" x14ac:dyDescent="0.2">
      <c r="A479" s="538" t="s">
        <v>4793</v>
      </c>
      <c r="B479" s="537" t="s">
        <v>4705</v>
      </c>
      <c r="C479" s="537" t="str">
        <f t="array" ref="C479">IFERROR(INDEX($B$31:$B$936, MATCH(0, COUNTIF($C$30:C478, $B$31:$B$936&amp;"") + IF($B$31:$B$936="",1,0), 0)), "")</f>
        <v/>
      </c>
      <c r="D479" s="537" t="s">
        <v>4706</v>
      </c>
    </row>
    <row r="480" spans="1:4" s="11" customFormat="1" x14ac:dyDescent="0.2">
      <c r="A480" s="538" t="s">
        <v>4794</v>
      </c>
      <c r="B480" s="537" t="s">
        <v>4795</v>
      </c>
      <c r="C480" s="537" t="str">
        <f t="array" ref="C480">IFERROR(INDEX($B$31:$B$936, MATCH(0, COUNTIF($C$30:C479, $B$31:$B$936&amp;"") + IF($B$31:$B$936="",1,0), 0)), "")</f>
        <v/>
      </c>
      <c r="D480" s="537" t="s">
        <v>4796</v>
      </c>
    </row>
    <row r="481" spans="1:4" s="11" customFormat="1" x14ac:dyDescent="0.2">
      <c r="A481" s="538" t="s">
        <v>4797</v>
      </c>
      <c r="B481" s="537" t="s">
        <v>4567</v>
      </c>
      <c r="C481" s="537" t="str">
        <f t="array" ref="C481">IFERROR(INDEX($B$31:$B$936, MATCH(0, COUNTIF($C$30:C480, $B$31:$B$936&amp;"") + IF($B$31:$B$936="",1,0), 0)), "")</f>
        <v/>
      </c>
      <c r="D481" s="537" t="s">
        <v>4568</v>
      </c>
    </row>
    <row r="482" spans="1:4" s="11" customFormat="1" x14ac:dyDescent="0.2">
      <c r="A482" s="538" t="s">
        <v>4798</v>
      </c>
      <c r="B482" s="537" t="s">
        <v>4740</v>
      </c>
      <c r="C482" s="537" t="str">
        <f t="array" ref="C482">IFERROR(INDEX($B$31:$B$936, MATCH(0, COUNTIF($C$30:C481, $B$31:$B$936&amp;"") + IF($B$31:$B$936="",1,0), 0)), "")</f>
        <v/>
      </c>
      <c r="D482" s="537" t="s">
        <v>4741</v>
      </c>
    </row>
    <row r="483" spans="1:4" s="11" customFormat="1" x14ac:dyDescent="0.2">
      <c r="A483" s="538" t="s">
        <v>4799</v>
      </c>
      <c r="B483" s="537" t="s">
        <v>4740</v>
      </c>
      <c r="C483" s="537" t="str">
        <f t="array" ref="C483">IFERROR(INDEX($B$31:$B$936, MATCH(0, COUNTIF($C$30:C482, $B$31:$B$936&amp;"") + IF($B$31:$B$936="",1,0), 0)), "")</f>
        <v/>
      </c>
      <c r="D483" s="537" t="s">
        <v>4741</v>
      </c>
    </row>
    <row r="484" spans="1:4" s="11" customFormat="1" x14ac:dyDescent="0.2">
      <c r="A484" s="538" t="s">
        <v>4800</v>
      </c>
      <c r="B484" s="537" t="s">
        <v>4104</v>
      </c>
      <c r="C484" s="537" t="str">
        <f t="array" ref="C484">IFERROR(INDEX($B$31:$B$936, MATCH(0, COUNTIF($C$30:C483, $B$31:$B$936&amp;"") + IF($B$31:$B$936="",1,0), 0)), "")</f>
        <v/>
      </c>
      <c r="D484" s="537" t="s">
        <v>4105</v>
      </c>
    </row>
    <row r="485" spans="1:4" s="11" customFormat="1" x14ac:dyDescent="0.2">
      <c r="A485" s="538" t="s">
        <v>4801</v>
      </c>
      <c r="B485" s="537" t="s">
        <v>4787</v>
      </c>
      <c r="C485" s="537" t="str">
        <f t="array" ref="C485">IFERROR(INDEX($B$31:$B$936, MATCH(0, COUNTIF($C$30:C484, $B$31:$B$936&amp;"") + IF($B$31:$B$936="",1,0), 0)), "")</f>
        <v/>
      </c>
      <c r="D485" s="537" t="s">
        <v>4788</v>
      </c>
    </row>
    <row r="486" spans="1:4" s="11" customFormat="1" x14ac:dyDescent="0.2">
      <c r="A486" s="538" t="s">
        <v>4802</v>
      </c>
      <c r="B486" s="537" t="s">
        <v>4201</v>
      </c>
      <c r="C486" s="537" t="str">
        <f t="array" ref="C486">IFERROR(INDEX($B$31:$B$936, MATCH(0, COUNTIF($C$30:C485, $B$31:$B$936&amp;"") + IF($B$31:$B$936="",1,0), 0)), "")</f>
        <v/>
      </c>
      <c r="D486" s="537" t="s">
        <v>4202</v>
      </c>
    </row>
    <row r="487" spans="1:4" s="11" customFormat="1" x14ac:dyDescent="0.2">
      <c r="A487" s="538" t="s">
        <v>4803</v>
      </c>
      <c r="B487" s="537" t="s">
        <v>4034</v>
      </c>
      <c r="C487" s="537" t="str">
        <f t="array" ref="C487">IFERROR(INDEX($B$31:$B$936, MATCH(0, COUNTIF($C$30:C486, $B$31:$B$936&amp;"") + IF($B$31:$B$936="",1,0), 0)), "")</f>
        <v/>
      </c>
      <c r="D487" s="537" t="s">
        <v>4035</v>
      </c>
    </row>
    <row r="488" spans="1:4" s="11" customFormat="1" x14ac:dyDescent="0.2">
      <c r="A488" s="538" t="s">
        <v>4804</v>
      </c>
      <c r="B488" s="537" t="s">
        <v>4790</v>
      </c>
      <c r="C488" s="537" t="str">
        <f t="array" ref="C488">IFERROR(INDEX($B$31:$B$936, MATCH(0, COUNTIF($C$30:C487, $B$31:$B$936&amp;"") + IF($B$31:$B$936="",1,0), 0)), "")</f>
        <v/>
      </c>
      <c r="D488" s="537" t="s">
        <v>4791</v>
      </c>
    </row>
    <row r="489" spans="1:4" s="11" customFormat="1" x14ac:dyDescent="0.2">
      <c r="A489" s="538" t="s">
        <v>4805</v>
      </c>
      <c r="B489" s="537" t="s">
        <v>4806</v>
      </c>
      <c r="C489" s="537" t="str">
        <f t="array" ref="C489">IFERROR(INDEX($B$31:$B$936, MATCH(0, COUNTIF($C$30:C488, $B$31:$B$936&amp;"") + IF($B$31:$B$936="",1,0), 0)), "")</f>
        <v/>
      </c>
      <c r="D489" s="537" t="s">
        <v>4807</v>
      </c>
    </row>
    <row r="490" spans="1:4" s="11" customFormat="1" x14ac:dyDescent="0.2">
      <c r="A490" s="538" t="s">
        <v>4808</v>
      </c>
      <c r="B490" s="537" t="s">
        <v>4809</v>
      </c>
      <c r="C490" s="537" t="str">
        <f t="array" ref="C490">IFERROR(INDEX($B$31:$B$936, MATCH(0, COUNTIF($C$30:C489, $B$31:$B$936&amp;"") + IF($B$31:$B$936="",1,0), 0)), "")</f>
        <v/>
      </c>
      <c r="D490" s="537" t="s">
        <v>4810</v>
      </c>
    </row>
    <row r="491" spans="1:4" s="11" customFormat="1" x14ac:dyDescent="0.2">
      <c r="A491" s="538" t="s">
        <v>2990</v>
      </c>
      <c r="B491" s="537" t="s">
        <v>559</v>
      </c>
      <c r="C491" s="537" t="str">
        <f t="array" ref="C491">IFERROR(INDEX($B$31:$B$936, MATCH(0, COUNTIF($C$30:C490, $B$31:$B$936&amp;"") + IF($B$31:$B$936="",1,0), 0)), "")</f>
        <v/>
      </c>
      <c r="D491" s="537" t="s">
        <v>2985</v>
      </c>
    </row>
    <row r="492" spans="1:4" s="11" customFormat="1" x14ac:dyDescent="0.2">
      <c r="A492" s="538" t="s">
        <v>2991</v>
      </c>
      <c r="B492" s="537" t="s">
        <v>559</v>
      </c>
      <c r="C492" s="537" t="str">
        <f t="array" ref="C492">IFERROR(INDEX($B$31:$B$936, MATCH(0, COUNTIF($C$30:C491, $B$31:$B$936&amp;"") + IF($B$31:$B$936="",1,0), 0)), "")</f>
        <v/>
      </c>
      <c r="D492" s="537" t="s">
        <v>2985</v>
      </c>
    </row>
    <row r="493" spans="1:4" s="11" customFormat="1" x14ac:dyDescent="0.2">
      <c r="A493" s="538" t="s">
        <v>2989</v>
      </c>
      <c r="B493" s="537" t="s">
        <v>559</v>
      </c>
      <c r="C493" s="537" t="str">
        <f t="array" ref="C493">IFERROR(INDEX($B$31:$B$936, MATCH(0, COUNTIF($C$30:C492, $B$31:$B$936&amp;"") + IF($B$31:$B$936="",1,0), 0)), "")</f>
        <v/>
      </c>
      <c r="D493" s="537" t="s">
        <v>2985</v>
      </c>
    </row>
    <row r="494" spans="1:4" s="11" customFormat="1" x14ac:dyDescent="0.2">
      <c r="A494" s="538" t="s">
        <v>2992</v>
      </c>
      <c r="B494" s="537" t="s">
        <v>559</v>
      </c>
      <c r="C494" s="537" t="str">
        <f t="array" ref="C494">IFERROR(INDEX($B$31:$B$936, MATCH(0, COUNTIF($C$30:C493, $B$31:$B$936&amp;"") + IF($B$31:$B$936="",1,0), 0)), "")</f>
        <v/>
      </c>
      <c r="D494" s="537" t="s">
        <v>2985</v>
      </c>
    </row>
    <row r="495" spans="1:4" s="11" customFormat="1" x14ac:dyDescent="0.2">
      <c r="A495" s="538" t="s">
        <v>4811</v>
      </c>
      <c r="B495" s="537" t="s">
        <v>4317</v>
      </c>
      <c r="C495" s="537" t="str">
        <f t="array" ref="C495">IFERROR(INDEX($B$31:$B$936, MATCH(0, COUNTIF($C$30:C494, $B$31:$B$936&amp;"") + IF($B$31:$B$936="",1,0), 0)), "")</f>
        <v/>
      </c>
      <c r="D495" s="537" t="s">
        <v>4318</v>
      </c>
    </row>
    <row r="496" spans="1:4" s="11" customFormat="1" x14ac:dyDescent="0.2">
      <c r="A496" s="538" t="s">
        <v>4812</v>
      </c>
      <c r="B496" s="537" t="s">
        <v>4660</v>
      </c>
      <c r="C496" s="537" t="str">
        <f t="array" ref="C496">IFERROR(INDEX($B$31:$B$936, MATCH(0, COUNTIF($C$30:C495, $B$31:$B$936&amp;"") + IF($B$31:$B$936="",1,0), 0)), "")</f>
        <v/>
      </c>
      <c r="D496" s="537" t="s">
        <v>4661</v>
      </c>
    </row>
    <row r="497" spans="1:4" s="11" customFormat="1" x14ac:dyDescent="0.2">
      <c r="A497" s="538" t="s">
        <v>4813</v>
      </c>
      <c r="B497" s="537" t="s">
        <v>4660</v>
      </c>
      <c r="C497" s="537" t="str">
        <f t="array" ref="C497">IFERROR(INDEX($B$31:$B$936, MATCH(0, COUNTIF($C$30:C496, $B$31:$B$936&amp;"") + IF($B$31:$B$936="",1,0), 0)), "")</f>
        <v/>
      </c>
      <c r="D497" s="537" t="s">
        <v>4661</v>
      </c>
    </row>
    <row r="498" spans="1:4" s="11" customFormat="1" x14ac:dyDescent="0.2">
      <c r="A498" s="538" t="s">
        <v>4814</v>
      </c>
      <c r="B498" s="537" t="s">
        <v>4815</v>
      </c>
      <c r="C498" s="537" t="str">
        <f t="array" ref="C498">IFERROR(INDEX($B$31:$B$936, MATCH(0, COUNTIF($C$30:C497, $B$31:$B$936&amp;"") + IF($B$31:$B$936="",1,0), 0)), "")</f>
        <v/>
      </c>
      <c r="D498" s="537" t="s">
        <v>4816</v>
      </c>
    </row>
    <row r="499" spans="1:4" s="11" customFormat="1" x14ac:dyDescent="0.2">
      <c r="A499" s="538" t="s">
        <v>4817</v>
      </c>
      <c r="B499" s="537" t="s">
        <v>4818</v>
      </c>
      <c r="C499" s="537" t="str">
        <f t="array" ref="C499">IFERROR(INDEX($B$31:$B$936, MATCH(0, COUNTIF($C$30:C498, $B$31:$B$936&amp;"") + IF($B$31:$B$936="",1,0), 0)), "")</f>
        <v/>
      </c>
      <c r="D499" s="537" t="s">
        <v>4819</v>
      </c>
    </row>
    <row r="500" spans="1:4" s="11" customFormat="1" x14ac:dyDescent="0.2">
      <c r="A500" s="538" t="s">
        <v>4820</v>
      </c>
      <c r="B500" s="537" t="s">
        <v>4423</v>
      </c>
      <c r="C500" s="537" t="str">
        <f t="array" ref="C500">IFERROR(INDEX($B$31:$B$936, MATCH(0, COUNTIF($C$30:C499, $B$31:$B$936&amp;"") + IF($B$31:$B$936="",1,0), 0)), "")</f>
        <v/>
      </c>
      <c r="D500" s="537" t="s">
        <v>4821</v>
      </c>
    </row>
    <row r="501" spans="1:4" s="11" customFormat="1" x14ac:dyDescent="0.2">
      <c r="A501" s="538" t="s">
        <v>4822</v>
      </c>
      <c r="B501" s="537" t="s">
        <v>4423</v>
      </c>
      <c r="C501" s="537" t="str">
        <f t="array" ref="C501">IFERROR(INDEX($B$31:$B$936, MATCH(0, COUNTIF($C$30:C500, $B$31:$B$936&amp;"") + IF($B$31:$B$936="",1,0), 0)), "")</f>
        <v/>
      </c>
      <c r="D501" s="537" t="s">
        <v>4821</v>
      </c>
    </row>
    <row r="502" spans="1:4" s="11" customFormat="1" x14ac:dyDescent="0.2">
      <c r="A502" s="538" t="s">
        <v>4823</v>
      </c>
      <c r="B502" s="537" t="s">
        <v>4439</v>
      </c>
      <c r="C502" s="537" t="str">
        <f t="array" ref="C502">IFERROR(INDEX($B$31:$B$936, MATCH(0, COUNTIF($C$30:C501, $B$31:$B$936&amp;"") + IF($B$31:$B$936="",1,0), 0)), "")</f>
        <v/>
      </c>
      <c r="D502" s="537" t="s">
        <v>4440</v>
      </c>
    </row>
    <row r="503" spans="1:4" s="11" customFormat="1" x14ac:dyDescent="0.2">
      <c r="A503" s="538" t="s">
        <v>4824</v>
      </c>
      <c r="B503" s="537" t="s">
        <v>4104</v>
      </c>
      <c r="C503" s="537" t="str">
        <f t="array" ref="C503">IFERROR(INDEX($B$31:$B$936, MATCH(0, COUNTIF($C$30:C502, $B$31:$B$936&amp;"") + IF($B$31:$B$936="",1,0), 0)), "")</f>
        <v/>
      </c>
      <c r="D503" s="537" t="s">
        <v>4105</v>
      </c>
    </row>
    <row r="504" spans="1:4" s="11" customFormat="1" x14ac:dyDescent="0.2">
      <c r="A504" s="538" t="s">
        <v>4825</v>
      </c>
      <c r="B504" s="537" t="s">
        <v>4150</v>
      </c>
      <c r="C504" s="537" t="str">
        <f t="array" ref="C504">IFERROR(INDEX($B$31:$B$936, MATCH(0, COUNTIF($C$30:C503, $B$31:$B$936&amp;"") + IF($B$31:$B$936="",1,0), 0)), "")</f>
        <v/>
      </c>
      <c r="D504" s="537" t="s">
        <v>4151</v>
      </c>
    </row>
    <row r="505" spans="1:4" s="11" customFormat="1" x14ac:dyDescent="0.2">
      <c r="A505" s="538" t="s">
        <v>4826</v>
      </c>
      <c r="B505" s="537" t="s">
        <v>4150</v>
      </c>
      <c r="C505" s="537" t="str">
        <f t="array" ref="C505">IFERROR(INDEX($B$31:$B$936, MATCH(0, COUNTIF($C$30:C504, $B$31:$B$936&amp;"") + IF($B$31:$B$936="",1,0), 0)), "")</f>
        <v/>
      </c>
      <c r="D505" s="537" t="s">
        <v>4827</v>
      </c>
    </row>
    <row r="506" spans="1:4" s="11" customFormat="1" x14ac:dyDescent="0.2">
      <c r="A506" s="538" t="s">
        <v>4828</v>
      </c>
      <c r="B506" s="537" t="s">
        <v>559</v>
      </c>
      <c r="C506" s="537" t="str">
        <f t="array" ref="C506">IFERROR(INDEX($B$31:$B$936, MATCH(0, COUNTIF($C$30:C505, $B$31:$B$936&amp;"") + IF($B$31:$B$936="",1,0), 0)), "")</f>
        <v/>
      </c>
      <c r="D506" s="537" t="s">
        <v>4472</v>
      </c>
    </row>
    <row r="507" spans="1:4" s="11" customFormat="1" x14ac:dyDescent="0.2">
      <c r="A507" s="538" t="s">
        <v>4829</v>
      </c>
      <c r="B507" s="537" t="s">
        <v>4818</v>
      </c>
      <c r="C507" s="537" t="str">
        <f t="array" ref="C507">IFERROR(INDEX($B$31:$B$936, MATCH(0, COUNTIF($C$30:C506, $B$31:$B$936&amp;"") + IF($B$31:$B$936="",1,0), 0)), "")</f>
        <v/>
      </c>
      <c r="D507" s="537" t="s">
        <v>4819</v>
      </c>
    </row>
    <row r="508" spans="1:4" s="11" customFormat="1" x14ac:dyDescent="0.2">
      <c r="A508" s="538" t="s">
        <v>4830</v>
      </c>
      <c r="B508" s="537" t="s">
        <v>4077</v>
      </c>
      <c r="C508" s="537" t="str">
        <f t="array" ref="C508">IFERROR(INDEX($B$31:$B$936, MATCH(0, COUNTIF($C$30:C507, $B$31:$B$936&amp;"") + IF($B$31:$B$936="",1,0), 0)), "")</f>
        <v/>
      </c>
      <c r="D508" s="537" t="s">
        <v>4078</v>
      </c>
    </row>
    <row r="509" spans="1:4" s="11" customFormat="1" x14ac:dyDescent="0.2">
      <c r="A509" s="538" t="s">
        <v>4831</v>
      </c>
      <c r="B509" s="537" t="s">
        <v>4832</v>
      </c>
      <c r="C509" s="537" t="str">
        <f t="array" ref="C509">IFERROR(INDEX($B$31:$B$936, MATCH(0, COUNTIF($C$30:C508, $B$31:$B$936&amp;"") + IF($B$31:$B$936="",1,0), 0)), "")</f>
        <v/>
      </c>
      <c r="D509" s="537" t="s">
        <v>4833</v>
      </c>
    </row>
    <row r="510" spans="1:4" s="11" customFormat="1" x14ac:dyDescent="0.2">
      <c r="A510" s="538" t="s">
        <v>4834</v>
      </c>
      <c r="B510" s="537" t="s">
        <v>4765</v>
      </c>
      <c r="C510" s="537" t="str">
        <f t="array" ref="C510">IFERROR(INDEX($B$31:$B$936, MATCH(0, COUNTIF($C$30:C509, $B$31:$B$936&amp;"") + IF($B$31:$B$936="",1,0), 0)), "")</f>
        <v/>
      </c>
      <c r="D510" s="537" t="s">
        <v>4766</v>
      </c>
    </row>
    <row r="511" spans="1:4" s="11" customFormat="1" x14ac:dyDescent="0.2">
      <c r="A511" s="538" t="s">
        <v>4835</v>
      </c>
      <c r="B511" s="537" t="s">
        <v>4322</v>
      </c>
      <c r="C511" s="537" t="str">
        <f t="array" ref="C511">IFERROR(INDEX($B$31:$B$936, MATCH(0, COUNTIF($C$30:C510, $B$31:$B$936&amp;"") + IF($B$31:$B$936="",1,0), 0)), "")</f>
        <v/>
      </c>
      <c r="D511" s="537" t="s">
        <v>4323</v>
      </c>
    </row>
    <row r="512" spans="1:4" s="11" customFormat="1" x14ac:dyDescent="0.2">
      <c r="A512" s="538" t="s">
        <v>4836</v>
      </c>
      <c r="B512" s="537" t="s">
        <v>4701</v>
      </c>
      <c r="C512" s="537" t="str">
        <f t="array" ref="C512">IFERROR(INDEX($B$31:$B$936, MATCH(0, COUNTIF($C$30:C511, $B$31:$B$936&amp;"") + IF($B$31:$B$936="",1,0), 0)), "")</f>
        <v/>
      </c>
      <c r="D512" s="537" t="s">
        <v>4702</v>
      </c>
    </row>
    <row r="513" spans="1:4" s="11" customFormat="1" x14ac:dyDescent="0.2">
      <c r="A513" s="538" t="s">
        <v>4837</v>
      </c>
      <c r="B513" s="537" t="s">
        <v>4439</v>
      </c>
      <c r="C513" s="537" t="str">
        <f t="array" ref="C513">IFERROR(INDEX($B$31:$B$936, MATCH(0, COUNTIF($C$30:C512, $B$31:$B$936&amp;"") + IF($B$31:$B$936="",1,0), 0)), "")</f>
        <v/>
      </c>
      <c r="D513" s="537" t="s">
        <v>4440</v>
      </c>
    </row>
    <row r="514" spans="1:4" s="11" customFormat="1" x14ac:dyDescent="0.2">
      <c r="A514" s="538" t="s">
        <v>4838</v>
      </c>
      <c r="B514" s="537" t="s">
        <v>4621</v>
      </c>
      <c r="C514" s="537" t="str">
        <f t="array" ref="C514">IFERROR(INDEX($B$31:$B$936, MATCH(0, COUNTIF($C$30:C513, $B$31:$B$936&amp;"") + IF($B$31:$B$936="",1,0), 0)), "")</f>
        <v/>
      </c>
      <c r="D514" s="537" t="s">
        <v>4622</v>
      </c>
    </row>
    <row r="515" spans="1:4" s="11" customFormat="1" x14ac:dyDescent="0.2">
      <c r="A515" s="538" t="s">
        <v>4839</v>
      </c>
      <c r="B515" s="537" t="s">
        <v>4051</v>
      </c>
      <c r="C515" s="537" t="str">
        <f t="array" ref="C515">IFERROR(INDEX($B$31:$B$936, MATCH(0, COUNTIF($C$30:C514, $B$31:$B$936&amp;"") + IF($B$31:$B$936="",1,0), 0)), "")</f>
        <v/>
      </c>
      <c r="D515" s="537" t="s">
        <v>4052</v>
      </c>
    </row>
    <row r="516" spans="1:4" s="11" customFormat="1" x14ac:dyDescent="0.2">
      <c r="A516" s="538" t="s">
        <v>4840</v>
      </c>
      <c r="B516" s="537" t="s">
        <v>559</v>
      </c>
      <c r="C516" s="537" t="str">
        <f t="array" ref="C516">IFERROR(INDEX($B$31:$B$936, MATCH(0, COUNTIF($C$30:C515, $B$31:$B$936&amp;"") + IF($B$31:$B$936="",1,0), 0)), "")</f>
        <v/>
      </c>
      <c r="D516" s="537" t="s">
        <v>4496</v>
      </c>
    </row>
    <row r="517" spans="1:4" s="11" customFormat="1" x14ac:dyDescent="0.2">
      <c r="A517" s="538" t="s">
        <v>4841</v>
      </c>
      <c r="B517" s="537" t="s">
        <v>4201</v>
      </c>
      <c r="C517" s="537" t="str">
        <f t="array" ref="C517">IFERROR(INDEX($B$31:$B$936, MATCH(0, COUNTIF($C$30:C516, $B$31:$B$936&amp;"") + IF($B$31:$B$936="",1,0), 0)), "")</f>
        <v/>
      </c>
      <c r="D517" s="537" t="s">
        <v>4202</v>
      </c>
    </row>
    <row r="518" spans="1:4" s="11" customFormat="1" x14ac:dyDescent="0.2">
      <c r="A518" s="538" t="s">
        <v>4842</v>
      </c>
      <c r="B518" s="537" t="s">
        <v>4201</v>
      </c>
      <c r="C518" s="537" t="str">
        <f t="array" ref="C518">IFERROR(INDEX($B$31:$B$936, MATCH(0, COUNTIF($C$30:C517, $B$31:$B$936&amp;"") + IF($B$31:$B$936="",1,0), 0)), "")</f>
        <v/>
      </c>
      <c r="D518" s="537" t="s">
        <v>4202</v>
      </c>
    </row>
    <row r="519" spans="1:4" s="11" customFormat="1" x14ac:dyDescent="0.2">
      <c r="A519" s="538" t="s">
        <v>2984</v>
      </c>
      <c r="B519" s="537" t="s">
        <v>559</v>
      </c>
      <c r="C519" s="537" t="str">
        <f t="array" ref="C519">IFERROR(INDEX($B$31:$B$936, MATCH(0, COUNTIF($C$30:C518, $B$31:$B$936&amp;"") + IF($B$31:$B$936="",1,0), 0)), "")</f>
        <v/>
      </c>
      <c r="D519" s="537" t="s">
        <v>2985</v>
      </c>
    </row>
    <row r="520" spans="1:4" s="11" customFormat="1" x14ac:dyDescent="0.2">
      <c r="A520" s="538" t="s">
        <v>4843</v>
      </c>
      <c r="B520" s="537" t="s">
        <v>4818</v>
      </c>
      <c r="C520" s="537" t="str">
        <f t="array" ref="C520">IFERROR(INDEX($B$31:$B$936, MATCH(0, COUNTIF($C$30:C519, $B$31:$B$936&amp;"") + IF($B$31:$B$936="",1,0), 0)), "")</f>
        <v/>
      </c>
      <c r="D520" s="537" t="s">
        <v>4819</v>
      </c>
    </row>
    <row r="521" spans="1:4" s="11" customFormat="1" x14ac:dyDescent="0.2">
      <c r="A521" s="538" t="s">
        <v>4844</v>
      </c>
      <c r="B521" s="537" t="s">
        <v>4632</v>
      </c>
      <c r="C521" s="537" t="str">
        <f t="array" ref="C521">IFERROR(INDEX($B$31:$B$936, MATCH(0, COUNTIF($C$30:C520, $B$31:$B$936&amp;"") + IF($B$31:$B$936="",1,0), 0)), "")</f>
        <v/>
      </c>
      <c r="D521" s="537" t="s">
        <v>4633</v>
      </c>
    </row>
    <row r="522" spans="1:4" s="11" customFormat="1" x14ac:dyDescent="0.2">
      <c r="A522" s="538" t="s">
        <v>4845</v>
      </c>
      <c r="B522" s="537" t="s">
        <v>4423</v>
      </c>
      <c r="C522" s="537" t="str">
        <f t="array" ref="C522">IFERROR(INDEX($B$31:$B$936, MATCH(0, COUNTIF($C$30:C521, $B$31:$B$936&amp;"") + IF($B$31:$B$936="",1,0), 0)), "")</f>
        <v/>
      </c>
      <c r="D522" s="537" t="s">
        <v>4821</v>
      </c>
    </row>
    <row r="523" spans="1:4" s="11" customFormat="1" x14ac:dyDescent="0.2">
      <c r="A523" s="538" t="s">
        <v>4846</v>
      </c>
      <c r="B523" s="537" t="s">
        <v>4304</v>
      </c>
      <c r="C523" s="537" t="str">
        <f t="array" ref="C523">IFERROR(INDEX($B$31:$B$936, MATCH(0, COUNTIF($C$30:C522, $B$31:$B$936&amp;"") + IF($B$31:$B$936="",1,0), 0)), "")</f>
        <v/>
      </c>
      <c r="D523" s="537" t="s">
        <v>4305</v>
      </c>
    </row>
    <row r="524" spans="1:4" s="11" customFormat="1" x14ac:dyDescent="0.2">
      <c r="A524" s="538" t="s">
        <v>4847</v>
      </c>
      <c r="B524" s="537" t="s">
        <v>4174</v>
      </c>
      <c r="C524" s="537" t="str">
        <f t="array" ref="C524">IFERROR(INDEX($B$31:$B$936, MATCH(0, COUNTIF($C$30:C523, $B$31:$B$936&amp;"") + IF($B$31:$B$936="",1,0), 0)), "")</f>
        <v/>
      </c>
      <c r="D524" s="537" t="s">
        <v>4177</v>
      </c>
    </row>
    <row r="525" spans="1:4" s="11" customFormat="1" x14ac:dyDescent="0.2">
      <c r="A525" s="538" t="s">
        <v>4848</v>
      </c>
      <c r="B525" s="537" t="s">
        <v>4174</v>
      </c>
      <c r="C525" s="537" t="str">
        <f t="array" ref="C525">IFERROR(INDEX($B$31:$B$936, MATCH(0, COUNTIF($C$30:C524, $B$31:$B$936&amp;"") + IF($B$31:$B$936="",1,0), 0)), "")</f>
        <v/>
      </c>
      <c r="D525" s="537" t="s">
        <v>4182</v>
      </c>
    </row>
    <row r="526" spans="1:4" s="11" customFormat="1" x14ac:dyDescent="0.2">
      <c r="A526" s="538" t="s">
        <v>4849</v>
      </c>
      <c r="B526" s="537" t="s">
        <v>4170</v>
      </c>
      <c r="C526" s="537" t="str">
        <f t="array" ref="C526">IFERROR(INDEX($B$31:$B$936, MATCH(0, COUNTIF($C$30:C525, $B$31:$B$936&amp;"") + IF($B$31:$B$936="",1,0), 0)), "")</f>
        <v/>
      </c>
      <c r="D526" s="537" t="s">
        <v>4171</v>
      </c>
    </row>
    <row r="527" spans="1:4" s="11" customFormat="1" x14ac:dyDescent="0.2">
      <c r="A527" s="538" t="s">
        <v>4850</v>
      </c>
      <c r="B527" s="537" t="s">
        <v>4015</v>
      </c>
      <c r="C527" s="537" t="str">
        <f t="array" ref="C527">IFERROR(INDEX($B$31:$B$936, MATCH(0, COUNTIF($C$30:C526, $B$31:$B$936&amp;"") + IF($B$31:$B$936="",1,0), 0)), "")</f>
        <v/>
      </c>
      <c r="D527" s="537" t="s">
        <v>4016</v>
      </c>
    </row>
    <row r="528" spans="1:4" s="11" customFormat="1" x14ac:dyDescent="0.2">
      <c r="A528" s="538" t="s">
        <v>4851</v>
      </c>
      <c r="B528" s="537" t="s">
        <v>4852</v>
      </c>
      <c r="C528" s="537" t="str">
        <f t="array" ref="C528">IFERROR(INDEX($B$31:$B$936, MATCH(0, COUNTIF($C$30:C527, $B$31:$B$936&amp;"") + IF($B$31:$B$936="",1,0), 0)), "")</f>
        <v/>
      </c>
      <c r="D528" s="537" t="s">
        <v>4853</v>
      </c>
    </row>
    <row r="529" spans="1:4" s="11" customFormat="1" x14ac:dyDescent="0.2">
      <c r="A529" s="538" t="s">
        <v>4854</v>
      </c>
      <c r="B529" s="537" t="s">
        <v>4855</v>
      </c>
      <c r="C529" s="537" t="str">
        <f t="array" ref="C529">IFERROR(INDEX($B$31:$B$936, MATCH(0, COUNTIF($C$30:C528, $B$31:$B$936&amp;"") + IF($B$31:$B$936="",1,0), 0)), "")</f>
        <v/>
      </c>
      <c r="D529" s="537" t="s">
        <v>4856</v>
      </c>
    </row>
    <row r="530" spans="1:4" s="11" customFormat="1" x14ac:dyDescent="0.2">
      <c r="A530" s="538" t="s">
        <v>2983</v>
      </c>
      <c r="B530" s="537" t="s">
        <v>2974</v>
      </c>
      <c r="C530" s="537" t="str">
        <f t="array" ref="C530">IFERROR(INDEX($B$31:$B$936, MATCH(0, COUNTIF($C$30:C529, $B$31:$B$936&amp;"") + IF($B$31:$B$936="",1,0), 0)), "")</f>
        <v/>
      </c>
      <c r="D530" s="537" t="s">
        <v>2980</v>
      </c>
    </row>
    <row r="531" spans="1:4" s="11" customFormat="1" x14ac:dyDescent="0.2">
      <c r="A531" s="538" t="s">
        <v>4857</v>
      </c>
      <c r="B531" s="537" t="s">
        <v>4322</v>
      </c>
      <c r="C531" s="537" t="str">
        <f t="array" ref="C531">IFERROR(INDEX($B$31:$B$936, MATCH(0, COUNTIF($C$30:C530, $B$31:$B$936&amp;"") + IF($B$31:$B$936="",1,0), 0)), "")</f>
        <v/>
      </c>
      <c r="D531" s="537" t="s">
        <v>4323</v>
      </c>
    </row>
    <row r="532" spans="1:4" s="11" customFormat="1" x14ac:dyDescent="0.2">
      <c r="A532" s="538" t="s">
        <v>4858</v>
      </c>
      <c r="B532" s="537" t="s">
        <v>4150</v>
      </c>
      <c r="C532" s="537" t="str">
        <f t="array" ref="C532">IFERROR(INDEX($B$31:$B$936, MATCH(0, COUNTIF($C$30:C531, $B$31:$B$936&amp;"") + IF($B$31:$B$936="",1,0), 0)), "")</f>
        <v/>
      </c>
      <c r="D532" s="537" t="s">
        <v>4151</v>
      </c>
    </row>
    <row r="533" spans="1:4" s="11" customFormat="1" x14ac:dyDescent="0.2">
      <c r="A533" s="538" t="s">
        <v>4859</v>
      </c>
      <c r="B533" s="537" t="s">
        <v>4360</v>
      </c>
      <c r="C533" s="537" t="str">
        <f t="array" ref="C533">IFERROR(INDEX($B$31:$B$936, MATCH(0, COUNTIF($C$30:C532, $B$31:$B$936&amp;"") + IF($B$31:$B$936="",1,0), 0)), "")</f>
        <v/>
      </c>
      <c r="D533" s="537" t="s">
        <v>4361</v>
      </c>
    </row>
    <row r="534" spans="1:4" s="11" customFormat="1" x14ac:dyDescent="0.2">
      <c r="A534" s="538" t="s">
        <v>4860</v>
      </c>
      <c r="B534" s="537" t="s">
        <v>4861</v>
      </c>
      <c r="C534" s="537" t="str">
        <f t="array" ref="C534">IFERROR(INDEX($B$31:$B$936, MATCH(0, COUNTIF($C$30:C533, $B$31:$B$936&amp;"") + IF($B$31:$B$936="",1,0), 0)), "")</f>
        <v/>
      </c>
      <c r="D534" s="537" t="s">
        <v>4862</v>
      </c>
    </row>
    <row r="535" spans="1:4" s="11" customFormat="1" x14ac:dyDescent="0.2">
      <c r="A535" s="538" t="s">
        <v>4863</v>
      </c>
      <c r="B535" s="537" t="s">
        <v>4864</v>
      </c>
      <c r="C535" s="537" t="str">
        <f t="array" ref="C535">IFERROR(INDEX($B$31:$B$936, MATCH(0, COUNTIF($C$30:C534, $B$31:$B$936&amp;"") + IF($B$31:$B$936="",1,0), 0)), "")</f>
        <v/>
      </c>
      <c r="D535" s="537" t="s">
        <v>4865</v>
      </c>
    </row>
    <row r="536" spans="1:4" s="11" customFormat="1" x14ac:dyDescent="0.2">
      <c r="A536" s="538" t="s">
        <v>4866</v>
      </c>
      <c r="B536" s="537" t="s">
        <v>4062</v>
      </c>
      <c r="C536" s="537" t="str">
        <f t="array" ref="C536">IFERROR(INDEX($B$31:$B$936, MATCH(0, COUNTIF($C$30:C535, $B$31:$B$936&amp;"") + IF($B$31:$B$936="",1,0), 0)), "")</f>
        <v/>
      </c>
      <c r="D536" s="537" t="s">
        <v>4063</v>
      </c>
    </row>
    <row r="537" spans="1:4" s="11" customFormat="1" x14ac:dyDescent="0.2">
      <c r="A537" s="538" t="s">
        <v>4867</v>
      </c>
      <c r="B537" s="537" t="s">
        <v>4439</v>
      </c>
      <c r="C537" s="537" t="str">
        <f t="array" ref="C537">IFERROR(INDEX($B$31:$B$936, MATCH(0, COUNTIF($C$30:C536, $B$31:$B$936&amp;"") + IF($B$31:$B$936="",1,0), 0)), "")</f>
        <v/>
      </c>
      <c r="D537" s="537" t="s">
        <v>4440</v>
      </c>
    </row>
    <row r="538" spans="1:4" s="11" customFormat="1" x14ac:dyDescent="0.2">
      <c r="A538" s="538" t="s">
        <v>4868</v>
      </c>
      <c r="B538" s="537" t="s">
        <v>4150</v>
      </c>
      <c r="C538" s="537" t="str">
        <f t="array" ref="C538">IFERROR(INDEX($B$31:$B$936, MATCH(0, COUNTIF($C$30:C537, $B$31:$B$936&amp;"") + IF($B$31:$B$936="",1,0), 0)), "")</f>
        <v/>
      </c>
      <c r="D538" s="537" t="s">
        <v>4165</v>
      </c>
    </row>
    <row r="539" spans="1:4" s="11" customFormat="1" x14ac:dyDescent="0.2">
      <c r="A539" s="538" t="s">
        <v>4869</v>
      </c>
      <c r="B539" s="537" t="s">
        <v>4187</v>
      </c>
      <c r="C539" s="537" t="str">
        <f t="array" ref="C539">IFERROR(INDEX($B$31:$B$936, MATCH(0, COUNTIF($C$30:C538, $B$31:$B$936&amp;"") + IF($B$31:$B$936="",1,0), 0)), "")</f>
        <v/>
      </c>
      <c r="D539" s="537" t="s">
        <v>4188</v>
      </c>
    </row>
    <row r="540" spans="1:4" s="11" customFormat="1" x14ac:dyDescent="0.2">
      <c r="A540" s="538" t="s">
        <v>4870</v>
      </c>
      <c r="B540" s="537" t="s">
        <v>4051</v>
      </c>
      <c r="C540" s="537" t="str">
        <f t="array" ref="C540">IFERROR(INDEX($B$31:$B$936, MATCH(0, COUNTIF($C$30:C539, $B$31:$B$936&amp;"") + IF($B$31:$B$936="",1,0), 0)), "")</f>
        <v/>
      </c>
      <c r="D540" s="537" t="s">
        <v>4871</v>
      </c>
    </row>
    <row r="541" spans="1:4" s="11" customFormat="1" x14ac:dyDescent="0.2">
      <c r="A541" s="538" t="s">
        <v>4872</v>
      </c>
      <c r="B541" s="537" t="s">
        <v>4873</v>
      </c>
      <c r="C541" s="537" t="str">
        <f t="array" ref="C541">IFERROR(INDEX($B$31:$B$936, MATCH(0, COUNTIF($C$30:C540, $B$31:$B$936&amp;"") + IF($B$31:$B$936="",1,0), 0)), "")</f>
        <v/>
      </c>
      <c r="D541" s="537" t="s">
        <v>4874</v>
      </c>
    </row>
    <row r="542" spans="1:4" s="11" customFormat="1" x14ac:dyDescent="0.2">
      <c r="A542" s="538" t="s">
        <v>4875</v>
      </c>
      <c r="B542" s="537" t="s">
        <v>4071</v>
      </c>
      <c r="C542" s="537" t="str">
        <f t="array" ref="C542">IFERROR(INDEX($B$31:$B$936, MATCH(0, COUNTIF($C$30:C541, $B$31:$B$936&amp;"") + IF($B$31:$B$936="",1,0), 0)), "")</f>
        <v/>
      </c>
      <c r="D542" s="537" t="s">
        <v>4072</v>
      </c>
    </row>
    <row r="543" spans="1:4" s="11" customFormat="1" x14ac:dyDescent="0.2">
      <c r="A543" s="538" t="s">
        <v>4876</v>
      </c>
      <c r="B543" s="537" t="s">
        <v>4147</v>
      </c>
      <c r="C543" s="537" t="str">
        <f t="array" ref="C543">IFERROR(INDEX($B$31:$B$936, MATCH(0, COUNTIF($C$30:C542, $B$31:$B$936&amp;"") + IF($B$31:$B$936="",1,0), 0)), "")</f>
        <v/>
      </c>
      <c r="D543" s="537" t="s">
        <v>4148</v>
      </c>
    </row>
    <row r="544" spans="1:4" s="11" customFormat="1" x14ac:dyDescent="0.2">
      <c r="A544" s="538" t="s">
        <v>4877</v>
      </c>
      <c r="B544" s="537" t="s">
        <v>4150</v>
      </c>
      <c r="C544" s="537" t="str">
        <f t="array" ref="C544">IFERROR(INDEX($B$31:$B$936, MATCH(0, COUNTIF($C$30:C543, $B$31:$B$936&amp;"") + IF($B$31:$B$936="",1,0), 0)), "")</f>
        <v/>
      </c>
      <c r="D544" s="537" t="s">
        <v>4151</v>
      </c>
    </row>
    <row r="545" spans="1:4" s="11" customFormat="1" x14ac:dyDescent="0.2">
      <c r="A545" s="538" t="s">
        <v>4878</v>
      </c>
      <c r="B545" s="537" t="s">
        <v>4190</v>
      </c>
      <c r="C545" s="537" t="str">
        <f t="array" ref="C545">IFERROR(INDEX($B$31:$B$936, MATCH(0, COUNTIF($C$30:C544, $B$31:$B$936&amp;"") + IF($B$31:$B$936="",1,0), 0)), "")</f>
        <v/>
      </c>
      <c r="D545" s="537" t="s">
        <v>4191</v>
      </c>
    </row>
    <row r="546" spans="1:4" s="11" customFormat="1" x14ac:dyDescent="0.2">
      <c r="A546" s="538" t="s">
        <v>4879</v>
      </c>
      <c r="B546" s="537" t="s">
        <v>3997</v>
      </c>
      <c r="C546" s="537" t="str">
        <f t="array" ref="C546">IFERROR(INDEX($B$31:$B$936, MATCH(0, COUNTIF($C$30:C545, $B$31:$B$936&amp;"") + IF($B$31:$B$936="",1,0), 0)), "")</f>
        <v/>
      </c>
      <c r="D546" s="537" t="s">
        <v>3998</v>
      </c>
    </row>
    <row r="547" spans="1:4" s="11" customFormat="1" x14ac:dyDescent="0.2">
      <c r="A547" s="538" t="s">
        <v>4880</v>
      </c>
      <c r="B547" s="537" t="s">
        <v>4371</v>
      </c>
      <c r="C547" s="537" t="str">
        <f t="array" ref="C547">IFERROR(INDEX($B$31:$B$936, MATCH(0, COUNTIF($C$30:C546, $B$31:$B$936&amp;"") + IF($B$31:$B$936="",1,0), 0)), "")</f>
        <v/>
      </c>
      <c r="D547" s="537" t="s">
        <v>4372</v>
      </c>
    </row>
    <row r="548" spans="1:4" s="11" customFormat="1" x14ac:dyDescent="0.2">
      <c r="A548" s="538" t="s">
        <v>4881</v>
      </c>
      <c r="B548" s="537" t="s">
        <v>4632</v>
      </c>
      <c r="C548" s="537" t="str">
        <f t="array" ref="C548">IFERROR(INDEX($B$31:$B$936, MATCH(0, COUNTIF($C$30:C547, $B$31:$B$936&amp;"") + IF($B$31:$B$936="",1,0), 0)), "")</f>
        <v/>
      </c>
      <c r="D548" s="537" t="s">
        <v>4633</v>
      </c>
    </row>
    <row r="549" spans="1:4" s="11" customFormat="1" x14ac:dyDescent="0.2">
      <c r="A549" s="538" t="s">
        <v>4882</v>
      </c>
      <c r="B549" s="537" t="s">
        <v>4419</v>
      </c>
      <c r="C549" s="537" t="str">
        <f t="array" ref="C549">IFERROR(INDEX($B$31:$B$936, MATCH(0, COUNTIF($C$30:C548, $B$31:$B$936&amp;"") + IF($B$31:$B$936="",1,0), 0)), "")</f>
        <v/>
      </c>
      <c r="D549" s="537" t="s">
        <v>4420</v>
      </c>
    </row>
    <row r="550" spans="1:4" s="11" customFormat="1" x14ac:dyDescent="0.2">
      <c r="A550" s="538" t="s">
        <v>4883</v>
      </c>
      <c r="B550" s="537" t="s">
        <v>4861</v>
      </c>
      <c r="C550" s="537" t="str">
        <f t="array" ref="C550">IFERROR(INDEX($B$31:$B$936, MATCH(0, COUNTIF($C$30:C549, $B$31:$B$936&amp;"") + IF($B$31:$B$936="",1,0), 0)), "")</f>
        <v/>
      </c>
      <c r="D550" s="537" t="s">
        <v>4862</v>
      </c>
    </row>
    <row r="551" spans="1:4" s="11" customFormat="1" x14ac:dyDescent="0.2">
      <c r="A551" s="538" t="s">
        <v>4884</v>
      </c>
      <c r="B551" s="537" t="s">
        <v>4885</v>
      </c>
      <c r="C551" s="537" t="str">
        <f t="array" ref="C551">IFERROR(INDEX($B$31:$B$936, MATCH(0, COUNTIF($C$30:C550, $B$31:$B$936&amp;"") + IF($B$31:$B$936="",1,0), 0)), "")</f>
        <v/>
      </c>
      <c r="D551" s="537" t="s">
        <v>4886</v>
      </c>
    </row>
    <row r="552" spans="1:4" s="11" customFormat="1" x14ac:dyDescent="0.2">
      <c r="A552" s="538" t="s">
        <v>4887</v>
      </c>
      <c r="B552" s="537" t="s">
        <v>4761</v>
      </c>
      <c r="C552" s="537" t="str">
        <f t="array" ref="C552">IFERROR(INDEX($B$31:$B$936, MATCH(0, COUNTIF($C$30:C551, $B$31:$B$936&amp;"") + IF($B$31:$B$936="",1,0), 0)), "")</f>
        <v/>
      </c>
      <c r="D552" s="537" t="s">
        <v>4762</v>
      </c>
    </row>
    <row r="553" spans="1:4" s="11" customFormat="1" x14ac:dyDescent="0.2">
      <c r="A553" s="538" t="s">
        <v>4888</v>
      </c>
      <c r="B553" s="537" t="s">
        <v>4889</v>
      </c>
      <c r="C553" s="537" t="str">
        <f t="array" ref="C553">IFERROR(INDEX($B$31:$B$936, MATCH(0, COUNTIF($C$30:C552, $B$31:$B$936&amp;"") + IF($B$31:$B$936="",1,0), 0)), "")</f>
        <v/>
      </c>
      <c r="D553" s="537" t="s">
        <v>4890</v>
      </c>
    </row>
    <row r="554" spans="1:4" s="11" customFormat="1" x14ac:dyDescent="0.2">
      <c r="A554" s="538" t="s">
        <v>4891</v>
      </c>
      <c r="B554" s="537" t="s">
        <v>4322</v>
      </c>
      <c r="C554" s="537" t="str">
        <f t="array" ref="C554">IFERROR(INDEX($B$31:$B$936, MATCH(0, COUNTIF($C$30:C553, $B$31:$B$936&amp;"") + IF($B$31:$B$936="",1,0), 0)), "")</f>
        <v/>
      </c>
      <c r="D554" s="537" t="s">
        <v>4323</v>
      </c>
    </row>
    <row r="555" spans="1:4" s="11" customFormat="1" x14ac:dyDescent="0.2">
      <c r="A555" s="538" t="s">
        <v>4892</v>
      </c>
      <c r="B555" s="537" t="s">
        <v>4893</v>
      </c>
      <c r="C555" s="537" t="str">
        <f t="array" ref="C555">IFERROR(INDEX($B$31:$B$936, MATCH(0, COUNTIF($C$30:C554, $B$31:$B$936&amp;"") + IF($B$31:$B$936="",1,0), 0)), "")</f>
        <v/>
      </c>
      <c r="D555" s="537" t="s">
        <v>4894</v>
      </c>
    </row>
    <row r="556" spans="1:4" s="11" customFormat="1" x14ac:dyDescent="0.2">
      <c r="A556" s="538" t="s">
        <v>4895</v>
      </c>
      <c r="B556" s="537" t="s">
        <v>4104</v>
      </c>
      <c r="C556" s="537" t="str">
        <f t="array" ref="C556">IFERROR(INDEX($B$31:$B$936, MATCH(0, COUNTIF($C$30:C555, $B$31:$B$936&amp;"") + IF($B$31:$B$936="",1,0), 0)), "")</f>
        <v/>
      </c>
      <c r="D556" s="537" t="s">
        <v>4105</v>
      </c>
    </row>
    <row r="557" spans="1:4" s="11" customFormat="1" x14ac:dyDescent="0.2">
      <c r="A557" s="538" t="s">
        <v>4896</v>
      </c>
      <c r="B557" s="537" t="s">
        <v>4439</v>
      </c>
      <c r="C557" s="537" t="str">
        <f t="array" ref="C557">IFERROR(INDEX($B$31:$B$936, MATCH(0, COUNTIF($C$30:C556, $B$31:$B$936&amp;"") + IF($B$31:$B$936="",1,0), 0)), "")</f>
        <v/>
      </c>
      <c r="D557" s="537" t="s">
        <v>4440</v>
      </c>
    </row>
    <row r="558" spans="1:4" s="11" customFormat="1" x14ac:dyDescent="0.2">
      <c r="A558" s="538" t="s">
        <v>4897</v>
      </c>
      <c r="B558" s="537" t="s">
        <v>4439</v>
      </c>
      <c r="C558" s="537" t="str">
        <f t="array" ref="C558">IFERROR(INDEX($B$31:$B$936, MATCH(0, COUNTIF($C$30:C557, $B$31:$B$936&amp;"") + IF($B$31:$B$936="",1,0), 0)), "")</f>
        <v/>
      </c>
      <c r="D558" s="537" t="s">
        <v>4440</v>
      </c>
    </row>
    <row r="559" spans="1:4" s="11" customFormat="1" x14ac:dyDescent="0.2">
      <c r="A559" s="538" t="s">
        <v>4898</v>
      </c>
      <c r="B559" s="537" t="s">
        <v>4439</v>
      </c>
      <c r="C559" s="537" t="str">
        <f t="array" ref="C559">IFERROR(INDEX($B$31:$B$936, MATCH(0, COUNTIF($C$30:C558, $B$31:$B$936&amp;"") + IF($B$31:$B$936="",1,0), 0)), "")</f>
        <v/>
      </c>
      <c r="D559" s="537" t="s">
        <v>4440</v>
      </c>
    </row>
    <row r="560" spans="1:4" s="11" customFormat="1" x14ac:dyDescent="0.2">
      <c r="A560" s="538" t="s">
        <v>4899</v>
      </c>
      <c r="B560" s="537" t="s">
        <v>4314</v>
      </c>
      <c r="C560" s="537" t="str">
        <f t="array" ref="C560">IFERROR(INDEX($B$31:$B$936, MATCH(0, COUNTIF($C$30:C559, $B$31:$B$936&amp;"") + IF($B$31:$B$936="",1,0), 0)), "")</f>
        <v/>
      </c>
      <c r="D560" s="537" t="s">
        <v>4315</v>
      </c>
    </row>
    <row r="561" spans="1:4" s="11" customFormat="1" x14ac:dyDescent="0.2">
      <c r="A561" s="538" t="s">
        <v>4900</v>
      </c>
      <c r="B561" s="537" t="s">
        <v>4447</v>
      </c>
      <c r="C561" s="537" t="str">
        <f t="array" ref="C561">IFERROR(INDEX($B$31:$B$936, MATCH(0, COUNTIF($C$30:C560, $B$31:$B$936&amp;"") + IF($B$31:$B$936="",1,0), 0)), "")</f>
        <v/>
      </c>
      <c r="D561" s="537" t="s">
        <v>4448</v>
      </c>
    </row>
    <row r="562" spans="1:4" s="11" customFormat="1" x14ac:dyDescent="0.2">
      <c r="A562" s="538" t="s">
        <v>4901</v>
      </c>
      <c r="B562" s="537" t="s">
        <v>559</v>
      </c>
      <c r="C562" s="537" t="str">
        <f t="array" ref="C562">IFERROR(INDEX($B$31:$B$936, MATCH(0, COUNTIF($C$30:C561, $B$31:$B$936&amp;"") + IF($B$31:$B$936="",1,0), 0)), "")</f>
        <v/>
      </c>
      <c r="D562" s="537" t="s">
        <v>4902</v>
      </c>
    </row>
    <row r="563" spans="1:4" s="11" customFormat="1" x14ac:dyDescent="0.2">
      <c r="A563" s="538" t="s">
        <v>4903</v>
      </c>
      <c r="B563" s="537" t="s">
        <v>4487</v>
      </c>
      <c r="C563" s="537" t="str">
        <f t="array" ref="C563">IFERROR(INDEX($B$31:$B$936, MATCH(0, COUNTIF($C$30:C562, $B$31:$B$936&amp;"") + IF($B$31:$B$936="",1,0), 0)), "")</f>
        <v/>
      </c>
      <c r="D563" s="537" t="s">
        <v>4488</v>
      </c>
    </row>
    <row r="564" spans="1:4" s="11" customFormat="1" x14ac:dyDescent="0.2">
      <c r="A564" s="538" t="s">
        <v>4904</v>
      </c>
      <c r="B564" s="537" t="s">
        <v>559</v>
      </c>
      <c r="C564" s="537" t="str">
        <f t="array" ref="C564">IFERROR(INDEX($B$31:$B$936, MATCH(0, COUNTIF($C$30:C563, $B$31:$B$936&amp;"") + IF($B$31:$B$936="",1,0), 0)), "")</f>
        <v/>
      </c>
      <c r="D564" s="537" t="s">
        <v>4905</v>
      </c>
    </row>
    <row r="565" spans="1:4" s="11" customFormat="1" x14ac:dyDescent="0.2">
      <c r="A565" s="538" t="s">
        <v>4906</v>
      </c>
      <c r="B565" s="537" t="s">
        <v>4907</v>
      </c>
      <c r="C565" s="537" t="str">
        <f t="array" ref="C565">IFERROR(INDEX($B$31:$B$936, MATCH(0, COUNTIF($C$30:C564, $B$31:$B$936&amp;"") + IF($B$31:$B$936="",1,0), 0)), "")</f>
        <v/>
      </c>
      <c r="D565" s="537" t="s">
        <v>4908</v>
      </c>
    </row>
    <row r="566" spans="1:4" s="11" customFormat="1" x14ac:dyDescent="0.2">
      <c r="A566" s="538" t="s">
        <v>4909</v>
      </c>
      <c r="B566" s="537" t="s">
        <v>4296</v>
      </c>
      <c r="C566" s="537" t="str">
        <f t="array" ref="C566">IFERROR(INDEX($B$31:$B$936, MATCH(0, COUNTIF($C$30:C565, $B$31:$B$936&amp;"") + IF($B$31:$B$936="",1,0), 0)), "")</f>
        <v/>
      </c>
      <c r="D566" s="537" t="s">
        <v>4297</v>
      </c>
    </row>
    <row r="567" spans="1:4" s="11" customFormat="1" x14ac:dyDescent="0.2">
      <c r="A567" s="538" t="s">
        <v>4910</v>
      </c>
      <c r="B567" s="537" t="s">
        <v>4300</v>
      </c>
      <c r="C567" s="537" t="str">
        <f t="array" ref="C567">IFERROR(INDEX($B$31:$B$936, MATCH(0, COUNTIF($C$30:C566, $B$31:$B$936&amp;"") + IF($B$31:$B$936="",1,0), 0)), "")</f>
        <v/>
      </c>
      <c r="D567" s="537" t="s">
        <v>4301</v>
      </c>
    </row>
    <row r="568" spans="1:4" s="11" customFormat="1" x14ac:dyDescent="0.2">
      <c r="A568" s="538" t="s">
        <v>4911</v>
      </c>
      <c r="B568" s="537" t="s">
        <v>4216</v>
      </c>
      <c r="C568" s="537" t="str">
        <f t="array" ref="C568">IFERROR(INDEX($B$31:$B$936, MATCH(0, COUNTIF($C$30:C567, $B$31:$B$936&amp;"") + IF($B$31:$B$936="",1,0), 0)), "")</f>
        <v/>
      </c>
      <c r="D568" s="537" t="s">
        <v>4217</v>
      </c>
    </row>
    <row r="569" spans="1:4" s="11" customFormat="1" x14ac:dyDescent="0.2">
      <c r="A569" s="538" t="s">
        <v>4912</v>
      </c>
      <c r="B569" s="537" t="s">
        <v>4632</v>
      </c>
      <c r="C569" s="537" t="str">
        <f t="array" ref="C569">IFERROR(INDEX($B$31:$B$936, MATCH(0, COUNTIF($C$30:C568, $B$31:$B$936&amp;"") + IF($B$31:$B$936="",1,0), 0)), "")</f>
        <v/>
      </c>
      <c r="D569" s="537" t="s">
        <v>4633</v>
      </c>
    </row>
    <row r="570" spans="1:4" s="11" customFormat="1" x14ac:dyDescent="0.2">
      <c r="A570" s="538" t="s">
        <v>4913</v>
      </c>
      <c r="B570" s="537" t="s">
        <v>4914</v>
      </c>
      <c r="C570" s="537" t="str">
        <f t="array" ref="C570">IFERROR(INDEX($B$31:$B$936, MATCH(0, COUNTIF($C$30:C569, $B$31:$B$936&amp;"") + IF($B$31:$B$936="",1,0), 0)), "")</f>
        <v/>
      </c>
      <c r="D570" s="537" t="s">
        <v>4915</v>
      </c>
    </row>
    <row r="571" spans="1:4" s="11" customFormat="1" x14ac:dyDescent="0.2">
      <c r="A571" s="538" t="s">
        <v>4916</v>
      </c>
      <c r="B571" s="537" t="s">
        <v>4018</v>
      </c>
      <c r="C571" s="537" t="str">
        <f t="array" ref="C571">IFERROR(INDEX($B$31:$B$936, MATCH(0, COUNTIF($C$30:C570, $B$31:$B$936&amp;"") + IF($B$31:$B$936="",1,0), 0)), "")</f>
        <v/>
      </c>
      <c r="D571" s="537" t="s">
        <v>4019</v>
      </c>
    </row>
    <row r="572" spans="1:4" s="11" customFormat="1" x14ac:dyDescent="0.2">
      <c r="A572" s="538" t="s">
        <v>4917</v>
      </c>
      <c r="B572" s="537" t="s">
        <v>4632</v>
      </c>
      <c r="C572" s="537" t="str">
        <f t="array" ref="C572">IFERROR(INDEX($B$31:$B$936, MATCH(0, COUNTIF($C$30:C571, $B$31:$B$936&amp;"") + IF($B$31:$B$936="",1,0), 0)), "")</f>
        <v/>
      </c>
      <c r="D572" s="537" t="s">
        <v>4633</v>
      </c>
    </row>
    <row r="573" spans="1:4" s="11" customFormat="1" x14ac:dyDescent="0.2">
      <c r="A573" s="538" t="s">
        <v>4918</v>
      </c>
      <c r="B573" s="537" t="s">
        <v>4632</v>
      </c>
      <c r="C573" s="537" t="str">
        <f t="array" ref="C573">IFERROR(INDEX($B$31:$B$936, MATCH(0, COUNTIF($C$30:C572, $B$31:$B$936&amp;"") + IF($B$31:$B$936="",1,0), 0)), "")</f>
        <v/>
      </c>
      <c r="D573" s="537" t="s">
        <v>4633</v>
      </c>
    </row>
    <row r="574" spans="1:4" s="11" customFormat="1" x14ac:dyDescent="0.2">
      <c r="A574" s="538" t="s">
        <v>4919</v>
      </c>
      <c r="B574" s="537" t="s">
        <v>3991</v>
      </c>
      <c r="C574" s="537" t="str">
        <f t="array" ref="C574">IFERROR(INDEX($B$31:$B$936, MATCH(0, COUNTIF($C$30:C573, $B$31:$B$936&amp;"") + IF($B$31:$B$936="",1,0), 0)), "")</f>
        <v/>
      </c>
      <c r="D574" s="537" t="s">
        <v>3992</v>
      </c>
    </row>
    <row r="575" spans="1:4" s="11" customFormat="1" x14ac:dyDescent="0.2">
      <c r="A575" s="538" t="s">
        <v>4920</v>
      </c>
      <c r="B575" s="537" t="s">
        <v>4174</v>
      </c>
      <c r="C575" s="537" t="str">
        <f t="array" ref="C575">IFERROR(INDEX($B$31:$B$936, MATCH(0, COUNTIF($C$30:C574, $B$31:$B$936&amp;"") + IF($B$31:$B$936="",1,0), 0)), "")</f>
        <v/>
      </c>
      <c r="D575" s="537" t="s">
        <v>4175</v>
      </c>
    </row>
    <row r="576" spans="1:4" s="11" customFormat="1" x14ac:dyDescent="0.2">
      <c r="A576" s="538" t="s">
        <v>4921</v>
      </c>
      <c r="B576" s="537" t="s">
        <v>4632</v>
      </c>
      <c r="C576" s="537" t="str">
        <f t="array" ref="C576">IFERROR(INDEX($B$31:$B$936, MATCH(0, COUNTIF($C$30:C575, $B$31:$B$936&amp;"") + IF($B$31:$B$936="",1,0), 0)), "")</f>
        <v/>
      </c>
      <c r="D576" s="537" t="s">
        <v>4633</v>
      </c>
    </row>
    <row r="577" spans="1:4" s="11" customFormat="1" x14ac:dyDescent="0.2">
      <c r="A577" s="538" t="s">
        <v>4922</v>
      </c>
      <c r="B577" s="537" t="s">
        <v>4923</v>
      </c>
      <c r="C577" s="537" t="str">
        <f t="array" ref="C577">IFERROR(INDEX($B$31:$B$936, MATCH(0, COUNTIF($C$30:C576, $B$31:$B$936&amp;"") + IF($B$31:$B$936="",1,0), 0)), "")</f>
        <v/>
      </c>
      <c r="D577" s="537" t="s">
        <v>4924</v>
      </c>
    </row>
    <row r="578" spans="1:4" s="11" customFormat="1" x14ac:dyDescent="0.2">
      <c r="A578" s="538" t="s">
        <v>4925</v>
      </c>
      <c r="B578" s="537" t="s">
        <v>4423</v>
      </c>
      <c r="C578" s="537" t="str">
        <f t="array" ref="C578">IFERROR(INDEX($B$31:$B$936, MATCH(0, COUNTIF($C$30:C577, $B$31:$B$936&amp;"") + IF($B$31:$B$936="",1,0), 0)), "")</f>
        <v/>
      </c>
      <c r="D578" s="537" t="s">
        <v>4429</v>
      </c>
    </row>
    <row r="579" spans="1:4" s="11" customFormat="1" x14ac:dyDescent="0.2">
      <c r="A579" s="538" t="s">
        <v>4926</v>
      </c>
      <c r="B579" s="537" t="s">
        <v>4065</v>
      </c>
      <c r="C579" s="537" t="str">
        <f t="array" ref="C579">IFERROR(INDEX($B$31:$B$936, MATCH(0, COUNTIF($C$30:C578, $B$31:$B$936&amp;"") + IF($B$31:$B$936="",1,0), 0)), "")</f>
        <v/>
      </c>
      <c r="D579" s="537" t="s">
        <v>4066</v>
      </c>
    </row>
    <row r="580" spans="1:4" s="11" customFormat="1" x14ac:dyDescent="0.2">
      <c r="A580" s="538" t="s">
        <v>4927</v>
      </c>
      <c r="B580" s="537" t="s">
        <v>4567</v>
      </c>
      <c r="C580" s="537" t="str">
        <f t="array" ref="C580">IFERROR(INDEX($B$31:$B$936, MATCH(0, COUNTIF($C$30:C579, $B$31:$B$936&amp;"") + IF($B$31:$B$936="",1,0), 0)), "")</f>
        <v/>
      </c>
      <c r="D580" s="537" t="s">
        <v>4568</v>
      </c>
    </row>
    <row r="581" spans="1:4" s="11" customFormat="1" x14ac:dyDescent="0.2">
      <c r="A581" s="538" t="s">
        <v>4928</v>
      </c>
      <c r="B581" s="537" t="s">
        <v>4929</v>
      </c>
      <c r="C581" s="537" t="str">
        <f t="array" ref="C581">IFERROR(INDEX($B$31:$B$936, MATCH(0, COUNTIF($C$30:C580, $B$31:$B$936&amp;"") + IF($B$31:$B$936="",1,0), 0)), "")</f>
        <v/>
      </c>
      <c r="D581" s="537" t="s">
        <v>4930</v>
      </c>
    </row>
    <row r="582" spans="1:4" s="11" customFormat="1" x14ac:dyDescent="0.2">
      <c r="A582" s="538" t="s">
        <v>4931</v>
      </c>
      <c r="B582" s="537" t="s">
        <v>559</v>
      </c>
      <c r="C582" s="537" t="str">
        <f t="array" ref="C582">IFERROR(INDEX($B$31:$B$936, MATCH(0, COUNTIF($C$30:C581, $B$31:$B$936&amp;"") + IF($B$31:$B$936="",1,0), 0)), "")</f>
        <v/>
      </c>
      <c r="D582" s="537" t="s">
        <v>4496</v>
      </c>
    </row>
    <row r="583" spans="1:4" s="11" customFormat="1" x14ac:dyDescent="0.2">
      <c r="A583" s="538" t="s">
        <v>4932</v>
      </c>
      <c r="B583" s="537" t="s">
        <v>4701</v>
      </c>
      <c r="C583" s="537" t="str">
        <f t="array" ref="C583">IFERROR(INDEX($B$31:$B$936, MATCH(0, COUNTIF($C$30:C582, $B$31:$B$936&amp;"") + IF($B$31:$B$936="",1,0), 0)), "")</f>
        <v/>
      </c>
      <c r="D583" s="537" t="s">
        <v>4702</v>
      </c>
    </row>
    <row r="584" spans="1:4" s="11" customFormat="1" x14ac:dyDescent="0.2">
      <c r="A584" s="538" t="s">
        <v>4933</v>
      </c>
      <c r="B584" s="537" t="s">
        <v>4701</v>
      </c>
      <c r="C584" s="537" t="str">
        <f t="array" ref="C584">IFERROR(INDEX($B$31:$B$936, MATCH(0, COUNTIF($C$30:C583, $B$31:$B$936&amp;"") + IF($B$31:$B$936="",1,0), 0)), "")</f>
        <v/>
      </c>
      <c r="D584" s="537" t="s">
        <v>4702</v>
      </c>
    </row>
    <row r="585" spans="1:4" s="11" customFormat="1" x14ac:dyDescent="0.2">
      <c r="A585" s="538" t="s">
        <v>4934</v>
      </c>
      <c r="B585" s="537" t="s">
        <v>4935</v>
      </c>
      <c r="C585" s="537" t="str">
        <f t="array" ref="C585">IFERROR(INDEX($B$31:$B$936, MATCH(0, COUNTIF($C$30:C584, $B$31:$B$936&amp;"") + IF($B$31:$B$936="",1,0), 0)), "")</f>
        <v/>
      </c>
      <c r="D585" s="537" t="s">
        <v>4936</v>
      </c>
    </row>
    <row r="586" spans="1:4" s="11" customFormat="1" x14ac:dyDescent="0.2">
      <c r="A586" s="538" t="s">
        <v>4937</v>
      </c>
      <c r="B586" s="537" t="s">
        <v>4938</v>
      </c>
      <c r="C586" s="537" t="str">
        <f t="array" ref="C586">IFERROR(INDEX($B$31:$B$936, MATCH(0, COUNTIF($C$30:C585, $B$31:$B$936&amp;"") + IF($B$31:$B$936="",1,0), 0)), "")</f>
        <v/>
      </c>
      <c r="D586" s="537" t="s">
        <v>4939</v>
      </c>
    </row>
    <row r="587" spans="1:4" s="11" customFormat="1" x14ac:dyDescent="0.2">
      <c r="A587" s="538" t="s">
        <v>4940</v>
      </c>
      <c r="B587" s="537" t="s">
        <v>4941</v>
      </c>
      <c r="C587" s="537" t="str">
        <f t="array" ref="C587">IFERROR(INDEX($B$31:$B$936, MATCH(0, COUNTIF($C$30:C586, $B$31:$B$936&amp;"") + IF($B$31:$B$936="",1,0), 0)), "")</f>
        <v/>
      </c>
      <c r="D587" s="537" t="s">
        <v>4942</v>
      </c>
    </row>
    <row r="588" spans="1:4" s="11" customFormat="1" x14ac:dyDescent="0.2">
      <c r="A588" s="538" t="s">
        <v>4943</v>
      </c>
      <c r="B588" s="537" t="s">
        <v>3991</v>
      </c>
      <c r="C588" s="537" t="str">
        <f t="array" ref="C588">IFERROR(INDEX($B$31:$B$936, MATCH(0, COUNTIF($C$30:C587, $B$31:$B$936&amp;"") + IF($B$31:$B$936="",1,0), 0)), "")</f>
        <v/>
      </c>
      <c r="D588" s="537" t="s">
        <v>3992</v>
      </c>
    </row>
    <row r="589" spans="1:4" s="11" customFormat="1" x14ac:dyDescent="0.2">
      <c r="A589" s="538" t="s">
        <v>4944</v>
      </c>
      <c r="B589" s="537" t="s">
        <v>4123</v>
      </c>
      <c r="C589" s="537" t="str">
        <f t="array" ref="C589">IFERROR(INDEX($B$31:$B$936, MATCH(0, COUNTIF($C$30:C588, $B$31:$B$936&amp;"") + IF($B$31:$B$936="",1,0), 0)), "")</f>
        <v/>
      </c>
      <c r="D589" s="537" t="s">
        <v>4124</v>
      </c>
    </row>
    <row r="590" spans="1:4" s="11" customFormat="1" x14ac:dyDescent="0.2">
      <c r="A590" s="538" t="s">
        <v>4945</v>
      </c>
      <c r="B590" s="537" t="s">
        <v>4123</v>
      </c>
      <c r="C590" s="537" t="str">
        <f t="array" ref="C590">IFERROR(INDEX($B$31:$B$936, MATCH(0, COUNTIF($C$30:C589, $B$31:$B$936&amp;"") + IF($B$31:$B$936="",1,0), 0)), "")</f>
        <v/>
      </c>
      <c r="D590" s="537" t="s">
        <v>4124</v>
      </c>
    </row>
    <row r="591" spans="1:4" s="11" customFormat="1" x14ac:dyDescent="0.2">
      <c r="A591" s="538" t="s">
        <v>4946</v>
      </c>
      <c r="B591" s="537" t="s">
        <v>3988</v>
      </c>
      <c r="C591" s="537" t="str">
        <f t="array" ref="C591">IFERROR(INDEX($B$31:$B$936, MATCH(0, COUNTIF($C$30:C590, $B$31:$B$936&amp;"") + IF($B$31:$B$936="",1,0), 0)), "")</f>
        <v/>
      </c>
      <c r="D591" s="537" t="s">
        <v>3989</v>
      </c>
    </row>
    <row r="592" spans="1:4" s="11" customFormat="1" x14ac:dyDescent="0.2">
      <c r="A592" s="538" t="s">
        <v>4947</v>
      </c>
      <c r="B592" s="537" t="s">
        <v>559</v>
      </c>
      <c r="C592" s="537" t="str">
        <f t="array" ref="C592">IFERROR(INDEX($B$31:$B$936, MATCH(0, COUNTIF($C$30:C591, $B$31:$B$936&amp;"") + IF($B$31:$B$936="",1,0), 0)), "")</f>
        <v/>
      </c>
      <c r="D592" s="537" t="s">
        <v>4948</v>
      </c>
    </row>
    <row r="593" spans="1:4" s="11" customFormat="1" x14ac:dyDescent="0.2">
      <c r="A593" s="538" t="s">
        <v>4949</v>
      </c>
      <c r="B593" s="537" t="s">
        <v>3988</v>
      </c>
      <c r="C593" s="537" t="str">
        <f t="array" ref="C593">IFERROR(INDEX($B$31:$B$936, MATCH(0, COUNTIF($C$30:C592, $B$31:$B$936&amp;"") + IF($B$31:$B$936="",1,0), 0)), "")</f>
        <v/>
      </c>
      <c r="D593" s="537" t="s">
        <v>3989</v>
      </c>
    </row>
    <row r="594" spans="1:4" s="11" customFormat="1" x14ac:dyDescent="0.2">
      <c r="A594" s="538" t="s">
        <v>4950</v>
      </c>
      <c r="B594" s="537" t="s">
        <v>559</v>
      </c>
      <c r="C594" s="537" t="str">
        <f t="array" ref="C594">IFERROR(INDEX($B$31:$B$936, MATCH(0, COUNTIF($C$30:C593, $B$31:$B$936&amp;"") + IF($B$31:$B$936="",1,0), 0)), "")</f>
        <v/>
      </c>
      <c r="D594" s="537" t="s">
        <v>4948</v>
      </c>
    </row>
    <row r="595" spans="1:4" s="11" customFormat="1" x14ac:dyDescent="0.2">
      <c r="A595" s="538" t="s">
        <v>4951</v>
      </c>
      <c r="B595" s="537" t="s">
        <v>559</v>
      </c>
      <c r="C595" s="537" t="str">
        <f t="array" ref="C595">IFERROR(INDEX($B$31:$B$936, MATCH(0, COUNTIF($C$30:C594, $B$31:$B$936&amp;"") + IF($B$31:$B$936="",1,0), 0)), "")</f>
        <v/>
      </c>
      <c r="D595" s="537" t="s">
        <v>4952</v>
      </c>
    </row>
    <row r="596" spans="1:4" s="11" customFormat="1" x14ac:dyDescent="0.2">
      <c r="A596" s="538" t="s">
        <v>4953</v>
      </c>
      <c r="B596" s="537" t="s">
        <v>559</v>
      </c>
      <c r="C596" s="537" t="str">
        <f t="array" ref="C596">IFERROR(INDEX($B$31:$B$936, MATCH(0, COUNTIF($C$30:C595, $B$31:$B$936&amp;"") + IF($B$31:$B$936="",1,0), 0)), "")</f>
        <v/>
      </c>
      <c r="D596" s="537" t="s">
        <v>4952</v>
      </c>
    </row>
    <row r="597" spans="1:4" s="11" customFormat="1" x14ac:dyDescent="0.2">
      <c r="A597" s="538" t="s">
        <v>4954</v>
      </c>
      <c r="B597" s="537" t="s">
        <v>559</v>
      </c>
      <c r="C597" s="537" t="str">
        <f t="array" ref="C597">IFERROR(INDEX($B$31:$B$936, MATCH(0, COUNTIF($C$30:C596, $B$31:$B$936&amp;"") + IF($B$31:$B$936="",1,0), 0)), "")</f>
        <v/>
      </c>
      <c r="D597" s="537" t="s">
        <v>4952</v>
      </c>
    </row>
    <row r="598" spans="1:4" s="11" customFormat="1" x14ac:dyDescent="0.2">
      <c r="A598" s="538" t="s">
        <v>4955</v>
      </c>
      <c r="B598" s="537" t="s">
        <v>559</v>
      </c>
      <c r="C598" s="537" t="str">
        <f t="array" ref="C598">IFERROR(INDEX($B$31:$B$936, MATCH(0, COUNTIF($C$30:C597, $B$31:$B$936&amp;"") + IF($B$31:$B$936="",1,0), 0)), "")</f>
        <v/>
      </c>
      <c r="D598" s="537" t="s">
        <v>4952</v>
      </c>
    </row>
    <row r="599" spans="1:4" s="11" customFormat="1" x14ac:dyDescent="0.2">
      <c r="A599" s="538" t="s">
        <v>4956</v>
      </c>
      <c r="B599" s="537" t="s">
        <v>4439</v>
      </c>
      <c r="C599" s="537" t="str">
        <f t="array" ref="C599">IFERROR(INDEX($B$31:$B$936, MATCH(0, COUNTIF($C$30:C598, $B$31:$B$936&amp;"") + IF($B$31:$B$936="",1,0), 0)), "")</f>
        <v/>
      </c>
      <c r="D599" s="537" t="s">
        <v>4440</v>
      </c>
    </row>
    <row r="600" spans="1:4" s="11" customFormat="1" x14ac:dyDescent="0.2">
      <c r="A600" s="538" t="s">
        <v>4957</v>
      </c>
      <c r="B600" s="537" t="s">
        <v>4958</v>
      </c>
      <c r="C600" s="537" t="str">
        <f t="array" ref="C600">IFERROR(INDEX($B$31:$B$936, MATCH(0, COUNTIF($C$30:C599, $B$31:$B$936&amp;"") + IF($B$31:$B$936="",1,0), 0)), "")</f>
        <v/>
      </c>
      <c r="D600" s="537" t="s">
        <v>4959</v>
      </c>
    </row>
    <row r="601" spans="1:4" s="11" customFormat="1" x14ac:dyDescent="0.2">
      <c r="A601" s="538" t="s">
        <v>4960</v>
      </c>
      <c r="B601" s="537" t="s">
        <v>4249</v>
      </c>
      <c r="C601" s="537" t="str">
        <f t="array" ref="C601">IFERROR(INDEX($B$31:$B$936, MATCH(0, COUNTIF($C$30:C600, $B$31:$B$936&amp;"") + IF($B$31:$B$936="",1,0), 0)), "")</f>
        <v/>
      </c>
      <c r="D601" s="537" t="s">
        <v>4250</v>
      </c>
    </row>
    <row r="602" spans="1:4" s="11" customFormat="1" x14ac:dyDescent="0.2">
      <c r="A602" s="538" t="s">
        <v>4961</v>
      </c>
      <c r="B602" s="537" t="s">
        <v>4293</v>
      </c>
      <c r="C602" s="537" t="str">
        <f t="array" ref="C602">IFERROR(INDEX($B$31:$B$936, MATCH(0, COUNTIF($C$30:C601, $B$31:$B$936&amp;"") + IF($B$31:$B$936="",1,0), 0)), "")</f>
        <v/>
      </c>
      <c r="D602" s="537" t="s">
        <v>4294</v>
      </c>
    </row>
    <row r="603" spans="1:4" s="11" customFormat="1" x14ac:dyDescent="0.2">
      <c r="A603" s="538" t="s">
        <v>4962</v>
      </c>
      <c r="B603" s="537" t="s">
        <v>3988</v>
      </c>
      <c r="C603" s="537" t="str">
        <f t="array" ref="C603">IFERROR(INDEX($B$31:$B$936, MATCH(0, COUNTIF($C$30:C602, $B$31:$B$936&amp;"") + IF($B$31:$B$936="",1,0), 0)), "")</f>
        <v/>
      </c>
      <c r="D603" s="537" t="s">
        <v>3989</v>
      </c>
    </row>
    <row r="604" spans="1:4" s="11" customFormat="1" x14ac:dyDescent="0.2">
      <c r="A604" s="538" t="s">
        <v>4963</v>
      </c>
      <c r="B604" s="537" t="s">
        <v>559</v>
      </c>
      <c r="C604" s="537" t="str">
        <f t="array" ref="C604">IFERROR(INDEX($B$31:$B$936, MATCH(0, COUNTIF($C$30:C603, $B$31:$B$936&amp;"") + IF($B$31:$B$936="",1,0), 0)), "")</f>
        <v/>
      </c>
      <c r="D604" s="537" t="s">
        <v>4024</v>
      </c>
    </row>
    <row r="605" spans="1:4" s="11" customFormat="1" x14ac:dyDescent="0.2">
      <c r="A605" s="538" t="s">
        <v>4964</v>
      </c>
      <c r="B605" s="537" t="s">
        <v>4447</v>
      </c>
      <c r="C605" s="537" t="str">
        <f t="array" ref="C605">IFERROR(INDEX($B$31:$B$936, MATCH(0, COUNTIF($C$30:C604, $B$31:$B$936&amp;"") + IF($B$31:$B$936="",1,0), 0)), "")</f>
        <v/>
      </c>
      <c r="D605" s="537" t="s">
        <v>4448</v>
      </c>
    </row>
    <row r="606" spans="1:4" s="11" customFormat="1" x14ac:dyDescent="0.2">
      <c r="A606" s="538" t="s">
        <v>4965</v>
      </c>
      <c r="B606" s="537" t="s">
        <v>4241</v>
      </c>
      <c r="C606" s="537" t="str">
        <f t="array" ref="C606">IFERROR(INDEX($B$31:$B$936, MATCH(0, COUNTIF($C$30:C605, $B$31:$B$936&amp;"") + IF($B$31:$B$936="",1,0), 0)), "")</f>
        <v/>
      </c>
      <c r="D606" s="537" t="s">
        <v>4242</v>
      </c>
    </row>
    <row r="607" spans="1:4" s="11" customFormat="1" x14ac:dyDescent="0.2">
      <c r="A607" s="538" t="s">
        <v>4966</v>
      </c>
      <c r="B607" s="537" t="s">
        <v>4632</v>
      </c>
      <c r="C607" s="537" t="str">
        <f t="array" ref="C607">IFERROR(INDEX($B$31:$B$936, MATCH(0, COUNTIF($C$30:C606, $B$31:$B$936&amp;"") + IF($B$31:$B$936="",1,0), 0)), "")</f>
        <v/>
      </c>
      <c r="D607" s="537" t="s">
        <v>4633</v>
      </c>
    </row>
    <row r="608" spans="1:4" s="11" customFormat="1" x14ac:dyDescent="0.2">
      <c r="A608" s="538" t="s">
        <v>4967</v>
      </c>
      <c r="B608" s="537" t="s">
        <v>4632</v>
      </c>
      <c r="C608" s="537" t="str">
        <f t="array" ref="C608">IFERROR(INDEX($B$31:$B$936, MATCH(0, COUNTIF($C$30:C607, $B$31:$B$936&amp;"") + IF($B$31:$B$936="",1,0), 0)), "")</f>
        <v/>
      </c>
      <c r="D608" s="537" t="s">
        <v>4633</v>
      </c>
    </row>
    <row r="609" spans="1:4" s="11" customFormat="1" x14ac:dyDescent="0.2">
      <c r="A609" s="538" t="s">
        <v>4968</v>
      </c>
      <c r="B609" s="537" t="s">
        <v>4632</v>
      </c>
      <c r="C609" s="537" t="str">
        <f t="array" ref="C609">IFERROR(INDEX($B$31:$B$936, MATCH(0, COUNTIF($C$30:C608, $B$31:$B$936&amp;"") + IF($B$31:$B$936="",1,0), 0)), "")</f>
        <v/>
      </c>
      <c r="D609" s="537" t="s">
        <v>4633</v>
      </c>
    </row>
    <row r="610" spans="1:4" s="11" customFormat="1" x14ac:dyDescent="0.2">
      <c r="A610" s="538" t="s">
        <v>4969</v>
      </c>
      <c r="B610" s="537" t="s">
        <v>4632</v>
      </c>
      <c r="C610" s="537" t="str">
        <f t="array" ref="C610">IFERROR(INDEX($B$31:$B$936, MATCH(0, COUNTIF($C$30:C609, $B$31:$B$936&amp;"") + IF($B$31:$B$936="",1,0), 0)), "")</f>
        <v/>
      </c>
      <c r="D610" s="537" t="s">
        <v>4633</v>
      </c>
    </row>
    <row r="611" spans="1:4" s="11" customFormat="1" x14ac:dyDescent="0.2">
      <c r="A611" s="538" t="s">
        <v>4970</v>
      </c>
      <c r="B611" s="537" t="s">
        <v>4632</v>
      </c>
      <c r="C611" s="537" t="str">
        <f t="array" ref="C611">IFERROR(INDEX($B$31:$B$936, MATCH(0, COUNTIF($C$30:C610, $B$31:$B$936&amp;"") + IF($B$31:$B$936="",1,0), 0)), "")</f>
        <v/>
      </c>
      <c r="D611" s="537" t="s">
        <v>4633</v>
      </c>
    </row>
    <row r="612" spans="1:4" s="11" customFormat="1" x14ac:dyDescent="0.2">
      <c r="A612" s="538" t="s">
        <v>4971</v>
      </c>
      <c r="B612" s="537" t="s">
        <v>4009</v>
      </c>
      <c r="C612" s="537" t="str">
        <f t="array" ref="C612">IFERROR(INDEX($B$31:$B$936, MATCH(0, COUNTIF($C$30:C611, $B$31:$B$936&amp;"") + IF($B$31:$B$936="",1,0), 0)), "")</f>
        <v/>
      </c>
      <c r="D612" s="537" t="s">
        <v>4972</v>
      </c>
    </row>
    <row r="613" spans="1:4" s="11" customFormat="1" x14ac:dyDescent="0.2">
      <c r="A613" s="538" t="s">
        <v>4973</v>
      </c>
      <c r="B613" s="537" t="s">
        <v>559</v>
      </c>
      <c r="C613" s="537" t="str">
        <f t="array" ref="C613">IFERROR(INDEX($B$31:$B$936, MATCH(0, COUNTIF($C$30:C612, $B$31:$B$936&amp;"") + IF($B$31:$B$936="",1,0), 0)), "")</f>
        <v/>
      </c>
      <c r="D613" s="537" t="s">
        <v>4974</v>
      </c>
    </row>
    <row r="614" spans="1:4" s="11" customFormat="1" x14ac:dyDescent="0.2">
      <c r="A614" s="538" t="s">
        <v>4975</v>
      </c>
      <c r="B614" s="537" t="s">
        <v>559</v>
      </c>
      <c r="C614" s="537" t="str">
        <f t="array" ref="C614">IFERROR(INDEX($B$31:$B$936, MATCH(0, COUNTIF($C$30:C613, $B$31:$B$936&amp;"") + IF($B$31:$B$936="",1,0), 0)), "")</f>
        <v/>
      </c>
      <c r="D614" s="537" t="s">
        <v>4974</v>
      </c>
    </row>
    <row r="615" spans="1:4" s="11" customFormat="1" x14ac:dyDescent="0.2">
      <c r="A615" s="538" t="s">
        <v>4976</v>
      </c>
      <c r="B615" s="537" t="s">
        <v>559</v>
      </c>
      <c r="C615" s="537" t="str">
        <f t="array" ref="C615">IFERROR(INDEX($B$31:$B$936, MATCH(0, COUNTIF($C$30:C614, $B$31:$B$936&amp;"") + IF($B$31:$B$936="",1,0), 0)), "")</f>
        <v/>
      </c>
      <c r="D615" s="537" t="s">
        <v>4952</v>
      </c>
    </row>
    <row r="616" spans="1:4" s="11" customFormat="1" x14ac:dyDescent="0.2">
      <c r="A616" s="538" t="s">
        <v>4977</v>
      </c>
      <c r="B616" s="537" t="s">
        <v>559</v>
      </c>
      <c r="C616" s="537" t="str">
        <f t="array" ref="C616">IFERROR(INDEX($B$31:$B$936, MATCH(0, COUNTIF($C$30:C615, $B$31:$B$936&amp;"") + IF($B$31:$B$936="",1,0), 0)), "")</f>
        <v/>
      </c>
      <c r="D616" s="537" t="s">
        <v>4952</v>
      </c>
    </row>
    <row r="617" spans="1:4" s="11" customFormat="1" x14ac:dyDescent="0.2">
      <c r="A617" s="538" t="s">
        <v>4978</v>
      </c>
      <c r="B617" s="537" t="s">
        <v>559</v>
      </c>
      <c r="C617" s="537" t="str">
        <f t="array" ref="C617">IFERROR(INDEX($B$31:$B$936, MATCH(0, COUNTIF($C$30:C616, $B$31:$B$936&amp;"") + IF($B$31:$B$936="",1,0), 0)), "")</f>
        <v/>
      </c>
      <c r="D617" s="537" t="s">
        <v>4952</v>
      </c>
    </row>
    <row r="618" spans="1:4" s="11" customFormat="1" x14ac:dyDescent="0.2">
      <c r="A618" s="538" t="s">
        <v>4979</v>
      </c>
      <c r="B618" s="537" t="s">
        <v>559</v>
      </c>
      <c r="C618" s="537" t="str">
        <f t="array" ref="C618">IFERROR(INDEX($B$31:$B$936, MATCH(0, COUNTIF($C$30:C617, $B$31:$B$936&amp;"") + IF($B$31:$B$936="",1,0), 0)), "")</f>
        <v/>
      </c>
      <c r="D618" s="537" t="s">
        <v>4952</v>
      </c>
    </row>
    <row r="619" spans="1:4" s="11" customFormat="1" x14ac:dyDescent="0.2">
      <c r="A619" s="538" t="s">
        <v>4980</v>
      </c>
      <c r="B619" s="537" t="s">
        <v>4981</v>
      </c>
      <c r="C619" s="537" t="str">
        <f t="array" ref="C619">IFERROR(INDEX($B$31:$B$936, MATCH(0, COUNTIF($C$30:C618, $B$31:$B$936&amp;"") + IF($B$31:$B$936="",1,0), 0)), "")</f>
        <v/>
      </c>
      <c r="D619" s="537" t="s">
        <v>4982</v>
      </c>
    </row>
    <row r="620" spans="1:4" s="11" customFormat="1" x14ac:dyDescent="0.2">
      <c r="A620" s="538" t="s">
        <v>4983</v>
      </c>
      <c r="B620" s="537" t="s">
        <v>4984</v>
      </c>
      <c r="C620" s="537" t="str">
        <f t="array" ref="C620">IFERROR(INDEX($B$31:$B$936, MATCH(0, COUNTIF($C$30:C619, $B$31:$B$936&amp;"") + IF($B$31:$B$936="",1,0), 0)), "")</f>
        <v/>
      </c>
      <c r="D620" s="537" t="s">
        <v>4985</v>
      </c>
    </row>
    <row r="621" spans="1:4" s="11" customFormat="1" x14ac:dyDescent="0.2">
      <c r="A621" s="538" t="s">
        <v>4986</v>
      </c>
      <c r="B621" s="537" t="s">
        <v>4987</v>
      </c>
      <c r="C621" s="537" t="str">
        <f t="array" ref="C621">IFERROR(INDEX($B$31:$B$936, MATCH(0, COUNTIF($C$30:C620, $B$31:$B$936&amp;"") + IF($B$31:$B$936="",1,0), 0)), "")</f>
        <v/>
      </c>
      <c r="D621" s="537" t="s">
        <v>4988</v>
      </c>
    </row>
    <row r="622" spans="1:4" s="11" customFormat="1" x14ac:dyDescent="0.2">
      <c r="A622" s="538" t="s">
        <v>4989</v>
      </c>
      <c r="B622" s="537" t="s">
        <v>4990</v>
      </c>
      <c r="C622" s="537" t="str">
        <f t="array" ref="C622">IFERROR(INDEX($B$31:$B$936, MATCH(0, COUNTIF($C$30:C621, $B$31:$B$936&amp;"") + IF($B$31:$B$936="",1,0), 0)), "")</f>
        <v/>
      </c>
      <c r="D622" s="537" t="s">
        <v>4991</v>
      </c>
    </row>
    <row r="623" spans="1:4" s="11" customFormat="1" x14ac:dyDescent="0.2">
      <c r="A623" s="538" t="s">
        <v>4992</v>
      </c>
      <c r="B623" s="537" t="s">
        <v>4993</v>
      </c>
      <c r="C623" s="537" t="str">
        <f t="array" ref="C623">IFERROR(INDEX($B$31:$B$936, MATCH(0, COUNTIF($C$30:C622, $B$31:$B$936&amp;"") + IF($B$31:$B$936="",1,0), 0)), "")</f>
        <v/>
      </c>
      <c r="D623" s="537" t="s">
        <v>4994</v>
      </c>
    </row>
    <row r="624" spans="1:4" s="11" customFormat="1" x14ac:dyDescent="0.2">
      <c r="A624" s="538" t="s">
        <v>4995</v>
      </c>
      <c r="B624" s="537" t="s">
        <v>4731</v>
      </c>
      <c r="C624" s="537" t="str">
        <f t="array" ref="C624">IFERROR(INDEX($B$31:$B$936, MATCH(0, COUNTIF($C$30:C623, $B$31:$B$936&amp;"") + IF($B$31:$B$936="",1,0), 0)), "")</f>
        <v/>
      </c>
      <c r="D624" s="537" t="s">
        <v>4732</v>
      </c>
    </row>
    <row r="625" spans="1:4" s="11" customFormat="1" x14ac:dyDescent="0.2">
      <c r="A625" s="538" t="s">
        <v>4996</v>
      </c>
      <c r="B625" s="537" t="s">
        <v>559</v>
      </c>
      <c r="C625" s="537" t="str">
        <f t="array" ref="C625">IFERROR(INDEX($B$31:$B$936, MATCH(0, COUNTIF($C$30:C624, $B$31:$B$936&amp;"") + IF($B$31:$B$936="",1,0), 0)), "")</f>
        <v/>
      </c>
      <c r="D625" s="537" t="s">
        <v>4503</v>
      </c>
    </row>
    <row r="626" spans="1:4" s="11" customFormat="1" x14ac:dyDescent="0.2">
      <c r="A626" s="538" t="s">
        <v>4997</v>
      </c>
      <c r="B626" s="537" t="s">
        <v>559</v>
      </c>
      <c r="C626" s="537" t="str">
        <f t="array" ref="C626">IFERROR(INDEX($B$31:$B$936, MATCH(0, COUNTIF($C$30:C625, $B$31:$B$936&amp;"") + IF($B$31:$B$936="",1,0), 0)), "")</f>
        <v/>
      </c>
      <c r="D626" s="537" t="s">
        <v>4472</v>
      </c>
    </row>
    <row r="627" spans="1:4" s="11" customFormat="1" x14ac:dyDescent="0.2">
      <c r="A627" s="538" t="s">
        <v>4998</v>
      </c>
      <c r="B627" s="537" t="s">
        <v>559</v>
      </c>
      <c r="C627" s="537" t="str">
        <f t="array" ref="C627">IFERROR(INDEX($B$31:$B$936, MATCH(0, COUNTIF($C$30:C626, $B$31:$B$936&amp;"") + IF($B$31:$B$936="",1,0), 0)), "")</f>
        <v/>
      </c>
      <c r="D627" s="537" t="s">
        <v>4512</v>
      </c>
    </row>
    <row r="628" spans="1:4" s="11" customFormat="1" x14ac:dyDescent="0.2">
      <c r="A628" s="538" t="s">
        <v>4999</v>
      </c>
      <c r="B628" s="537" t="s">
        <v>559</v>
      </c>
      <c r="C628" s="537" t="str">
        <f t="array" ref="C628">IFERROR(INDEX($B$31:$B$936, MATCH(0, COUNTIF($C$30:C627, $B$31:$B$936&amp;"") + IF($B$31:$B$936="",1,0), 0)), "")</f>
        <v/>
      </c>
      <c r="D628" s="537" t="s">
        <v>4512</v>
      </c>
    </row>
    <row r="629" spans="1:4" s="11" customFormat="1" x14ac:dyDescent="0.2">
      <c r="A629" s="538" t="s">
        <v>5000</v>
      </c>
      <c r="B629" s="537" t="s">
        <v>4021</v>
      </c>
      <c r="C629" s="537" t="str">
        <f t="array" ref="C629">IFERROR(INDEX($B$31:$B$936, MATCH(0, COUNTIF($C$30:C628, $B$31:$B$936&amp;"") + IF($B$31:$B$936="",1,0), 0)), "")</f>
        <v/>
      </c>
      <c r="D629" s="537" t="s">
        <v>4022</v>
      </c>
    </row>
    <row r="630" spans="1:4" s="11" customFormat="1" x14ac:dyDescent="0.2">
      <c r="A630" s="538" t="s">
        <v>5001</v>
      </c>
      <c r="B630" s="537" t="s">
        <v>4021</v>
      </c>
      <c r="C630" s="537" t="str">
        <f t="array" ref="C630">IFERROR(INDEX($B$31:$B$936, MATCH(0, COUNTIF($C$30:C629, $B$31:$B$936&amp;"") + IF($B$31:$B$936="",1,0), 0)), "")</f>
        <v/>
      </c>
      <c r="D630" s="537" t="s">
        <v>4022</v>
      </c>
    </row>
    <row r="631" spans="1:4" s="11" customFormat="1" x14ac:dyDescent="0.2">
      <c r="A631" s="538" t="s">
        <v>5002</v>
      </c>
      <c r="B631" s="537" t="s">
        <v>4051</v>
      </c>
      <c r="C631" s="537" t="str">
        <f t="array" ref="C631">IFERROR(INDEX($B$31:$B$936, MATCH(0, COUNTIF($C$30:C630, $B$31:$B$936&amp;"") + IF($B$31:$B$936="",1,0), 0)), "")</f>
        <v/>
      </c>
      <c r="D631" s="537" t="s">
        <v>4052</v>
      </c>
    </row>
    <row r="632" spans="1:4" s="11" customFormat="1" x14ac:dyDescent="0.2">
      <c r="A632" s="538" t="s">
        <v>5003</v>
      </c>
      <c r="B632" s="537" t="s">
        <v>4391</v>
      </c>
      <c r="C632" s="537" t="str">
        <f t="array" ref="C632">IFERROR(INDEX($B$31:$B$936, MATCH(0, COUNTIF($C$30:C631, $B$31:$B$936&amp;"") + IF($B$31:$B$936="",1,0), 0)), "")</f>
        <v/>
      </c>
      <c r="D632" s="537" t="s">
        <v>4392</v>
      </c>
    </row>
    <row r="633" spans="1:4" s="11" customFormat="1" x14ac:dyDescent="0.2">
      <c r="A633" s="538" t="s">
        <v>5004</v>
      </c>
      <c r="B633" s="537" t="s">
        <v>4413</v>
      </c>
      <c r="C633" s="537" t="str">
        <f t="array" ref="C633">IFERROR(INDEX($B$31:$B$936, MATCH(0, COUNTIF($C$30:C632, $B$31:$B$936&amp;"") + IF($B$31:$B$936="",1,0), 0)), "")</f>
        <v/>
      </c>
      <c r="D633" s="537" t="s">
        <v>4414</v>
      </c>
    </row>
    <row r="634" spans="1:4" s="11" customFormat="1" x14ac:dyDescent="0.2">
      <c r="A634" s="538" t="s">
        <v>5005</v>
      </c>
      <c r="B634" s="537" t="s">
        <v>4051</v>
      </c>
      <c r="C634" s="537" t="str">
        <f t="array" ref="C634">IFERROR(INDEX($B$31:$B$936, MATCH(0, COUNTIF($C$30:C633, $B$31:$B$936&amp;"") + IF($B$31:$B$936="",1,0), 0)), "")</f>
        <v/>
      </c>
      <c r="D634" s="537" t="s">
        <v>4584</v>
      </c>
    </row>
    <row r="635" spans="1:4" s="11" customFormat="1" x14ac:dyDescent="0.2">
      <c r="A635" s="538" t="s">
        <v>5006</v>
      </c>
      <c r="B635" s="537" t="s">
        <v>559</v>
      </c>
      <c r="C635" s="537" t="str">
        <f t="array" ref="C635">IFERROR(INDEX($B$31:$B$936, MATCH(0, COUNTIF($C$30:C634, $B$31:$B$936&amp;"") + IF($B$31:$B$936="",1,0), 0)), "")</f>
        <v/>
      </c>
      <c r="D635" s="537" t="s">
        <v>5007</v>
      </c>
    </row>
    <row r="636" spans="1:4" s="11" customFormat="1" x14ac:dyDescent="0.2">
      <c r="A636" s="538" t="s">
        <v>5008</v>
      </c>
      <c r="B636" s="537" t="s">
        <v>559</v>
      </c>
      <c r="C636" s="537" t="str">
        <f t="array" ref="C636">IFERROR(INDEX($B$31:$B$936, MATCH(0, COUNTIF($C$30:C635, $B$31:$B$936&amp;"") + IF($B$31:$B$936="",1,0), 0)), "")</f>
        <v/>
      </c>
      <c r="D636" s="537" t="s">
        <v>5007</v>
      </c>
    </row>
    <row r="637" spans="1:4" s="11" customFormat="1" x14ac:dyDescent="0.2">
      <c r="A637" s="538" t="s">
        <v>5009</v>
      </c>
      <c r="B637" s="537" t="s">
        <v>559</v>
      </c>
      <c r="C637" s="537" t="str">
        <f t="array" ref="C637">IFERROR(INDEX($B$31:$B$936, MATCH(0, COUNTIF($C$30:C636, $B$31:$B$936&amp;"") + IF($B$31:$B$936="",1,0), 0)), "")</f>
        <v/>
      </c>
      <c r="D637" s="537" t="s">
        <v>5007</v>
      </c>
    </row>
    <row r="638" spans="1:4" s="11" customFormat="1" x14ac:dyDescent="0.2">
      <c r="A638" s="538" t="s">
        <v>5010</v>
      </c>
      <c r="B638" s="537" t="s">
        <v>559</v>
      </c>
      <c r="C638" s="537" t="str">
        <f t="array" ref="C638">IFERROR(INDEX($B$31:$B$936, MATCH(0, COUNTIF($C$30:C637, $B$31:$B$936&amp;"") + IF($B$31:$B$936="",1,0), 0)), "")</f>
        <v/>
      </c>
      <c r="D638" s="537" t="s">
        <v>5007</v>
      </c>
    </row>
    <row r="639" spans="1:4" s="11" customFormat="1" x14ac:dyDescent="0.2">
      <c r="A639" s="538" t="s">
        <v>5011</v>
      </c>
      <c r="B639" s="537" t="s">
        <v>4423</v>
      </c>
      <c r="C639" s="537" t="str">
        <f t="array" ref="C639">IFERROR(INDEX($B$31:$B$936, MATCH(0, COUNTIF($C$30:C638, $B$31:$B$936&amp;"") + IF($B$31:$B$936="",1,0), 0)), "")</f>
        <v/>
      </c>
      <c r="D639" s="537" t="s">
        <v>5012</v>
      </c>
    </row>
    <row r="640" spans="1:4" s="11" customFormat="1" x14ac:dyDescent="0.2">
      <c r="A640" s="538" t="s">
        <v>5013</v>
      </c>
      <c r="B640" s="537" t="s">
        <v>559</v>
      </c>
      <c r="C640" s="537" t="str">
        <f t="array" ref="C640">IFERROR(INDEX($B$31:$B$936, MATCH(0, COUNTIF($C$30:C639, $B$31:$B$936&amp;"") + IF($B$31:$B$936="",1,0), 0)), "")</f>
        <v/>
      </c>
      <c r="D640" s="537" t="s">
        <v>4902</v>
      </c>
    </row>
    <row r="641" spans="1:4" s="11" customFormat="1" x14ac:dyDescent="0.2">
      <c r="A641" s="538" t="s">
        <v>5014</v>
      </c>
      <c r="B641" s="537" t="s">
        <v>559</v>
      </c>
      <c r="C641" s="537" t="str">
        <f t="array" ref="C641">IFERROR(INDEX($B$31:$B$936, MATCH(0, COUNTIF($C$30:C640, $B$31:$B$936&amp;"") + IF($B$31:$B$936="",1,0), 0)), "")</f>
        <v/>
      </c>
      <c r="D641" s="537" t="s">
        <v>4902</v>
      </c>
    </row>
    <row r="642" spans="1:4" s="11" customFormat="1" x14ac:dyDescent="0.2">
      <c r="A642" s="538" t="s">
        <v>5015</v>
      </c>
      <c r="B642" s="537" t="s">
        <v>4009</v>
      </c>
      <c r="C642" s="537" t="str">
        <f t="array" ref="C642">IFERROR(INDEX($B$31:$B$936, MATCH(0, COUNTIF($C$30:C641, $B$31:$B$936&amp;"") + IF($B$31:$B$936="",1,0), 0)), "")</f>
        <v/>
      </c>
      <c r="D642" s="537" t="s">
        <v>4010</v>
      </c>
    </row>
    <row r="643" spans="1:4" s="11" customFormat="1" x14ac:dyDescent="0.2">
      <c r="A643" s="538" t="s">
        <v>5016</v>
      </c>
      <c r="B643" s="537" t="s">
        <v>559</v>
      </c>
      <c r="C643" s="537" t="str">
        <f t="array" ref="C643">IFERROR(INDEX($B$31:$B$936, MATCH(0, COUNTIF($C$30:C642, $B$31:$B$936&amp;"") + IF($B$31:$B$936="",1,0), 0)), "")</f>
        <v/>
      </c>
      <c r="D643" s="537" t="s">
        <v>5017</v>
      </c>
    </row>
    <row r="644" spans="1:4" s="11" customFormat="1" x14ac:dyDescent="0.2">
      <c r="A644" s="538" t="s">
        <v>5018</v>
      </c>
      <c r="B644" s="537" t="s">
        <v>559</v>
      </c>
      <c r="C644" s="537" t="str">
        <f t="array" ref="C644">IFERROR(INDEX($B$31:$B$936, MATCH(0, COUNTIF($C$30:C643, $B$31:$B$936&amp;"") + IF($B$31:$B$936="",1,0), 0)), "")</f>
        <v/>
      </c>
      <c r="D644" s="537" t="s">
        <v>5017</v>
      </c>
    </row>
    <row r="645" spans="1:4" s="11" customFormat="1" x14ac:dyDescent="0.2">
      <c r="A645" s="538" t="s">
        <v>5019</v>
      </c>
      <c r="B645" s="537" t="s">
        <v>5020</v>
      </c>
      <c r="C645" s="537" t="str">
        <f t="array" ref="C645">IFERROR(INDEX($B$31:$B$936, MATCH(0, COUNTIF($C$30:C644, $B$31:$B$936&amp;"") + IF($B$31:$B$936="",1,0), 0)), "")</f>
        <v/>
      </c>
      <c r="D645" s="537" t="s">
        <v>5021</v>
      </c>
    </row>
    <row r="646" spans="1:4" s="11" customFormat="1" x14ac:dyDescent="0.2">
      <c r="A646" s="538" t="s">
        <v>5022</v>
      </c>
      <c r="B646" s="537" t="s">
        <v>559</v>
      </c>
      <c r="C646" s="537" t="str">
        <f t="array" ref="C646">IFERROR(INDEX($B$31:$B$936, MATCH(0, COUNTIF($C$30:C645, $B$31:$B$936&amp;"") + IF($B$31:$B$936="",1,0), 0)), "")</f>
        <v/>
      </c>
      <c r="D646" s="537" t="s">
        <v>5023</v>
      </c>
    </row>
    <row r="647" spans="1:4" s="11" customFormat="1" x14ac:dyDescent="0.2">
      <c r="A647" s="538" t="s">
        <v>5024</v>
      </c>
      <c r="B647" s="537" t="s">
        <v>559</v>
      </c>
      <c r="C647" s="537" t="str">
        <f t="array" ref="C647">IFERROR(INDEX($B$31:$B$936, MATCH(0, COUNTIF($C$30:C646, $B$31:$B$936&amp;"") + IF($B$31:$B$936="",1,0), 0)), "")</f>
        <v/>
      </c>
      <c r="D647" s="537" t="s">
        <v>5023</v>
      </c>
    </row>
    <row r="648" spans="1:4" s="11" customFormat="1" x14ac:dyDescent="0.2">
      <c r="A648" s="538" t="s">
        <v>5025</v>
      </c>
      <c r="B648" s="537" t="s">
        <v>559</v>
      </c>
      <c r="C648" s="537" t="str">
        <f t="array" ref="C648">IFERROR(INDEX($B$31:$B$936, MATCH(0, COUNTIF($C$30:C647, $B$31:$B$936&amp;"") + IF($B$31:$B$936="",1,0), 0)), "")</f>
        <v/>
      </c>
      <c r="D648" s="537" t="s">
        <v>5023</v>
      </c>
    </row>
    <row r="649" spans="1:4" s="11" customFormat="1" x14ac:dyDescent="0.2">
      <c r="A649" s="538" t="s">
        <v>5026</v>
      </c>
      <c r="B649" s="537" t="s">
        <v>559</v>
      </c>
      <c r="C649" s="537" t="str">
        <f t="array" ref="C649">IFERROR(INDEX($B$31:$B$936, MATCH(0, COUNTIF($C$30:C648, $B$31:$B$936&amp;"") + IF($B$31:$B$936="",1,0), 0)), "")</f>
        <v/>
      </c>
      <c r="D649" s="537" t="s">
        <v>5023</v>
      </c>
    </row>
    <row r="650" spans="1:4" s="11" customFormat="1" x14ac:dyDescent="0.2">
      <c r="A650" s="538" t="s">
        <v>5027</v>
      </c>
      <c r="B650" s="537" t="s">
        <v>559</v>
      </c>
      <c r="C650" s="537" t="str">
        <f t="array" ref="C650">IFERROR(INDEX($B$31:$B$936, MATCH(0, COUNTIF($C$30:C649, $B$31:$B$936&amp;"") + IF($B$31:$B$936="",1,0), 0)), "")</f>
        <v/>
      </c>
      <c r="D650" s="537" t="s">
        <v>4948</v>
      </c>
    </row>
    <row r="651" spans="1:4" s="11" customFormat="1" x14ac:dyDescent="0.2">
      <c r="A651" s="538" t="s">
        <v>5028</v>
      </c>
      <c r="B651" s="537" t="s">
        <v>559</v>
      </c>
      <c r="C651" s="537" t="str">
        <f t="array" ref="C651">IFERROR(INDEX($B$31:$B$936, MATCH(0, COUNTIF($C$30:C650, $B$31:$B$936&amp;"") + IF($B$31:$B$936="",1,0), 0)), "")</f>
        <v/>
      </c>
      <c r="D651" s="537" t="s">
        <v>4948</v>
      </c>
    </row>
    <row r="652" spans="1:4" s="11" customFormat="1" x14ac:dyDescent="0.2">
      <c r="A652" s="538" t="s">
        <v>5029</v>
      </c>
      <c r="B652" s="537" t="s">
        <v>4645</v>
      </c>
      <c r="C652" s="537" t="str">
        <f t="array" ref="C652">IFERROR(INDEX($B$31:$B$936, MATCH(0, COUNTIF($C$30:C651, $B$31:$B$936&amp;"") + IF($B$31:$B$936="",1,0), 0)), "")</f>
        <v/>
      </c>
      <c r="D652" s="537" t="s">
        <v>4646</v>
      </c>
    </row>
    <row r="653" spans="1:4" s="11" customFormat="1" x14ac:dyDescent="0.2">
      <c r="A653" s="538" t="s">
        <v>5030</v>
      </c>
      <c r="B653" s="537" t="s">
        <v>559</v>
      </c>
      <c r="C653" s="537" t="str">
        <f t="array" ref="C653">IFERROR(INDEX($B$31:$B$936, MATCH(0, COUNTIF($C$30:C652, $B$31:$B$936&amp;"") + IF($B$31:$B$936="",1,0), 0)), "")</f>
        <v/>
      </c>
      <c r="D653" s="537" t="s">
        <v>3986</v>
      </c>
    </row>
    <row r="654" spans="1:4" s="11" customFormat="1" x14ac:dyDescent="0.2">
      <c r="A654" s="538" t="s">
        <v>5031</v>
      </c>
      <c r="B654" s="537" t="s">
        <v>559</v>
      </c>
      <c r="C654" s="537" t="str">
        <f t="array" ref="C654">IFERROR(INDEX($B$31:$B$936, MATCH(0, COUNTIF($C$30:C653, $B$31:$B$936&amp;"") + IF($B$31:$B$936="",1,0), 0)), "")</f>
        <v/>
      </c>
      <c r="D654" s="537" t="s">
        <v>3986</v>
      </c>
    </row>
    <row r="655" spans="1:4" s="11" customFormat="1" x14ac:dyDescent="0.2">
      <c r="A655" s="538" t="s">
        <v>5032</v>
      </c>
      <c r="B655" s="537" t="s">
        <v>4423</v>
      </c>
      <c r="C655" s="537" t="str">
        <f t="array" ref="C655">IFERROR(INDEX($B$31:$B$936, MATCH(0, COUNTIF($C$30:C654, $B$31:$B$936&amp;"") + IF($B$31:$B$936="",1,0), 0)), "")</f>
        <v/>
      </c>
      <c r="D655" s="537" t="s">
        <v>5033</v>
      </c>
    </row>
    <row r="656" spans="1:4" s="11" customFormat="1" x14ac:dyDescent="0.2">
      <c r="A656" s="538" t="s">
        <v>5034</v>
      </c>
      <c r="B656" s="537" t="s">
        <v>4051</v>
      </c>
      <c r="C656" s="537" t="str">
        <f t="array" ref="C656">IFERROR(INDEX($B$31:$B$936, MATCH(0, COUNTIF($C$30:C655, $B$31:$B$936&amp;"") + IF($B$31:$B$936="",1,0), 0)), "")</f>
        <v/>
      </c>
      <c r="D656" s="537" t="s">
        <v>4479</v>
      </c>
    </row>
    <row r="657" spans="1:4" s="11" customFormat="1" x14ac:dyDescent="0.2">
      <c r="A657" s="538" t="s">
        <v>5035</v>
      </c>
      <c r="B657" s="537" t="s">
        <v>4439</v>
      </c>
      <c r="C657" s="537" t="str">
        <f t="array" ref="C657">IFERROR(INDEX($B$31:$B$936, MATCH(0, COUNTIF($C$30:C656, $B$31:$B$936&amp;"") + IF($B$31:$B$936="",1,0), 0)), "")</f>
        <v/>
      </c>
      <c r="D657" s="537" t="s">
        <v>4440</v>
      </c>
    </row>
    <row r="658" spans="1:4" s="11" customFormat="1" x14ac:dyDescent="0.2">
      <c r="A658" s="538" t="s">
        <v>5036</v>
      </c>
      <c r="B658" s="537" t="s">
        <v>559</v>
      </c>
      <c r="C658" s="537" t="str">
        <f t="array" ref="C658">IFERROR(INDEX($B$31:$B$936, MATCH(0, COUNTIF($C$30:C657, $B$31:$B$936&amp;"") + IF($B$31:$B$936="",1,0), 0)), "")</f>
        <v/>
      </c>
      <c r="D658" s="537" t="s">
        <v>5037</v>
      </c>
    </row>
    <row r="659" spans="1:4" s="11" customFormat="1" x14ac:dyDescent="0.2">
      <c r="A659" s="538" t="s">
        <v>5038</v>
      </c>
      <c r="B659" s="537" t="s">
        <v>559</v>
      </c>
      <c r="C659" s="537" t="str">
        <f t="array" ref="C659">IFERROR(INDEX($B$31:$B$936, MATCH(0, COUNTIF($C$30:C658, $B$31:$B$936&amp;"") + IF($B$31:$B$936="",1,0), 0)), "")</f>
        <v/>
      </c>
      <c r="D659" s="537" t="s">
        <v>5037</v>
      </c>
    </row>
    <row r="660" spans="1:4" s="11" customFormat="1" x14ac:dyDescent="0.2">
      <c r="A660" s="538" t="s">
        <v>5039</v>
      </c>
      <c r="B660" s="537" t="s">
        <v>559</v>
      </c>
      <c r="C660" s="537" t="str">
        <f t="array" ref="C660">IFERROR(INDEX($B$31:$B$936, MATCH(0, COUNTIF($C$30:C659, $B$31:$B$936&amp;"") + IF($B$31:$B$936="",1,0), 0)), "")</f>
        <v/>
      </c>
      <c r="D660" s="537" t="s">
        <v>4024</v>
      </c>
    </row>
    <row r="661" spans="1:4" s="11" customFormat="1" x14ac:dyDescent="0.2">
      <c r="A661" s="538" t="s">
        <v>5040</v>
      </c>
      <c r="B661" s="537" t="s">
        <v>559</v>
      </c>
      <c r="C661" s="537" t="str">
        <f t="array" ref="C661">IFERROR(INDEX($B$31:$B$936, MATCH(0, COUNTIF($C$30:C660, $B$31:$B$936&amp;"") + IF($B$31:$B$936="",1,0), 0)), "")</f>
        <v/>
      </c>
      <c r="D661" s="537" t="s">
        <v>4024</v>
      </c>
    </row>
    <row r="662" spans="1:4" s="11" customFormat="1" x14ac:dyDescent="0.2">
      <c r="A662" s="538" t="s">
        <v>5041</v>
      </c>
      <c r="B662" s="537" t="s">
        <v>4009</v>
      </c>
      <c r="C662" s="537" t="str">
        <f t="array" ref="C662">IFERROR(INDEX($B$31:$B$936, MATCH(0, COUNTIF($C$30:C661, $B$31:$B$936&amp;"") + IF($B$31:$B$936="",1,0), 0)), "")</f>
        <v/>
      </c>
      <c r="D662" s="537" t="s">
        <v>4026</v>
      </c>
    </row>
    <row r="663" spans="1:4" s="11" customFormat="1" x14ac:dyDescent="0.2">
      <c r="A663" s="538" t="s">
        <v>5042</v>
      </c>
      <c r="B663" s="537" t="s">
        <v>4051</v>
      </c>
      <c r="C663" s="537" t="str">
        <f t="array" ref="C663">IFERROR(INDEX($B$31:$B$936, MATCH(0, COUNTIF($C$30:C662, $B$31:$B$936&amp;"") + IF($B$31:$B$936="",1,0), 0)), "")</f>
        <v/>
      </c>
      <c r="D663" s="537" t="s">
        <v>5043</v>
      </c>
    </row>
    <row r="664" spans="1:4" s="11" customFormat="1" x14ac:dyDescent="0.2">
      <c r="A664" s="538" t="s">
        <v>5044</v>
      </c>
      <c r="B664" s="537" t="s">
        <v>4447</v>
      </c>
      <c r="C664" s="537" t="str">
        <f t="array" ref="C664">IFERROR(INDEX($B$31:$B$936, MATCH(0, COUNTIF($C$30:C663, $B$31:$B$936&amp;"") + IF($B$31:$B$936="",1,0), 0)), "")</f>
        <v/>
      </c>
      <c r="D664" s="537" t="s">
        <v>4448</v>
      </c>
    </row>
    <row r="665" spans="1:4" s="11" customFormat="1" x14ac:dyDescent="0.2">
      <c r="A665" s="538" t="s">
        <v>5045</v>
      </c>
      <c r="B665" s="537" t="s">
        <v>4447</v>
      </c>
      <c r="C665" s="537" t="str">
        <f t="array" ref="C665">IFERROR(INDEX($B$31:$B$936, MATCH(0, COUNTIF($C$30:C664, $B$31:$B$936&amp;"") + IF($B$31:$B$936="",1,0), 0)), "")</f>
        <v/>
      </c>
      <c r="D665" s="537" t="s">
        <v>4448</v>
      </c>
    </row>
    <row r="666" spans="1:4" s="11" customFormat="1" x14ac:dyDescent="0.2">
      <c r="A666" s="538" t="s">
        <v>5046</v>
      </c>
      <c r="B666" s="537" t="s">
        <v>4051</v>
      </c>
      <c r="C666" s="537" t="str">
        <f t="array" ref="C666">IFERROR(INDEX($B$31:$B$936, MATCH(0, COUNTIF($C$30:C665, $B$31:$B$936&amp;"") + IF($B$31:$B$936="",1,0), 0)), "")</f>
        <v/>
      </c>
      <c r="D666" s="537" t="s">
        <v>5047</v>
      </c>
    </row>
    <row r="667" spans="1:4" s="11" customFormat="1" x14ac:dyDescent="0.2">
      <c r="A667" s="538" t="s">
        <v>5048</v>
      </c>
      <c r="B667" s="537" t="s">
        <v>4632</v>
      </c>
      <c r="C667" s="537" t="str">
        <f t="array" ref="C667">IFERROR(INDEX($B$31:$B$936, MATCH(0, COUNTIF($C$30:C666, $B$31:$B$936&amp;"") + IF($B$31:$B$936="",1,0), 0)), "")</f>
        <v/>
      </c>
      <c r="D667" s="537" t="s">
        <v>4633</v>
      </c>
    </row>
    <row r="668" spans="1:4" s="11" customFormat="1" x14ac:dyDescent="0.2">
      <c r="A668" s="538" t="s">
        <v>5049</v>
      </c>
      <c r="B668" s="537" t="s">
        <v>4632</v>
      </c>
      <c r="C668" s="537" t="str">
        <f t="array" ref="C668">IFERROR(INDEX($B$31:$B$936, MATCH(0, COUNTIF($C$30:C667, $B$31:$B$936&amp;"") + IF($B$31:$B$936="",1,0), 0)), "")</f>
        <v/>
      </c>
      <c r="D668" s="537" t="s">
        <v>4633</v>
      </c>
    </row>
    <row r="669" spans="1:4" s="11" customFormat="1" x14ac:dyDescent="0.2">
      <c r="A669" s="538" t="s">
        <v>5050</v>
      </c>
      <c r="B669" s="537" t="s">
        <v>4632</v>
      </c>
      <c r="C669" s="537" t="str">
        <f t="array" ref="C669">IFERROR(INDEX($B$31:$B$936, MATCH(0, COUNTIF($C$30:C668, $B$31:$B$936&amp;"") + IF($B$31:$B$936="",1,0), 0)), "")</f>
        <v/>
      </c>
      <c r="D669" s="537" t="s">
        <v>4633</v>
      </c>
    </row>
    <row r="670" spans="1:4" s="11" customFormat="1" x14ac:dyDescent="0.2">
      <c r="A670" s="538" t="s">
        <v>5051</v>
      </c>
      <c r="B670" s="537" t="s">
        <v>4632</v>
      </c>
      <c r="C670" s="537" t="str">
        <f t="array" ref="C670">IFERROR(INDEX($B$31:$B$936, MATCH(0, COUNTIF($C$30:C669, $B$31:$B$936&amp;"") + IF($B$31:$B$936="",1,0), 0)), "")</f>
        <v/>
      </c>
      <c r="D670" s="537" t="s">
        <v>4633</v>
      </c>
    </row>
    <row r="671" spans="1:4" s="11" customFormat="1" x14ac:dyDescent="0.2">
      <c r="A671" s="538" t="s">
        <v>5052</v>
      </c>
      <c r="B671" s="537" t="s">
        <v>4632</v>
      </c>
      <c r="C671" s="537" t="str">
        <f t="array" ref="C671">IFERROR(INDEX($B$31:$B$936, MATCH(0, COUNTIF($C$30:C670, $B$31:$B$936&amp;"") + IF($B$31:$B$936="",1,0), 0)), "")</f>
        <v/>
      </c>
      <c r="D671" s="537" t="s">
        <v>4633</v>
      </c>
    </row>
    <row r="672" spans="1:4" s="11" customFormat="1" x14ac:dyDescent="0.2">
      <c r="A672" s="538" t="s">
        <v>5053</v>
      </c>
      <c r="B672" s="537" t="s">
        <v>4632</v>
      </c>
      <c r="C672" s="537" t="str">
        <f t="array" ref="C672">IFERROR(INDEX($B$31:$B$936, MATCH(0, COUNTIF($C$30:C671, $B$31:$B$936&amp;"") + IF($B$31:$B$936="",1,0), 0)), "")</f>
        <v/>
      </c>
      <c r="D672" s="537" t="s">
        <v>4633</v>
      </c>
    </row>
    <row r="673" spans="1:4" s="11" customFormat="1" x14ac:dyDescent="0.2">
      <c r="A673" s="538" t="s">
        <v>5054</v>
      </c>
      <c r="B673" s="537" t="s">
        <v>4632</v>
      </c>
      <c r="C673" s="537" t="str">
        <f t="array" ref="C673">IFERROR(INDEX($B$31:$B$936, MATCH(0, COUNTIF($C$30:C672, $B$31:$B$936&amp;"") + IF($B$31:$B$936="",1,0), 0)), "")</f>
        <v/>
      </c>
      <c r="D673" s="537" t="s">
        <v>4633</v>
      </c>
    </row>
    <row r="674" spans="1:4" s="11" customFormat="1" x14ac:dyDescent="0.2">
      <c r="A674" s="538" t="s">
        <v>5055</v>
      </c>
      <c r="B674" s="537" t="s">
        <v>5056</v>
      </c>
      <c r="C674" s="537" t="str">
        <f t="array" ref="C674">IFERROR(INDEX($B$31:$B$936, MATCH(0, COUNTIF($C$30:C673, $B$31:$B$936&amp;"") + IF($B$31:$B$936="",1,0), 0)), "")</f>
        <v/>
      </c>
      <c r="D674" s="537" t="s">
        <v>5057</v>
      </c>
    </row>
    <row r="675" spans="1:4" s="11" customFormat="1" x14ac:dyDescent="0.2">
      <c r="A675" s="538" t="s">
        <v>5058</v>
      </c>
      <c r="B675" s="537" t="s">
        <v>559</v>
      </c>
      <c r="C675" s="537" t="str">
        <f t="array" ref="C675">IFERROR(INDEX($B$31:$B$936, MATCH(0, COUNTIF($C$30:C674, $B$31:$B$936&amp;"") + IF($B$31:$B$936="",1,0), 0)), "")</f>
        <v/>
      </c>
      <c r="D675" s="537" t="s">
        <v>4905</v>
      </c>
    </row>
    <row r="676" spans="1:4" s="11" customFormat="1" x14ac:dyDescent="0.2">
      <c r="A676" s="538" t="s">
        <v>5059</v>
      </c>
      <c r="B676" s="537" t="s">
        <v>559</v>
      </c>
      <c r="C676" s="537" t="str">
        <f t="array" ref="C676">IFERROR(INDEX($B$31:$B$936, MATCH(0, COUNTIF($C$30:C675, $B$31:$B$936&amp;"") + IF($B$31:$B$936="",1,0), 0)), "")</f>
        <v/>
      </c>
      <c r="D676" s="537" t="s">
        <v>4905</v>
      </c>
    </row>
    <row r="677" spans="1:4" s="11" customFormat="1" x14ac:dyDescent="0.2">
      <c r="A677" s="538" t="s">
        <v>5060</v>
      </c>
      <c r="B677" s="537" t="s">
        <v>559</v>
      </c>
      <c r="C677" s="537" t="str">
        <f t="array" ref="C677">IFERROR(INDEX($B$31:$B$936, MATCH(0, COUNTIF($C$30:C676, $B$31:$B$936&amp;"") + IF($B$31:$B$936="",1,0), 0)), "")</f>
        <v/>
      </c>
      <c r="D677" s="537" t="s">
        <v>4694</v>
      </c>
    </row>
    <row r="678" spans="1:4" s="11" customFormat="1" x14ac:dyDescent="0.2">
      <c r="A678" s="538" t="s">
        <v>5061</v>
      </c>
      <c r="B678" s="537" t="s">
        <v>559</v>
      </c>
      <c r="C678" s="537" t="str">
        <f t="array" ref="C678">IFERROR(INDEX($B$31:$B$936, MATCH(0, COUNTIF($C$30:C677, $B$31:$B$936&amp;"") + IF($B$31:$B$936="",1,0), 0)), "")</f>
        <v/>
      </c>
      <c r="D678" s="537" t="s">
        <v>4694</v>
      </c>
    </row>
    <row r="679" spans="1:4" s="11" customFormat="1" x14ac:dyDescent="0.2">
      <c r="A679" s="538" t="s">
        <v>5062</v>
      </c>
      <c r="B679" s="537" t="s">
        <v>559</v>
      </c>
      <c r="C679" s="537" t="str">
        <f t="array" ref="C679">IFERROR(INDEX($B$31:$B$936, MATCH(0, COUNTIF($C$30:C678, $B$31:$B$936&amp;"") + IF($B$31:$B$936="",1,0), 0)), "")</f>
        <v/>
      </c>
      <c r="D679" s="537" t="s">
        <v>4694</v>
      </c>
    </row>
    <row r="680" spans="1:4" s="11" customFormat="1" x14ac:dyDescent="0.2">
      <c r="A680" s="538" t="s">
        <v>5063</v>
      </c>
      <c r="B680" s="537" t="s">
        <v>559</v>
      </c>
      <c r="C680" s="537" t="str">
        <f t="array" ref="C680">IFERROR(INDEX($B$31:$B$936, MATCH(0, COUNTIF($C$30:C679, $B$31:$B$936&amp;"") + IF($B$31:$B$936="",1,0), 0)), "")</f>
        <v/>
      </c>
      <c r="D680" s="537" t="s">
        <v>4694</v>
      </c>
    </row>
    <row r="681" spans="1:4" s="11" customFormat="1" x14ac:dyDescent="0.2">
      <c r="A681" s="538" t="s">
        <v>5064</v>
      </c>
      <c r="B681" s="537" t="s">
        <v>4958</v>
      </c>
      <c r="C681" s="537" t="str">
        <f t="array" ref="C681">IFERROR(INDEX($B$31:$B$936, MATCH(0, COUNTIF($C$30:C680, $B$31:$B$936&amp;"") + IF($B$31:$B$936="",1,0), 0)), "")</f>
        <v/>
      </c>
      <c r="D681" s="537" t="s">
        <v>5065</v>
      </c>
    </row>
    <row r="682" spans="1:4" s="11" customFormat="1" x14ac:dyDescent="0.2">
      <c r="A682" s="538" t="s">
        <v>5066</v>
      </c>
      <c r="B682" s="537" t="s">
        <v>4958</v>
      </c>
      <c r="C682" s="537" t="str">
        <f t="array" ref="C682">IFERROR(INDEX($B$31:$B$936, MATCH(0, COUNTIF($C$30:C681, $B$31:$B$936&amp;"") + IF($B$31:$B$936="",1,0), 0)), "")</f>
        <v/>
      </c>
      <c r="D682" s="537" t="s">
        <v>4959</v>
      </c>
    </row>
    <row r="683" spans="1:4" s="11" customFormat="1" x14ac:dyDescent="0.2">
      <c r="A683" s="538" t="s">
        <v>5067</v>
      </c>
      <c r="B683" s="537" t="s">
        <v>4958</v>
      </c>
      <c r="C683" s="537" t="str">
        <f t="array" ref="C683">IFERROR(INDEX($B$31:$B$936, MATCH(0, COUNTIF($C$30:C682, $B$31:$B$936&amp;"") + IF($B$31:$B$936="",1,0), 0)), "")</f>
        <v/>
      </c>
      <c r="D683" s="537" t="s">
        <v>4959</v>
      </c>
    </row>
    <row r="684" spans="1:4" s="11" customFormat="1" x14ac:dyDescent="0.2">
      <c r="A684" s="538" t="s">
        <v>5068</v>
      </c>
      <c r="B684" s="537" t="s">
        <v>4958</v>
      </c>
      <c r="C684" s="537" t="str">
        <f t="array" ref="C684">IFERROR(INDEX($B$31:$B$936, MATCH(0, COUNTIF($C$30:C683, $B$31:$B$936&amp;"") + IF($B$31:$B$936="",1,0), 0)), "")</f>
        <v/>
      </c>
      <c r="D684" s="537" t="s">
        <v>4959</v>
      </c>
    </row>
    <row r="685" spans="1:4" s="11" customFormat="1" x14ac:dyDescent="0.2">
      <c r="A685" s="538" t="s">
        <v>5069</v>
      </c>
      <c r="B685" s="537" t="s">
        <v>4632</v>
      </c>
      <c r="C685" s="537" t="str">
        <f t="array" ref="C685">IFERROR(INDEX($B$31:$B$936, MATCH(0, COUNTIF($C$30:C684, $B$31:$B$936&amp;"") + IF($B$31:$B$936="",1,0), 0)), "")</f>
        <v/>
      </c>
      <c r="D685" s="537" t="s">
        <v>4633</v>
      </c>
    </row>
    <row r="686" spans="1:4" s="11" customFormat="1" x14ac:dyDescent="0.2">
      <c r="A686" s="538" t="s">
        <v>5070</v>
      </c>
      <c r="B686" s="537" t="s">
        <v>4051</v>
      </c>
      <c r="C686" s="537" t="str">
        <f t="array" ref="C686">IFERROR(INDEX($B$31:$B$936, MATCH(0, COUNTIF($C$30:C685, $B$31:$B$936&amp;"") + IF($B$31:$B$936="",1,0), 0)), "")</f>
        <v/>
      </c>
      <c r="D686" s="537" t="s">
        <v>4871</v>
      </c>
    </row>
    <row r="687" spans="1:4" s="11" customFormat="1" x14ac:dyDescent="0.2">
      <c r="A687" s="538" t="s">
        <v>5071</v>
      </c>
      <c r="B687" s="537" t="s">
        <v>4051</v>
      </c>
      <c r="C687" s="537" t="str">
        <f t="array" ref="C687">IFERROR(INDEX($B$31:$B$936, MATCH(0, COUNTIF($C$30:C686, $B$31:$B$936&amp;"") + IF($B$31:$B$936="",1,0), 0)), "")</f>
        <v/>
      </c>
      <c r="D687" s="537" t="s">
        <v>4584</v>
      </c>
    </row>
    <row r="688" spans="1:4" s="11" customFormat="1" x14ac:dyDescent="0.2">
      <c r="A688" s="538" t="s">
        <v>5072</v>
      </c>
      <c r="B688" s="537" t="s">
        <v>4990</v>
      </c>
      <c r="C688" s="537" t="str">
        <f t="array" ref="C688">IFERROR(INDEX($B$31:$B$936, MATCH(0, COUNTIF($C$30:C687, $B$31:$B$936&amp;"") + IF($B$31:$B$936="",1,0), 0)), "")</f>
        <v/>
      </c>
      <c r="D688" s="537" t="s">
        <v>5073</v>
      </c>
    </row>
    <row r="689" spans="1:4" s="11" customFormat="1" x14ac:dyDescent="0.2">
      <c r="A689" s="538" t="s">
        <v>5074</v>
      </c>
      <c r="B689" s="537" t="s">
        <v>4993</v>
      </c>
      <c r="C689" s="537" t="str">
        <f t="array" ref="C689">IFERROR(INDEX($B$31:$B$936, MATCH(0, COUNTIF($C$30:C688, $B$31:$B$936&amp;"") + IF($B$31:$B$936="",1,0), 0)), "")</f>
        <v/>
      </c>
      <c r="D689" s="537" t="s">
        <v>4994</v>
      </c>
    </row>
    <row r="690" spans="1:4" s="11" customFormat="1" x14ac:dyDescent="0.2">
      <c r="A690" s="538" t="s">
        <v>5075</v>
      </c>
      <c r="B690" s="537" t="s">
        <v>4981</v>
      </c>
      <c r="C690" s="537" t="str">
        <f t="array" ref="C690">IFERROR(INDEX($B$31:$B$936, MATCH(0, COUNTIF($C$30:C689, $B$31:$B$936&amp;"") + IF($B$31:$B$936="",1,0), 0)), "")</f>
        <v/>
      </c>
      <c r="D690" s="537" t="s">
        <v>4982</v>
      </c>
    </row>
    <row r="691" spans="1:4" s="11" customFormat="1" x14ac:dyDescent="0.2">
      <c r="A691" s="538" t="s">
        <v>5076</v>
      </c>
      <c r="B691" s="537" t="s">
        <v>4187</v>
      </c>
      <c r="C691" s="537" t="str">
        <f t="array" ref="C691">IFERROR(INDEX($B$31:$B$936, MATCH(0, COUNTIF($C$30:C690, $B$31:$B$936&amp;"") + IF($B$31:$B$936="",1,0), 0)), "")</f>
        <v/>
      </c>
      <c r="D691" s="537" t="s">
        <v>4188</v>
      </c>
    </row>
    <row r="692" spans="1:4" s="11" customFormat="1" x14ac:dyDescent="0.2">
      <c r="A692" s="538" t="s">
        <v>5077</v>
      </c>
      <c r="B692" s="537" t="s">
        <v>4941</v>
      </c>
      <c r="C692" s="537" t="str">
        <f t="array" ref="C692">IFERROR(INDEX($B$31:$B$936, MATCH(0, COUNTIF($C$30:C691, $B$31:$B$936&amp;"") + IF($B$31:$B$936="",1,0), 0)), "")</f>
        <v/>
      </c>
      <c r="D692" s="537" t="s">
        <v>4942</v>
      </c>
    </row>
    <row r="693" spans="1:4" s="11" customFormat="1" x14ac:dyDescent="0.2">
      <c r="A693" s="538" t="s">
        <v>5078</v>
      </c>
      <c r="B693" s="537" t="s">
        <v>4941</v>
      </c>
      <c r="C693" s="537" t="str">
        <f t="array" ref="C693">IFERROR(INDEX($B$31:$B$936, MATCH(0, COUNTIF($C$30:C692, $B$31:$B$936&amp;"") + IF($B$31:$B$936="",1,0), 0)), "")</f>
        <v/>
      </c>
      <c r="D693" s="537" t="s">
        <v>4942</v>
      </c>
    </row>
    <row r="694" spans="1:4" s="11" customFormat="1" x14ac:dyDescent="0.2">
      <c r="A694" s="538" t="s">
        <v>5079</v>
      </c>
      <c r="B694" s="537" t="s">
        <v>4938</v>
      </c>
      <c r="C694" s="537" t="str">
        <f t="array" ref="C694">IFERROR(INDEX($B$31:$B$936, MATCH(0, COUNTIF($C$30:C693, $B$31:$B$936&amp;"") + IF($B$31:$B$936="",1,0), 0)), "")</f>
        <v/>
      </c>
      <c r="D694" s="537" t="s">
        <v>4939</v>
      </c>
    </row>
    <row r="695" spans="1:4" s="11" customFormat="1" x14ac:dyDescent="0.2">
      <c r="A695" s="538" t="s">
        <v>5080</v>
      </c>
      <c r="B695" s="537" t="s">
        <v>4938</v>
      </c>
      <c r="C695" s="537" t="str">
        <f t="array" ref="C695">IFERROR(INDEX($B$31:$B$936, MATCH(0, COUNTIF($C$30:C694, $B$31:$B$936&amp;"") + IF($B$31:$B$936="",1,0), 0)), "")</f>
        <v/>
      </c>
      <c r="D695" s="537" t="s">
        <v>4939</v>
      </c>
    </row>
    <row r="696" spans="1:4" s="11" customFormat="1" x14ac:dyDescent="0.2">
      <c r="A696" s="538" t="s">
        <v>5081</v>
      </c>
      <c r="B696" s="537" t="s">
        <v>4581</v>
      </c>
      <c r="C696" s="537" t="str">
        <f t="array" ref="C696">IFERROR(INDEX($B$31:$B$936, MATCH(0, COUNTIF($C$30:C695, $B$31:$B$936&amp;"") + IF($B$31:$B$936="",1,0), 0)), "")</f>
        <v/>
      </c>
      <c r="D696" s="537" t="s">
        <v>4582</v>
      </c>
    </row>
    <row r="697" spans="1:4" s="11" customFormat="1" x14ac:dyDescent="0.2">
      <c r="A697" s="538" t="s">
        <v>5082</v>
      </c>
      <c r="B697" s="537" t="s">
        <v>4581</v>
      </c>
      <c r="C697" s="537" t="str">
        <f t="array" ref="C697">IFERROR(INDEX($B$31:$B$936, MATCH(0, COUNTIF($C$30:C696, $B$31:$B$936&amp;"") + IF($B$31:$B$936="",1,0), 0)), "")</f>
        <v/>
      </c>
      <c r="D697" s="537" t="s">
        <v>4582</v>
      </c>
    </row>
    <row r="698" spans="1:4" s="11" customFormat="1" x14ac:dyDescent="0.2">
      <c r="A698" s="538" t="s">
        <v>5083</v>
      </c>
      <c r="B698" s="537" t="s">
        <v>5084</v>
      </c>
      <c r="C698" s="537" t="str">
        <f t="array" ref="C698">IFERROR(INDEX($B$31:$B$936, MATCH(0, COUNTIF($C$30:C697, $B$31:$B$936&amp;"") + IF($B$31:$B$936="",1,0), 0)), "")</f>
        <v/>
      </c>
      <c r="D698" s="537" t="s">
        <v>5085</v>
      </c>
    </row>
    <row r="699" spans="1:4" s="11" customFormat="1" x14ac:dyDescent="0.2">
      <c r="A699" s="538" t="s">
        <v>5086</v>
      </c>
      <c r="B699" s="537" t="s">
        <v>5084</v>
      </c>
      <c r="C699" s="537" t="str">
        <f t="array" ref="C699">IFERROR(INDEX($B$31:$B$936, MATCH(0, COUNTIF($C$30:C698, $B$31:$B$936&amp;"") + IF($B$31:$B$936="",1,0), 0)), "")</f>
        <v/>
      </c>
      <c r="D699" s="537" t="s">
        <v>5085</v>
      </c>
    </row>
    <row r="700" spans="1:4" s="11" customFormat="1" x14ac:dyDescent="0.2">
      <c r="A700" s="538" t="s">
        <v>5087</v>
      </c>
      <c r="B700" s="537" t="s">
        <v>4205</v>
      </c>
      <c r="C700" s="537" t="str">
        <f t="array" ref="C700">IFERROR(INDEX($B$31:$B$936, MATCH(0, COUNTIF($C$30:C699, $B$31:$B$936&amp;"") + IF($B$31:$B$936="",1,0), 0)), "")</f>
        <v/>
      </c>
      <c r="D700" s="537" t="s">
        <v>4206</v>
      </c>
    </row>
    <row r="701" spans="1:4" s="11" customFormat="1" x14ac:dyDescent="0.2">
      <c r="A701" s="538" t="s">
        <v>5088</v>
      </c>
      <c r="B701" s="537" t="s">
        <v>3991</v>
      </c>
      <c r="C701" s="537" t="str">
        <f t="array" ref="C701">IFERROR(INDEX($B$31:$B$936, MATCH(0, COUNTIF($C$30:C700, $B$31:$B$936&amp;"") + IF($B$31:$B$936="",1,0), 0)), "")</f>
        <v/>
      </c>
      <c r="D701" s="537" t="s">
        <v>3992</v>
      </c>
    </row>
    <row r="702" spans="1:4" s="11" customFormat="1" x14ac:dyDescent="0.2">
      <c r="A702" s="538" t="s">
        <v>5089</v>
      </c>
      <c r="B702" s="537" t="s">
        <v>4586</v>
      </c>
      <c r="C702" s="537" t="str">
        <f t="array" ref="C702">IFERROR(INDEX($B$31:$B$936, MATCH(0, COUNTIF($C$30:C701, $B$31:$B$936&amp;"") + IF($B$31:$B$936="",1,0), 0)), "")</f>
        <v/>
      </c>
      <c r="D702" s="537" t="s">
        <v>4587</v>
      </c>
    </row>
    <row r="703" spans="1:4" s="11" customFormat="1" x14ac:dyDescent="0.2">
      <c r="A703" s="538" t="s">
        <v>5090</v>
      </c>
      <c r="B703" s="537" t="s">
        <v>4311</v>
      </c>
      <c r="C703" s="537" t="str">
        <f t="array" ref="C703">IFERROR(INDEX($B$31:$B$936, MATCH(0, COUNTIF($C$30:C702, $B$31:$B$936&amp;"") + IF($B$31:$B$936="",1,0), 0)), "")</f>
        <v/>
      </c>
      <c r="D703" s="537" t="s">
        <v>4312</v>
      </c>
    </row>
    <row r="704" spans="1:4" s="11" customFormat="1" x14ac:dyDescent="0.2">
      <c r="A704" s="538" t="s">
        <v>5091</v>
      </c>
      <c r="B704" s="537" t="s">
        <v>4144</v>
      </c>
      <c r="C704" s="537" t="str">
        <f t="array" ref="C704">IFERROR(INDEX($B$31:$B$936, MATCH(0, COUNTIF($C$30:C703, $B$31:$B$936&amp;"") + IF($B$31:$B$936="",1,0), 0)), "")</f>
        <v/>
      </c>
      <c r="D704" s="537" t="s">
        <v>5092</v>
      </c>
    </row>
    <row r="705" spans="1:4" s="11" customFormat="1" x14ac:dyDescent="0.2">
      <c r="A705" s="538" t="s">
        <v>5093</v>
      </c>
      <c r="B705" s="537" t="s">
        <v>5094</v>
      </c>
      <c r="C705" s="537" t="str">
        <f t="array" ref="C705">IFERROR(INDEX($B$31:$B$936, MATCH(0, COUNTIF($C$30:C704, $B$31:$B$936&amp;"") + IF($B$31:$B$936="",1,0), 0)), "")</f>
        <v/>
      </c>
      <c r="D705" s="537" t="s">
        <v>5095</v>
      </c>
    </row>
    <row r="706" spans="1:4" s="11" customFormat="1" x14ac:dyDescent="0.2">
      <c r="A706" s="538" t="s">
        <v>5096</v>
      </c>
      <c r="B706" s="537" t="s">
        <v>4935</v>
      </c>
      <c r="C706" s="537" t="str">
        <f t="array" ref="C706">IFERROR(INDEX($B$31:$B$936, MATCH(0, COUNTIF($C$30:C705, $B$31:$B$936&amp;"") + IF($B$31:$B$936="",1,0), 0)), "")</f>
        <v/>
      </c>
      <c r="D706" s="537" t="s">
        <v>4936</v>
      </c>
    </row>
    <row r="707" spans="1:4" s="11" customFormat="1" x14ac:dyDescent="0.2">
      <c r="A707" s="538" t="s">
        <v>2986</v>
      </c>
      <c r="B707" s="537" t="s">
        <v>2974</v>
      </c>
      <c r="C707" s="537" t="str">
        <f t="array" ref="C707">IFERROR(INDEX($B$31:$B$936, MATCH(0, COUNTIF($C$30:C706, $B$31:$B$936&amp;"") + IF($B$31:$B$936="",1,0), 0)), "")</f>
        <v/>
      </c>
      <c r="D707" s="537" t="s">
        <v>2987</v>
      </c>
    </row>
    <row r="708" spans="1:4" s="11" customFormat="1" x14ac:dyDescent="0.2">
      <c r="A708" s="538" t="s">
        <v>5097</v>
      </c>
      <c r="B708" s="537" t="s">
        <v>4549</v>
      </c>
      <c r="C708" s="537" t="str">
        <f t="array" ref="C708">IFERROR(INDEX($B$31:$B$936, MATCH(0, COUNTIF($C$30:C707, $B$31:$B$936&amp;"") + IF($B$31:$B$936="",1,0), 0)), "")</f>
        <v/>
      </c>
      <c r="D708" s="537" t="s">
        <v>4557</v>
      </c>
    </row>
    <row r="709" spans="1:4" s="11" customFormat="1" x14ac:dyDescent="0.2">
      <c r="A709" s="538" t="s">
        <v>5098</v>
      </c>
      <c r="B709" s="537" t="s">
        <v>4711</v>
      </c>
      <c r="C709" s="537" t="str">
        <f t="array" ref="C709">IFERROR(INDEX($B$31:$B$936, MATCH(0, COUNTIF($C$30:C708, $B$31:$B$936&amp;"") + IF($B$31:$B$936="",1,0), 0)), "")</f>
        <v/>
      </c>
      <c r="D709" s="537" t="s">
        <v>4712</v>
      </c>
    </row>
    <row r="710" spans="1:4" s="11" customFormat="1" x14ac:dyDescent="0.2">
      <c r="A710" s="538" t="s">
        <v>5099</v>
      </c>
      <c r="B710" s="537" t="s">
        <v>3977</v>
      </c>
      <c r="C710" s="537" t="str">
        <f t="array" ref="C710">IFERROR(INDEX($B$31:$B$936, MATCH(0, COUNTIF($C$30:C709, $B$31:$B$936&amp;"") + IF($B$31:$B$936="",1,0), 0)), "")</f>
        <v/>
      </c>
      <c r="D710" s="537" t="s">
        <v>3978</v>
      </c>
    </row>
    <row r="711" spans="1:4" s="11" customFormat="1" x14ac:dyDescent="0.2">
      <c r="A711" s="538" t="s">
        <v>5100</v>
      </c>
      <c r="B711" s="537" t="s">
        <v>3980</v>
      </c>
      <c r="C711" s="537" t="str">
        <f t="array" ref="C711">IFERROR(INDEX($B$31:$B$936, MATCH(0, COUNTIF($C$30:C710, $B$31:$B$936&amp;"") + IF($B$31:$B$936="",1,0), 0)), "")</f>
        <v/>
      </c>
      <c r="D711" s="537" t="s">
        <v>3981</v>
      </c>
    </row>
    <row r="712" spans="1:4" s="11" customFormat="1" x14ac:dyDescent="0.2">
      <c r="A712" s="538" t="s">
        <v>5101</v>
      </c>
      <c r="B712" s="537" t="s">
        <v>4809</v>
      </c>
      <c r="C712" s="537" t="str">
        <f t="array" ref="C712">IFERROR(INDEX($B$31:$B$936, MATCH(0, COUNTIF($C$30:C711, $B$31:$B$936&amp;"") + IF($B$31:$B$936="",1,0), 0)), "")</f>
        <v/>
      </c>
      <c r="D712" s="537" t="s">
        <v>4810</v>
      </c>
    </row>
    <row r="713" spans="1:4" s="11" customFormat="1" x14ac:dyDescent="0.2">
      <c r="A713" s="538" t="s">
        <v>5102</v>
      </c>
      <c r="B713" s="537" t="s">
        <v>3983</v>
      </c>
      <c r="C713" s="537" t="str">
        <f t="array" ref="C713">IFERROR(INDEX($B$31:$B$936, MATCH(0, COUNTIF($C$30:C712, $B$31:$B$936&amp;"") + IF($B$31:$B$936="",1,0), 0)), "")</f>
        <v/>
      </c>
      <c r="D713" s="537" t="s">
        <v>3984</v>
      </c>
    </row>
    <row r="714" spans="1:4" s="11" customFormat="1" x14ac:dyDescent="0.2">
      <c r="A714" s="538" t="s">
        <v>5103</v>
      </c>
      <c r="B714" s="537" t="s">
        <v>4423</v>
      </c>
      <c r="C714" s="537" t="str">
        <f t="array" ref="C714">IFERROR(INDEX($B$31:$B$936, MATCH(0, COUNTIF($C$30:C713, $B$31:$B$936&amp;"") + IF($B$31:$B$936="",1,0), 0)), "")</f>
        <v/>
      </c>
      <c r="D714" s="537" t="s">
        <v>4424</v>
      </c>
    </row>
    <row r="715" spans="1:4" s="11" customFormat="1" x14ac:dyDescent="0.2">
      <c r="A715" s="538" t="s">
        <v>5104</v>
      </c>
      <c r="B715" s="537" t="s">
        <v>4873</v>
      </c>
      <c r="C715" s="537" t="str">
        <f t="array" ref="C715">IFERROR(INDEX($B$31:$B$936, MATCH(0, COUNTIF($C$30:C714, $B$31:$B$936&amp;"") + IF($B$31:$B$936="",1,0), 0)), "")</f>
        <v/>
      </c>
      <c r="D715" s="537" t="s">
        <v>4874</v>
      </c>
    </row>
    <row r="716" spans="1:4" s="11" customFormat="1" x14ac:dyDescent="0.2">
      <c r="A716" s="538" t="s">
        <v>5105</v>
      </c>
      <c r="B716" s="537" t="s">
        <v>4123</v>
      </c>
      <c r="C716" s="537" t="str">
        <f t="array" ref="C716">IFERROR(INDEX($B$31:$B$936, MATCH(0, COUNTIF($C$30:C715, $B$31:$B$936&amp;"") + IF($B$31:$B$936="",1,0), 0)), "")</f>
        <v/>
      </c>
      <c r="D716" s="537" t="s">
        <v>4124</v>
      </c>
    </row>
    <row r="717" spans="1:4" s="11" customFormat="1" x14ac:dyDescent="0.2">
      <c r="A717" s="538" t="s">
        <v>5106</v>
      </c>
      <c r="B717" s="537" t="s">
        <v>4938</v>
      </c>
      <c r="C717" s="537" t="str">
        <f t="array" ref="C717">IFERROR(INDEX($B$31:$B$936, MATCH(0, COUNTIF($C$30:C716, $B$31:$B$936&amp;"") + IF($B$31:$B$936="",1,0), 0)), "")</f>
        <v/>
      </c>
      <c r="D717" s="537" t="s">
        <v>4939</v>
      </c>
    </row>
    <row r="718" spans="1:4" s="11" customFormat="1" x14ac:dyDescent="0.2">
      <c r="A718" s="538" t="s">
        <v>5107</v>
      </c>
      <c r="B718" s="537" t="s">
        <v>4941</v>
      </c>
      <c r="C718" s="537" t="str">
        <f t="array" ref="C718">IFERROR(INDEX($B$31:$B$936, MATCH(0, COUNTIF($C$30:C717, $B$31:$B$936&amp;"") + IF($B$31:$B$936="",1,0), 0)), "")</f>
        <v/>
      </c>
      <c r="D718" s="537" t="s">
        <v>4942</v>
      </c>
    </row>
    <row r="719" spans="1:4" s="11" customFormat="1" x14ac:dyDescent="0.2">
      <c r="A719" s="538" t="s">
        <v>5108</v>
      </c>
      <c r="B719" s="537" t="s">
        <v>4538</v>
      </c>
      <c r="C719" s="537" t="str">
        <f t="array" ref="C719">IFERROR(INDEX($B$31:$B$936, MATCH(0, COUNTIF($C$30:C718, $B$31:$B$936&amp;"") + IF($B$31:$B$936="",1,0), 0)), "")</f>
        <v/>
      </c>
      <c r="D719" s="537" t="s">
        <v>4539</v>
      </c>
    </row>
    <row r="720" spans="1:4" s="11" customFormat="1" x14ac:dyDescent="0.2">
      <c r="A720" s="538" t="s">
        <v>5109</v>
      </c>
      <c r="B720" s="537" t="s">
        <v>4048</v>
      </c>
      <c r="C720" s="537" t="str">
        <f t="array" ref="C720">IFERROR(INDEX($B$31:$B$936, MATCH(0, COUNTIF($C$30:C719, $B$31:$B$936&amp;"") + IF($B$31:$B$936="",1,0), 0)), "")</f>
        <v/>
      </c>
      <c r="D720" s="537" t="s">
        <v>4049</v>
      </c>
    </row>
    <row r="721" spans="1:4" s="11" customFormat="1" x14ac:dyDescent="0.2">
      <c r="A721" s="538" t="s">
        <v>5110</v>
      </c>
      <c r="B721" s="537" t="s">
        <v>4549</v>
      </c>
      <c r="C721" s="537" t="str">
        <f t="array" ref="C721">IFERROR(INDEX($B$31:$B$936, MATCH(0, COUNTIF($C$30:C720, $B$31:$B$936&amp;"") + IF($B$31:$B$936="",1,0), 0)), "")</f>
        <v/>
      </c>
      <c r="D721" s="537" t="s">
        <v>4553</v>
      </c>
    </row>
    <row r="722" spans="1:4" s="11" customFormat="1" x14ac:dyDescent="0.2">
      <c r="A722" s="538" t="s">
        <v>5111</v>
      </c>
      <c r="B722" s="537" t="s">
        <v>4254</v>
      </c>
      <c r="C722" s="537" t="str">
        <f t="array" ref="C722">IFERROR(INDEX($B$31:$B$936, MATCH(0, COUNTIF($C$30:C721, $B$31:$B$936&amp;"") + IF($B$31:$B$936="",1,0), 0)), "")</f>
        <v/>
      </c>
      <c r="D722" s="537" t="s">
        <v>4255</v>
      </c>
    </row>
    <row r="723" spans="1:4" s="11" customFormat="1" x14ac:dyDescent="0.2">
      <c r="A723" s="538" t="s">
        <v>5112</v>
      </c>
      <c r="B723" s="537" t="s">
        <v>4258</v>
      </c>
      <c r="C723" s="537" t="str">
        <f t="array" ref="C723">IFERROR(INDEX($B$31:$B$936, MATCH(0, COUNTIF($C$30:C722, $B$31:$B$936&amp;"") + IF($B$31:$B$936="",1,0), 0)), "")</f>
        <v/>
      </c>
      <c r="D723" s="537" t="s">
        <v>4259</v>
      </c>
    </row>
    <row r="724" spans="1:4" s="11" customFormat="1" x14ac:dyDescent="0.2">
      <c r="A724" s="538" t="s">
        <v>5113</v>
      </c>
      <c r="B724" s="537" t="s">
        <v>4549</v>
      </c>
      <c r="C724" s="537" t="str">
        <f t="array" ref="C724">IFERROR(INDEX($B$31:$B$936, MATCH(0, COUNTIF($C$30:C723, $B$31:$B$936&amp;"") + IF($B$31:$B$936="",1,0), 0)), "")</f>
        <v/>
      </c>
      <c r="D724" s="537" t="s">
        <v>4550</v>
      </c>
    </row>
    <row r="725" spans="1:4" s="11" customFormat="1" x14ac:dyDescent="0.2">
      <c r="A725" s="538" t="s">
        <v>5114</v>
      </c>
      <c r="B725" s="537" t="s">
        <v>4216</v>
      </c>
      <c r="C725" s="537" t="str">
        <f t="array" ref="C725">IFERROR(INDEX($B$31:$B$936, MATCH(0, COUNTIF($C$30:C724, $B$31:$B$936&amp;"") + IF($B$31:$B$936="",1,0), 0)), "")</f>
        <v/>
      </c>
      <c r="D725" s="537" t="s">
        <v>4217</v>
      </c>
    </row>
    <row r="726" spans="1:4" s="11" customFormat="1" x14ac:dyDescent="0.2">
      <c r="A726" s="538" t="s">
        <v>5115</v>
      </c>
      <c r="B726" s="537" t="s">
        <v>4419</v>
      </c>
      <c r="C726" s="537" t="str">
        <f t="array" ref="C726">IFERROR(INDEX($B$31:$B$936, MATCH(0, COUNTIF($C$30:C725, $B$31:$B$936&amp;"") + IF($B$31:$B$936="",1,0), 0)), "")</f>
        <v/>
      </c>
      <c r="D726" s="537" t="s">
        <v>4420</v>
      </c>
    </row>
    <row r="727" spans="1:4" s="11" customFormat="1" x14ac:dyDescent="0.2">
      <c r="A727" s="538" t="s">
        <v>5116</v>
      </c>
      <c r="B727" s="537" t="s">
        <v>4419</v>
      </c>
      <c r="C727" s="537" t="str">
        <f t="array" ref="C727">IFERROR(INDEX($B$31:$B$936, MATCH(0, COUNTIF($C$30:C726, $B$31:$B$936&amp;"") + IF($B$31:$B$936="",1,0), 0)), "")</f>
        <v/>
      </c>
      <c r="D727" s="537" t="s">
        <v>4420</v>
      </c>
    </row>
    <row r="728" spans="1:4" s="11" customFormat="1" x14ac:dyDescent="0.2">
      <c r="A728" s="538" t="s">
        <v>5117</v>
      </c>
      <c r="B728" s="537" t="s">
        <v>4419</v>
      </c>
      <c r="C728" s="537" t="str">
        <f t="array" ref="C728">IFERROR(INDEX($B$31:$B$936, MATCH(0, COUNTIF($C$30:C727, $B$31:$B$936&amp;"") + IF($B$31:$B$936="",1,0), 0)), "")</f>
        <v/>
      </c>
      <c r="D728" s="537" t="s">
        <v>4420</v>
      </c>
    </row>
    <row r="729" spans="1:4" s="11" customFormat="1" x14ac:dyDescent="0.2">
      <c r="A729" s="538" t="s">
        <v>5118</v>
      </c>
      <c r="B729" s="537" t="s">
        <v>4815</v>
      </c>
      <c r="C729" s="537" t="str">
        <f t="array" ref="C729">IFERROR(INDEX($B$31:$B$936, MATCH(0, COUNTIF($C$30:C728, $B$31:$B$936&amp;"") + IF($B$31:$B$936="",1,0), 0)), "")</f>
        <v/>
      </c>
      <c r="D729" s="537" t="s">
        <v>4816</v>
      </c>
    </row>
    <row r="730" spans="1:4" s="11" customFormat="1" x14ac:dyDescent="0.2">
      <c r="A730" s="538" t="s">
        <v>5119</v>
      </c>
      <c r="B730" s="537" t="s">
        <v>4660</v>
      </c>
      <c r="C730" s="537" t="str">
        <f t="array" ref="C730">IFERROR(INDEX($B$31:$B$936, MATCH(0, COUNTIF($C$30:C729, $B$31:$B$936&amp;"") + IF($B$31:$B$936="",1,0), 0)), "")</f>
        <v/>
      </c>
      <c r="D730" s="537" t="s">
        <v>4661</v>
      </c>
    </row>
    <row r="731" spans="1:4" s="11" customFormat="1" x14ac:dyDescent="0.2">
      <c r="A731" s="538" t="s">
        <v>5120</v>
      </c>
      <c r="B731" s="537" t="s">
        <v>4660</v>
      </c>
      <c r="C731" s="537" t="str">
        <f t="array" ref="C731">IFERROR(INDEX($B$31:$B$936, MATCH(0, COUNTIF($C$30:C730, $B$31:$B$936&amp;"") + IF($B$31:$B$936="",1,0), 0)), "")</f>
        <v/>
      </c>
      <c r="D731" s="537" t="s">
        <v>4661</v>
      </c>
    </row>
    <row r="732" spans="1:4" s="11" customFormat="1" x14ac:dyDescent="0.2">
      <c r="A732" s="538" t="s">
        <v>5121</v>
      </c>
      <c r="B732" s="537" t="s">
        <v>4660</v>
      </c>
      <c r="C732" s="537" t="str">
        <f t="array" ref="C732">IFERROR(INDEX($B$31:$B$936, MATCH(0, COUNTIF($C$30:C731, $B$31:$B$936&amp;"") + IF($B$31:$B$936="",1,0), 0)), "")</f>
        <v/>
      </c>
      <c r="D732" s="537" t="s">
        <v>4661</v>
      </c>
    </row>
    <row r="733" spans="1:4" s="11" customFormat="1" x14ac:dyDescent="0.2">
      <c r="A733" s="538" t="s">
        <v>5122</v>
      </c>
      <c r="B733" s="537" t="s">
        <v>4914</v>
      </c>
      <c r="C733" s="537" t="str">
        <f t="array" ref="C733">IFERROR(INDEX($B$31:$B$936, MATCH(0, COUNTIF($C$30:C732, $B$31:$B$936&amp;"") + IF($B$31:$B$936="",1,0), 0)), "")</f>
        <v/>
      </c>
      <c r="D733" s="537" t="s">
        <v>4915</v>
      </c>
    </row>
    <row r="734" spans="1:4" s="11" customFormat="1" x14ac:dyDescent="0.2">
      <c r="A734" s="538" t="s">
        <v>5123</v>
      </c>
      <c r="B734" s="537" t="s">
        <v>4914</v>
      </c>
      <c r="C734" s="537" t="str">
        <f t="array" ref="C734">IFERROR(INDEX($B$31:$B$936, MATCH(0, COUNTIF($C$30:C733, $B$31:$B$936&amp;"") + IF($B$31:$B$936="",1,0), 0)), "")</f>
        <v/>
      </c>
      <c r="D734" s="537" t="s">
        <v>4915</v>
      </c>
    </row>
    <row r="735" spans="1:4" s="11" customFormat="1" x14ac:dyDescent="0.2">
      <c r="A735" s="538" t="s">
        <v>5124</v>
      </c>
      <c r="B735" s="537" t="s">
        <v>4914</v>
      </c>
      <c r="C735" s="537" t="str">
        <f t="array" ref="C735">IFERROR(INDEX($B$31:$B$936, MATCH(0, COUNTIF($C$30:C734, $B$31:$B$936&amp;"") + IF($B$31:$B$936="",1,0), 0)), "")</f>
        <v/>
      </c>
      <c r="D735" s="537" t="s">
        <v>4915</v>
      </c>
    </row>
    <row r="736" spans="1:4" s="11" customFormat="1" x14ac:dyDescent="0.2">
      <c r="A736" s="538" t="s">
        <v>5125</v>
      </c>
      <c r="B736" s="537" t="s">
        <v>4914</v>
      </c>
      <c r="C736" s="537" t="str">
        <f t="array" ref="C736">IFERROR(INDEX($B$31:$B$936, MATCH(0, COUNTIF($C$30:C735, $B$31:$B$936&amp;"") + IF($B$31:$B$936="",1,0), 0)), "")</f>
        <v/>
      </c>
      <c r="D736" s="537" t="s">
        <v>4915</v>
      </c>
    </row>
    <row r="737" spans="1:4" s="11" customFormat="1" x14ac:dyDescent="0.2">
      <c r="A737" s="538" t="s">
        <v>5126</v>
      </c>
      <c r="B737" s="537" t="s">
        <v>4914</v>
      </c>
      <c r="C737" s="537" t="str">
        <f t="array" ref="C737">IFERROR(INDEX($B$31:$B$936, MATCH(0, COUNTIF($C$30:C736, $B$31:$B$936&amp;"") + IF($B$31:$B$936="",1,0), 0)), "")</f>
        <v/>
      </c>
      <c r="D737" s="537" t="s">
        <v>4915</v>
      </c>
    </row>
    <row r="738" spans="1:4" s="11" customFormat="1" x14ac:dyDescent="0.2">
      <c r="A738" s="538" t="s">
        <v>5127</v>
      </c>
      <c r="B738" s="537" t="s">
        <v>4923</v>
      </c>
      <c r="C738" s="537" t="str">
        <f t="array" ref="C738">IFERROR(INDEX($B$31:$B$936, MATCH(0, COUNTIF($C$30:C737, $B$31:$B$936&amp;"") + IF($B$31:$B$936="",1,0), 0)), "")</f>
        <v/>
      </c>
      <c r="D738" s="537" t="s">
        <v>4924</v>
      </c>
    </row>
    <row r="739" spans="1:4" s="11" customFormat="1" x14ac:dyDescent="0.2">
      <c r="A739" s="538" t="s">
        <v>5128</v>
      </c>
      <c r="B739" s="537" t="s">
        <v>4923</v>
      </c>
      <c r="C739" s="537" t="str">
        <f t="array" ref="C739">IFERROR(INDEX($B$31:$B$936, MATCH(0, COUNTIF($C$30:C738, $B$31:$B$936&amp;"") + IF($B$31:$B$936="",1,0), 0)), "")</f>
        <v/>
      </c>
      <c r="D739" s="537" t="s">
        <v>4924</v>
      </c>
    </row>
    <row r="740" spans="1:4" s="11" customFormat="1" x14ac:dyDescent="0.2">
      <c r="A740" s="538" t="s">
        <v>5129</v>
      </c>
      <c r="B740" s="537" t="s">
        <v>4736</v>
      </c>
      <c r="C740" s="537" t="str">
        <f t="array" ref="C740">IFERROR(INDEX($B$31:$B$936, MATCH(0, COUNTIF($C$30:C739, $B$31:$B$936&amp;"") + IF($B$31:$B$936="",1,0), 0)), "")</f>
        <v/>
      </c>
      <c r="D740" s="537" t="s">
        <v>4737</v>
      </c>
    </row>
    <row r="741" spans="1:4" s="11" customFormat="1" x14ac:dyDescent="0.2">
      <c r="A741" s="538" t="s">
        <v>5130</v>
      </c>
      <c r="B741" s="537" t="s">
        <v>5131</v>
      </c>
      <c r="C741" s="537" t="str">
        <f t="array" ref="C741">IFERROR(INDEX($B$31:$B$936, MATCH(0, COUNTIF($C$30:C740, $B$31:$B$936&amp;"") + IF($B$31:$B$936="",1,0), 0)), "")</f>
        <v/>
      </c>
      <c r="D741" s="537" t="s">
        <v>5132</v>
      </c>
    </row>
    <row r="742" spans="1:4" s="11" customFormat="1" x14ac:dyDescent="0.2">
      <c r="A742" s="538" t="s">
        <v>5133</v>
      </c>
      <c r="B742" s="537" t="s">
        <v>5134</v>
      </c>
      <c r="C742" s="537" t="str">
        <f t="array" ref="C742">IFERROR(INDEX($B$31:$B$936, MATCH(0, COUNTIF($C$30:C741, $B$31:$B$936&amp;"") + IF($B$31:$B$936="",1,0), 0)), "")</f>
        <v/>
      </c>
      <c r="D742" s="537" t="s">
        <v>5135</v>
      </c>
    </row>
    <row r="743" spans="1:4" s="11" customFormat="1" x14ac:dyDescent="0.2">
      <c r="A743" s="538" t="s">
        <v>5136</v>
      </c>
      <c r="B743" s="537" t="s">
        <v>4621</v>
      </c>
      <c r="C743" s="537" t="str">
        <f t="array" ref="C743">IFERROR(INDEX($B$31:$B$936, MATCH(0, COUNTIF($C$30:C742, $B$31:$B$936&amp;"") + IF($B$31:$B$936="",1,0), 0)), "")</f>
        <v/>
      </c>
      <c r="D743" s="537" t="s">
        <v>4622</v>
      </c>
    </row>
    <row r="744" spans="1:4" s="11" customFormat="1" x14ac:dyDescent="0.2">
      <c r="A744" s="538" t="s">
        <v>5137</v>
      </c>
      <c r="B744" s="537" t="s">
        <v>4621</v>
      </c>
      <c r="C744" s="537" t="str">
        <f t="array" ref="C744">IFERROR(INDEX($B$31:$B$936, MATCH(0, COUNTIF($C$30:C743, $B$31:$B$936&amp;"") + IF($B$31:$B$936="",1,0), 0)), "")</f>
        <v/>
      </c>
      <c r="D744" s="537" t="s">
        <v>4622</v>
      </c>
    </row>
    <row r="745" spans="1:4" s="11" customFormat="1" x14ac:dyDescent="0.2">
      <c r="A745" s="538" t="s">
        <v>5138</v>
      </c>
      <c r="B745" s="537" t="s">
        <v>5139</v>
      </c>
      <c r="C745" s="537" t="str">
        <f t="array" ref="C745">IFERROR(INDEX($B$31:$B$936, MATCH(0, COUNTIF($C$30:C744, $B$31:$B$936&amp;"") + IF($B$31:$B$936="",1,0), 0)), "")</f>
        <v/>
      </c>
      <c r="D745" s="537" t="s">
        <v>5140</v>
      </c>
    </row>
    <row r="746" spans="1:4" s="11" customFormat="1" x14ac:dyDescent="0.2">
      <c r="A746" s="538" t="s">
        <v>5141</v>
      </c>
      <c r="B746" s="537" t="s">
        <v>5139</v>
      </c>
      <c r="C746" s="537" t="str">
        <f t="array" ref="C746">IFERROR(INDEX($B$31:$B$936, MATCH(0, COUNTIF($C$30:C745, $B$31:$B$936&amp;"") + IF($B$31:$B$936="",1,0), 0)), "")</f>
        <v/>
      </c>
      <c r="D746" s="537" t="s">
        <v>5140</v>
      </c>
    </row>
    <row r="747" spans="1:4" s="11" customFormat="1" x14ac:dyDescent="0.2">
      <c r="A747" s="538" t="s">
        <v>5142</v>
      </c>
      <c r="B747" s="537" t="s">
        <v>4615</v>
      </c>
      <c r="C747" s="537" t="str">
        <f t="array" ref="C747">IFERROR(INDEX($B$31:$B$936, MATCH(0, COUNTIF($C$30:C746, $B$31:$B$936&amp;"") + IF($B$31:$B$936="",1,0), 0)), "")</f>
        <v/>
      </c>
      <c r="D747" s="537" t="s">
        <v>4616</v>
      </c>
    </row>
    <row r="748" spans="1:4" s="11" customFormat="1" x14ac:dyDescent="0.2">
      <c r="A748" s="538" t="s">
        <v>5143</v>
      </c>
      <c r="B748" s="537" t="s">
        <v>4615</v>
      </c>
      <c r="C748" s="537" t="str">
        <f t="array" ref="C748">IFERROR(INDEX($B$31:$B$936, MATCH(0, COUNTIF($C$30:C747, $B$31:$B$936&amp;"") + IF($B$31:$B$936="",1,0), 0)), "")</f>
        <v/>
      </c>
      <c r="D748" s="537" t="s">
        <v>4616</v>
      </c>
    </row>
    <row r="749" spans="1:4" s="11" customFormat="1" x14ac:dyDescent="0.2">
      <c r="A749" s="538" t="s">
        <v>5144</v>
      </c>
      <c r="B749" s="537" t="s">
        <v>4615</v>
      </c>
      <c r="C749" s="537" t="str">
        <f t="array" ref="C749">IFERROR(INDEX($B$31:$B$936, MATCH(0, COUNTIF($C$30:C748, $B$31:$B$936&amp;"") + IF($B$31:$B$936="",1,0), 0)), "")</f>
        <v/>
      </c>
      <c r="D749" s="537" t="s">
        <v>4616</v>
      </c>
    </row>
    <row r="750" spans="1:4" s="11" customFormat="1" x14ac:dyDescent="0.2">
      <c r="A750" s="538" t="s">
        <v>5145</v>
      </c>
      <c r="B750" s="537" t="s">
        <v>5146</v>
      </c>
      <c r="C750" s="537" t="str">
        <f t="array" ref="C750">IFERROR(INDEX($B$31:$B$936, MATCH(0, COUNTIF($C$30:C749, $B$31:$B$936&amp;"") + IF($B$31:$B$936="",1,0), 0)), "")</f>
        <v/>
      </c>
      <c r="D750" s="537" t="s">
        <v>5147</v>
      </c>
    </row>
    <row r="751" spans="1:4" s="11" customFormat="1" x14ac:dyDescent="0.2">
      <c r="A751" s="538" t="s">
        <v>5148</v>
      </c>
      <c r="B751" s="537" t="s">
        <v>4907</v>
      </c>
      <c r="C751" s="537" t="str">
        <f t="array" ref="C751">IFERROR(INDEX($B$31:$B$936, MATCH(0, COUNTIF($C$30:C750, $B$31:$B$936&amp;"") + IF($B$31:$B$936="",1,0), 0)), "")</f>
        <v/>
      </c>
      <c r="D751" s="537" t="s">
        <v>4908</v>
      </c>
    </row>
    <row r="752" spans="1:4" s="11" customFormat="1" x14ac:dyDescent="0.2">
      <c r="A752" s="538" t="s">
        <v>5149</v>
      </c>
      <c r="B752" s="537" t="s">
        <v>4907</v>
      </c>
      <c r="C752" s="537" t="str">
        <f t="array" ref="C752">IFERROR(INDEX($B$31:$B$936, MATCH(0, COUNTIF($C$30:C751, $B$31:$B$936&amp;"") + IF($B$31:$B$936="",1,0), 0)), "")</f>
        <v/>
      </c>
      <c r="D752" s="537" t="s">
        <v>4908</v>
      </c>
    </row>
    <row r="753" spans="1:4" s="11" customFormat="1" x14ac:dyDescent="0.2">
      <c r="A753" s="538" t="s">
        <v>5150</v>
      </c>
      <c r="B753" s="537" t="s">
        <v>4637</v>
      </c>
      <c r="C753" s="537" t="str">
        <f t="array" ref="C753">IFERROR(INDEX($B$31:$B$936, MATCH(0, COUNTIF($C$30:C752, $B$31:$B$936&amp;"") + IF($B$31:$B$936="",1,0), 0)), "")</f>
        <v/>
      </c>
      <c r="D753" s="537" t="s">
        <v>4638</v>
      </c>
    </row>
    <row r="754" spans="1:4" s="11" customFormat="1" x14ac:dyDescent="0.2">
      <c r="A754" s="538" t="s">
        <v>5151</v>
      </c>
      <c r="B754" s="537" t="s">
        <v>4637</v>
      </c>
      <c r="C754" s="537" t="str">
        <f t="array" ref="C754">IFERROR(INDEX($B$31:$B$936, MATCH(0, COUNTIF($C$30:C753, $B$31:$B$936&amp;"") + IF($B$31:$B$936="",1,0), 0)), "")</f>
        <v/>
      </c>
      <c r="D754" s="537" t="s">
        <v>4638</v>
      </c>
    </row>
    <row r="755" spans="1:4" s="11" customFormat="1" x14ac:dyDescent="0.2">
      <c r="A755" s="538" t="s">
        <v>5152</v>
      </c>
      <c r="B755" s="537" t="s">
        <v>4637</v>
      </c>
      <c r="C755" s="537" t="str">
        <f t="array" ref="C755">IFERROR(INDEX($B$31:$B$936, MATCH(0, COUNTIF($C$30:C754, $B$31:$B$936&amp;"") + IF($B$31:$B$936="",1,0), 0)), "")</f>
        <v/>
      </c>
      <c r="D755" s="537" t="s">
        <v>4638</v>
      </c>
    </row>
    <row r="756" spans="1:4" s="11" customFormat="1" x14ac:dyDescent="0.2">
      <c r="A756" s="538" t="s">
        <v>5153</v>
      </c>
      <c r="B756" s="537" t="s">
        <v>3991</v>
      </c>
      <c r="C756" s="537" t="str">
        <f t="array" ref="C756">IFERROR(INDEX($B$31:$B$936, MATCH(0, COUNTIF($C$30:C755, $B$31:$B$936&amp;"") + IF($B$31:$B$936="",1,0), 0)), "")</f>
        <v/>
      </c>
      <c r="D756" s="537" t="s">
        <v>3992</v>
      </c>
    </row>
    <row r="757" spans="1:4" s="11" customFormat="1" x14ac:dyDescent="0.2">
      <c r="A757" s="538" t="s">
        <v>5154</v>
      </c>
      <c r="B757" s="537" t="s">
        <v>3991</v>
      </c>
      <c r="C757" s="537" t="str">
        <f t="array" ref="C757">IFERROR(INDEX($B$31:$B$936, MATCH(0, COUNTIF($C$30:C756, $B$31:$B$936&amp;"") + IF($B$31:$B$936="",1,0), 0)), "")</f>
        <v/>
      </c>
      <c r="D757" s="537" t="s">
        <v>3992</v>
      </c>
    </row>
    <row r="758" spans="1:4" s="11" customFormat="1" x14ac:dyDescent="0.2">
      <c r="A758" s="538" t="s">
        <v>5155</v>
      </c>
      <c r="B758" s="537" t="s">
        <v>4624</v>
      </c>
      <c r="C758" s="537" t="str">
        <f t="array" ref="C758">IFERROR(INDEX($B$31:$B$936, MATCH(0, COUNTIF($C$30:C757, $B$31:$B$936&amp;"") + IF($B$31:$B$936="",1,0), 0)), "")</f>
        <v/>
      </c>
      <c r="D758" s="537" t="s">
        <v>4625</v>
      </c>
    </row>
    <row r="759" spans="1:4" s="11" customFormat="1" x14ac:dyDescent="0.2">
      <c r="A759" s="538" t="s">
        <v>5156</v>
      </c>
      <c r="B759" s="537" t="s">
        <v>4624</v>
      </c>
      <c r="C759" s="537" t="str">
        <f t="array" ref="C759">IFERROR(INDEX($B$31:$B$936, MATCH(0, COUNTIF($C$30:C758, $B$31:$B$936&amp;"") + IF($B$31:$B$936="",1,0), 0)), "")</f>
        <v/>
      </c>
      <c r="D759" s="537" t="s">
        <v>4625</v>
      </c>
    </row>
    <row r="760" spans="1:4" s="11" customFormat="1" x14ac:dyDescent="0.2">
      <c r="A760" s="538" t="s">
        <v>5157</v>
      </c>
      <c r="B760" s="537" t="s">
        <v>4624</v>
      </c>
      <c r="C760" s="537" t="str">
        <f t="array" ref="C760">IFERROR(INDEX($B$31:$B$936, MATCH(0, COUNTIF($C$30:C759, $B$31:$B$936&amp;"") + IF($B$31:$B$936="",1,0), 0)), "")</f>
        <v/>
      </c>
      <c r="D760" s="537" t="s">
        <v>4625</v>
      </c>
    </row>
    <row r="761" spans="1:4" s="11" customFormat="1" x14ac:dyDescent="0.2">
      <c r="A761" s="538" t="s">
        <v>5158</v>
      </c>
      <c r="B761" s="537" t="s">
        <v>4624</v>
      </c>
      <c r="C761" s="537" t="str">
        <f t="array" ref="C761">IFERROR(INDEX($B$31:$B$936, MATCH(0, COUNTIF($C$30:C760, $B$31:$B$936&amp;"") + IF($B$31:$B$936="",1,0), 0)), "")</f>
        <v/>
      </c>
      <c r="D761" s="537" t="s">
        <v>4625</v>
      </c>
    </row>
    <row r="762" spans="1:4" s="11" customFormat="1" x14ac:dyDescent="0.2">
      <c r="A762" s="538" t="s">
        <v>5159</v>
      </c>
      <c r="B762" s="537" t="s">
        <v>4624</v>
      </c>
      <c r="C762" s="537" t="str">
        <f t="array" ref="C762">IFERROR(INDEX($B$31:$B$936, MATCH(0, COUNTIF($C$30:C761, $B$31:$B$936&amp;"") + IF($B$31:$B$936="",1,0), 0)), "")</f>
        <v/>
      </c>
      <c r="D762" s="537" t="s">
        <v>4625</v>
      </c>
    </row>
    <row r="763" spans="1:4" s="11" customFormat="1" x14ac:dyDescent="0.2">
      <c r="A763" s="538" t="s">
        <v>5160</v>
      </c>
      <c r="B763" s="537" t="s">
        <v>4624</v>
      </c>
      <c r="C763" s="537" t="str">
        <f t="array" ref="C763">IFERROR(INDEX($B$31:$B$936, MATCH(0, COUNTIF($C$30:C762, $B$31:$B$936&amp;"") + IF($B$31:$B$936="",1,0), 0)), "")</f>
        <v/>
      </c>
      <c r="D763" s="537" t="s">
        <v>4625</v>
      </c>
    </row>
    <row r="764" spans="1:4" s="11" customFormat="1" x14ac:dyDescent="0.2">
      <c r="A764" s="538" t="s">
        <v>5161</v>
      </c>
      <c r="B764" s="537" t="s">
        <v>4003</v>
      </c>
      <c r="C764" s="537" t="str">
        <f t="array" ref="C764">IFERROR(INDEX($B$31:$B$936, MATCH(0, COUNTIF($C$30:C763, $B$31:$B$936&amp;"") + IF($B$31:$B$936="",1,0), 0)), "")</f>
        <v/>
      </c>
      <c r="D764" s="537" t="s">
        <v>4004</v>
      </c>
    </row>
    <row r="765" spans="1:4" s="11" customFormat="1" x14ac:dyDescent="0.2">
      <c r="A765" s="538" t="s">
        <v>5162</v>
      </c>
      <c r="B765" s="537" t="s">
        <v>4003</v>
      </c>
      <c r="C765" s="537" t="str">
        <f t="array" ref="C765">IFERROR(INDEX($B$31:$B$936, MATCH(0, COUNTIF($C$30:C764, $B$31:$B$936&amp;"") + IF($B$31:$B$936="",1,0), 0)), "")</f>
        <v/>
      </c>
      <c r="D765" s="537" t="s">
        <v>4004</v>
      </c>
    </row>
    <row r="766" spans="1:4" s="11" customFormat="1" x14ac:dyDescent="0.2">
      <c r="A766" s="538" t="s">
        <v>5163</v>
      </c>
      <c r="B766" s="537" t="s">
        <v>5164</v>
      </c>
      <c r="C766" s="537" t="str">
        <f t="array" ref="C766">IFERROR(INDEX($B$31:$B$936, MATCH(0, COUNTIF($C$30:C765, $B$31:$B$936&amp;"") + IF($B$31:$B$936="",1,0), 0)), "")</f>
        <v/>
      </c>
      <c r="D766" s="537" t="s">
        <v>5165</v>
      </c>
    </row>
    <row r="767" spans="1:4" s="11" customFormat="1" x14ac:dyDescent="0.2">
      <c r="A767" s="538" t="s">
        <v>5166</v>
      </c>
      <c r="B767" s="537" t="s">
        <v>5164</v>
      </c>
      <c r="C767" s="537" t="str">
        <f t="array" ref="C767">IFERROR(INDEX($B$31:$B$936, MATCH(0, COUNTIF($C$30:C766, $B$31:$B$936&amp;"") + IF($B$31:$B$936="",1,0), 0)), "")</f>
        <v/>
      </c>
      <c r="D767" s="537" t="s">
        <v>5165</v>
      </c>
    </row>
    <row r="768" spans="1:4" s="11" customFormat="1" x14ac:dyDescent="0.2">
      <c r="A768" s="538" t="s">
        <v>5167</v>
      </c>
      <c r="B768" s="537" t="s">
        <v>5164</v>
      </c>
      <c r="C768" s="537" t="str">
        <f t="array" ref="C768">IFERROR(INDEX($B$31:$B$936, MATCH(0, COUNTIF($C$30:C767, $B$31:$B$936&amp;"") + IF($B$31:$B$936="",1,0), 0)), "")</f>
        <v/>
      </c>
      <c r="D768" s="537" t="s">
        <v>5165</v>
      </c>
    </row>
    <row r="769" spans="1:4" s="11" customFormat="1" x14ac:dyDescent="0.2">
      <c r="A769" s="538" t="s">
        <v>5168</v>
      </c>
      <c r="B769" s="537" t="s">
        <v>5164</v>
      </c>
      <c r="C769" s="537" t="str">
        <f t="array" ref="C769">IFERROR(INDEX($B$31:$B$936, MATCH(0, COUNTIF($C$30:C768, $B$31:$B$936&amp;"") + IF($B$31:$B$936="",1,0), 0)), "")</f>
        <v/>
      </c>
      <c r="D769" s="537" t="s">
        <v>5165</v>
      </c>
    </row>
    <row r="770" spans="1:4" s="11" customFormat="1" x14ac:dyDescent="0.2">
      <c r="A770" s="538" t="s">
        <v>5169</v>
      </c>
      <c r="B770" s="537" t="s">
        <v>4664</v>
      </c>
      <c r="C770" s="537" t="str">
        <f t="array" ref="C770">IFERROR(INDEX($B$31:$B$936, MATCH(0, COUNTIF($C$30:C769, $B$31:$B$936&amp;"") + IF($B$31:$B$936="",1,0), 0)), "")</f>
        <v/>
      </c>
      <c r="D770" s="537" t="s">
        <v>4665</v>
      </c>
    </row>
    <row r="771" spans="1:4" s="11" customFormat="1" x14ac:dyDescent="0.2">
      <c r="A771" s="538" t="s">
        <v>5170</v>
      </c>
      <c r="B771" s="537" t="s">
        <v>4664</v>
      </c>
      <c r="C771" s="537" t="str">
        <f t="array" ref="C771">IFERROR(INDEX($B$31:$B$936, MATCH(0, COUNTIF($C$30:C770, $B$31:$B$936&amp;"") + IF($B$31:$B$936="",1,0), 0)), "")</f>
        <v/>
      </c>
      <c r="D771" s="537" t="s">
        <v>4665</v>
      </c>
    </row>
    <row r="772" spans="1:4" s="11" customFormat="1" x14ac:dyDescent="0.2">
      <c r="A772" s="538" t="s">
        <v>5171</v>
      </c>
      <c r="B772" s="537" t="s">
        <v>4667</v>
      </c>
      <c r="C772" s="537" t="str">
        <f t="array" ref="C772">IFERROR(INDEX($B$31:$B$936, MATCH(0, COUNTIF($C$30:C771, $B$31:$B$936&amp;"") + IF($B$31:$B$936="",1,0), 0)), "")</f>
        <v/>
      </c>
      <c r="D772" s="537" t="s">
        <v>4668</v>
      </c>
    </row>
    <row r="773" spans="1:4" s="11" customFormat="1" x14ac:dyDescent="0.2">
      <c r="A773" s="538" t="s">
        <v>5172</v>
      </c>
      <c r="B773" s="537" t="s">
        <v>4667</v>
      </c>
      <c r="C773" s="537" t="str">
        <f t="array" ref="C773">IFERROR(INDEX($B$31:$B$936, MATCH(0, COUNTIF($C$30:C772, $B$31:$B$936&amp;"") + IF($B$31:$B$936="",1,0), 0)), "")</f>
        <v/>
      </c>
      <c r="D773" s="537" t="s">
        <v>4668</v>
      </c>
    </row>
    <row r="774" spans="1:4" s="11" customFormat="1" x14ac:dyDescent="0.2">
      <c r="A774" s="538" t="s">
        <v>5173</v>
      </c>
      <c r="B774" s="537" t="s">
        <v>4618</v>
      </c>
      <c r="C774" s="537" t="str">
        <f t="array" ref="C774">IFERROR(INDEX($B$31:$B$936, MATCH(0, COUNTIF($C$30:C773, $B$31:$B$936&amp;"") + IF($B$31:$B$936="",1,0), 0)), "")</f>
        <v/>
      </c>
      <c r="D774" s="537" t="s">
        <v>4619</v>
      </c>
    </row>
    <row r="775" spans="1:4" s="11" customFormat="1" x14ac:dyDescent="0.2">
      <c r="A775" s="538" t="s">
        <v>5174</v>
      </c>
      <c r="B775" s="537" t="s">
        <v>4615</v>
      </c>
      <c r="C775" s="537" t="str">
        <f t="array" ref="C775">IFERROR(INDEX($B$31:$B$936, MATCH(0, COUNTIF($C$30:C774, $B$31:$B$936&amp;"") + IF($B$31:$B$936="",1,0), 0)), "")</f>
        <v/>
      </c>
      <c r="D775" s="537" t="s">
        <v>4616</v>
      </c>
    </row>
    <row r="776" spans="1:4" s="11" customFormat="1" x14ac:dyDescent="0.2">
      <c r="A776" s="538" t="s">
        <v>5175</v>
      </c>
      <c r="B776" s="537" t="s">
        <v>4615</v>
      </c>
      <c r="C776" s="537" t="str">
        <f t="array" ref="C776">IFERROR(INDEX($B$31:$B$936, MATCH(0, COUNTIF($C$30:C775, $B$31:$B$936&amp;"") + IF($B$31:$B$936="",1,0), 0)), "")</f>
        <v/>
      </c>
      <c r="D776" s="537" t="s">
        <v>4616</v>
      </c>
    </row>
    <row r="777" spans="1:4" s="11" customFormat="1" x14ac:dyDescent="0.2">
      <c r="A777" s="538" t="s">
        <v>5176</v>
      </c>
      <c r="B777" s="537" t="s">
        <v>5177</v>
      </c>
      <c r="C777" s="537" t="str">
        <f t="array" ref="C777">IFERROR(INDEX($B$31:$B$936, MATCH(0, COUNTIF($C$30:C776, $B$31:$B$936&amp;"") + IF($B$31:$B$936="",1,0), 0)), "")</f>
        <v/>
      </c>
      <c r="D777" s="537" t="s">
        <v>5178</v>
      </c>
    </row>
    <row r="778" spans="1:4" s="11" customFormat="1" x14ac:dyDescent="0.2">
      <c r="A778" s="538" t="s">
        <v>5179</v>
      </c>
      <c r="B778" s="537" t="s">
        <v>5180</v>
      </c>
      <c r="C778" s="537" t="str">
        <f t="array" ref="C778">IFERROR(INDEX($B$31:$B$936, MATCH(0, COUNTIF($C$30:C777, $B$31:$B$936&amp;"") + IF($B$31:$B$936="",1,0), 0)), "")</f>
        <v/>
      </c>
      <c r="D778" s="537" t="s">
        <v>5181</v>
      </c>
    </row>
    <row r="779" spans="1:4" s="11" customFormat="1" x14ac:dyDescent="0.2">
      <c r="A779" s="538" t="s">
        <v>5182</v>
      </c>
      <c r="B779" s="537" t="s">
        <v>5180</v>
      </c>
      <c r="C779" s="537" t="str">
        <f t="array" ref="C779">IFERROR(INDEX($B$31:$B$936, MATCH(0, COUNTIF($C$30:C778, $B$31:$B$936&amp;"") + IF($B$31:$B$936="",1,0), 0)), "")</f>
        <v/>
      </c>
      <c r="D779" s="537" t="s">
        <v>5181</v>
      </c>
    </row>
    <row r="780" spans="1:4" s="11" customFormat="1" x14ac:dyDescent="0.2">
      <c r="A780" s="538" t="s">
        <v>5183</v>
      </c>
      <c r="B780" s="537" t="s">
        <v>5180</v>
      </c>
      <c r="C780" s="537" t="str">
        <f t="array" ref="C780">IFERROR(INDEX($B$31:$B$936, MATCH(0, COUNTIF($C$30:C779, $B$31:$B$936&amp;"") + IF($B$31:$B$936="",1,0), 0)), "")</f>
        <v/>
      </c>
      <c r="D780" s="537" t="s">
        <v>5181</v>
      </c>
    </row>
    <row r="781" spans="1:4" s="11" customFormat="1" x14ac:dyDescent="0.2">
      <c r="A781" s="538" t="s">
        <v>5184</v>
      </c>
      <c r="B781" s="537" t="s">
        <v>4889</v>
      </c>
      <c r="C781" s="537" t="str">
        <f t="array" ref="C781">IFERROR(INDEX($B$31:$B$936, MATCH(0, COUNTIF($C$30:C780, $B$31:$B$936&amp;"") + IF($B$31:$B$936="",1,0), 0)), "")</f>
        <v/>
      </c>
      <c r="D781" s="537" t="s">
        <v>4890</v>
      </c>
    </row>
    <row r="782" spans="1:4" s="11" customFormat="1" x14ac:dyDescent="0.2">
      <c r="A782" s="538" t="s">
        <v>5185</v>
      </c>
      <c r="B782" s="537" t="s">
        <v>4889</v>
      </c>
      <c r="C782" s="537" t="str">
        <f t="array" ref="C782">IFERROR(INDEX($B$31:$B$936, MATCH(0, COUNTIF($C$30:C781, $B$31:$B$936&amp;"") + IF($B$31:$B$936="",1,0), 0)), "")</f>
        <v/>
      </c>
      <c r="D782" s="537" t="s">
        <v>4890</v>
      </c>
    </row>
    <row r="783" spans="1:4" s="11" customFormat="1" x14ac:dyDescent="0.2">
      <c r="A783" s="538" t="s">
        <v>5186</v>
      </c>
      <c r="B783" s="537" t="s">
        <v>4743</v>
      </c>
      <c r="C783" s="537" t="str">
        <f t="array" ref="C783">IFERROR(INDEX($B$31:$B$936, MATCH(0, COUNTIF($C$30:C782, $B$31:$B$936&amp;"") + IF($B$31:$B$936="",1,0), 0)), "")</f>
        <v/>
      </c>
      <c r="D783" s="537" t="s">
        <v>4744</v>
      </c>
    </row>
    <row r="784" spans="1:4" s="11" customFormat="1" x14ac:dyDescent="0.2">
      <c r="A784" s="538" t="s">
        <v>5187</v>
      </c>
      <c r="B784" s="537" t="s">
        <v>4743</v>
      </c>
      <c r="C784" s="537" t="str">
        <f t="array" ref="C784">IFERROR(INDEX($B$31:$B$936, MATCH(0, COUNTIF($C$30:C783, $B$31:$B$936&amp;"") + IF($B$31:$B$936="",1,0), 0)), "")</f>
        <v/>
      </c>
      <c r="D784" s="537" t="s">
        <v>4744</v>
      </c>
    </row>
    <row r="785" spans="1:4" s="11" customFormat="1" x14ac:dyDescent="0.2">
      <c r="A785" s="538" t="s">
        <v>5188</v>
      </c>
      <c r="B785" s="537" t="s">
        <v>5189</v>
      </c>
      <c r="C785" s="537" t="str">
        <f t="array" ref="C785">IFERROR(INDEX($B$31:$B$936, MATCH(0, COUNTIF($C$30:C784, $B$31:$B$936&amp;"") + IF($B$31:$B$936="",1,0), 0)), "")</f>
        <v/>
      </c>
      <c r="D785" s="537" t="s">
        <v>5190</v>
      </c>
    </row>
    <row r="786" spans="1:4" s="11" customFormat="1" x14ac:dyDescent="0.2">
      <c r="A786" s="538" t="s">
        <v>5191</v>
      </c>
      <c r="B786" s="537" t="s">
        <v>4746</v>
      </c>
      <c r="C786" s="537" t="str">
        <f t="array" ref="C786">IFERROR(INDEX($B$31:$B$936, MATCH(0, COUNTIF($C$30:C785, $B$31:$B$936&amp;"") + IF($B$31:$B$936="",1,0), 0)), "")</f>
        <v/>
      </c>
      <c r="D786" s="537" t="s">
        <v>4747</v>
      </c>
    </row>
    <row r="787" spans="1:4" s="11" customFormat="1" x14ac:dyDescent="0.2">
      <c r="A787" s="538" t="s">
        <v>5192</v>
      </c>
      <c r="B787" s="537" t="s">
        <v>4746</v>
      </c>
      <c r="C787" s="537" t="str">
        <f t="array" ref="C787">IFERROR(INDEX($B$31:$B$936, MATCH(0, COUNTIF($C$30:C786, $B$31:$B$936&amp;"") + IF($B$31:$B$936="",1,0), 0)), "")</f>
        <v/>
      </c>
      <c r="D787" s="537" t="s">
        <v>4747</v>
      </c>
    </row>
    <row r="788" spans="1:4" s="11" customFormat="1" x14ac:dyDescent="0.2">
      <c r="A788" s="538" t="s">
        <v>5193</v>
      </c>
      <c r="B788" s="537" t="s">
        <v>4740</v>
      </c>
      <c r="C788" s="537" t="str">
        <f t="array" ref="C788">IFERROR(INDEX($B$31:$B$936, MATCH(0, COUNTIF($C$30:C787, $B$31:$B$936&amp;"") + IF($B$31:$B$936="",1,0), 0)), "")</f>
        <v/>
      </c>
      <c r="D788" s="537" t="s">
        <v>4741</v>
      </c>
    </row>
    <row r="789" spans="1:4" s="11" customFormat="1" x14ac:dyDescent="0.2">
      <c r="A789" s="538" t="s">
        <v>5194</v>
      </c>
      <c r="B789" s="537" t="s">
        <v>5189</v>
      </c>
      <c r="C789" s="537" t="str">
        <f t="array" ref="C789">IFERROR(INDEX($B$31:$B$936, MATCH(0, COUNTIF($C$30:C788, $B$31:$B$936&amp;"") + IF($B$31:$B$936="",1,0), 0)), "")</f>
        <v/>
      </c>
      <c r="D789" s="537" t="s">
        <v>5190</v>
      </c>
    </row>
    <row r="790" spans="1:4" s="11" customFormat="1" x14ac:dyDescent="0.2">
      <c r="A790" s="538" t="s">
        <v>5195</v>
      </c>
      <c r="B790" s="537" t="s">
        <v>4749</v>
      </c>
      <c r="C790" s="537" t="str">
        <f t="array" ref="C790">IFERROR(INDEX($B$31:$B$936, MATCH(0, COUNTIF($C$30:C789, $B$31:$B$936&amp;"") + IF($B$31:$B$936="",1,0), 0)), "")</f>
        <v/>
      </c>
      <c r="D790" s="537" t="s">
        <v>4750</v>
      </c>
    </row>
    <row r="791" spans="1:4" s="11" customFormat="1" x14ac:dyDescent="0.2">
      <c r="A791" s="538" t="s">
        <v>5196</v>
      </c>
      <c r="B791" s="537" t="s">
        <v>4765</v>
      </c>
      <c r="C791" s="537" t="str">
        <f t="array" ref="C791">IFERROR(INDEX($B$31:$B$936, MATCH(0, COUNTIF($C$30:C790, $B$31:$B$936&amp;"") + IF($B$31:$B$936="",1,0), 0)), "")</f>
        <v/>
      </c>
      <c r="D791" s="537" t="s">
        <v>4766</v>
      </c>
    </row>
    <row r="792" spans="1:4" s="11" customFormat="1" x14ac:dyDescent="0.2">
      <c r="A792" s="538" t="s">
        <v>5197</v>
      </c>
      <c r="B792" s="537" t="s">
        <v>4765</v>
      </c>
      <c r="C792" s="537" t="str">
        <f t="array" ref="C792">IFERROR(INDEX($B$31:$B$936, MATCH(0, COUNTIF($C$30:C791, $B$31:$B$936&amp;"") + IF($B$31:$B$936="",1,0), 0)), "")</f>
        <v/>
      </c>
      <c r="D792" s="537" t="s">
        <v>4766</v>
      </c>
    </row>
    <row r="793" spans="1:4" s="11" customFormat="1" x14ac:dyDescent="0.2">
      <c r="A793" s="538" t="s">
        <v>5198</v>
      </c>
      <c r="B793" s="537" t="s">
        <v>4765</v>
      </c>
      <c r="C793" s="537" t="str">
        <f t="array" ref="C793">IFERROR(INDEX($B$31:$B$936, MATCH(0, COUNTIF($C$30:C792, $B$31:$B$936&amp;"") + IF($B$31:$B$936="",1,0), 0)), "")</f>
        <v/>
      </c>
      <c r="D793" s="537" t="s">
        <v>4766</v>
      </c>
    </row>
    <row r="794" spans="1:4" s="11" customFormat="1" x14ac:dyDescent="0.2">
      <c r="A794" s="538" t="s">
        <v>5199</v>
      </c>
      <c r="B794" s="537" t="s">
        <v>4765</v>
      </c>
      <c r="C794" s="537" t="str">
        <f t="array" ref="C794">IFERROR(INDEX($B$31:$B$936, MATCH(0, COUNTIF($C$30:C793, $B$31:$B$936&amp;"") + IF($B$31:$B$936="",1,0), 0)), "")</f>
        <v/>
      </c>
      <c r="D794" s="537" t="s">
        <v>4766</v>
      </c>
    </row>
    <row r="795" spans="1:4" s="11" customFormat="1" x14ac:dyDescent="0.2">
      <c r="A795" s="538" t="s">
        <v>5200</v>
      </c>
      <c r="B795" s="537" t="s">
        <v>4758</v>
      </c>
      <c r="C795" s="537" t="str">
        <f t="array" ref="C795">IFERROR(INDEX($B$31:$B$936, MATCH(0, COUNTIF($C$30:C794, $B$31:$B$936&amp;"") + IF($B$31:$B$936="",1,0), 0)), "")</f>
        <v/>
      </c>
      <c r="D795" s="537" t="s">
        <v>4759</v>
      </c>
    </row>
    <row r="796" spans="1:4" s="11" customFormat="1" x14ac:dyDescent="0.2">
      <c r="A796" s="538" t="s">
        <v>5201</v>
      </c>
      <c r="B796" s="537" t="s">
        <v>4031</v>
      </c>
      <c r="C796" s="537" t="str">
        <f t="array" ref="C796">IFERROR(INDEX($B$31:$B$936, MATCH(0, COUNTIF($C$30:C795, $B$31:$B$936&amp;"") + IF($B$31:$B$936="",1,0), 0)), "")</f>
        <v/>
      </c>
      <c r="D796" s="537" t="s">
        <v>4032</v>
      </c>
    </row>
    <row r="797" spans="1:4" s="11" customFormat="1" x14ac:dyDescent="0.2">
      <c r="A797" s="538" t="s">
        <v>5202</v>
      </c>
      <c r="B797" s="537" t="s">
        <v>4031</v>
      </c>
      <c r="C797" s="537" t="str">
        <f t="array" ref="C797">IFERROR(INDEX($B$31:$B$936, MATCH(0, COUNTIF($C$30:C796, $B$31:$B$936&amp;"") + IF($B$31:$B$936="",1,0), 0)), "")</f>
        <v/>
      </c>
      <c r="D797" s="537" t="s">
        <v>4032</v>
      </c>
    </row>
    <row r="798" spans="1:4" s="11" customFormat="1" x14ac:dyDescent="0.2">
      <c r="A798" s="538" t="s">
        <v>5203</v>
      </c>
      <c r="B798" s="537" t="s">
        <v>4031</v>
      </c>
      <c r="C798" s="537" t="str">
        <f t="array" ref="C798">IFERROR(INDEX($B$31:$B$936, MATCH(0, COUNTIF($C$30:C797, $B$31:$B$936&amp;"") + IF($B$31:$B$936="",1,0), 0)), "")</f>
        <v/>
      </c>
      <c r="D798" s="537" t="s">
        <v>4032</v>
      </c>
    </row>
    <row r="799" spans="1:4" s="11" customFormat="1" x14ac:dyDescent="0.2">
      <c r="A799" s="538" t="s">
        <v>5204</v>
      </c>
      <c r="B799" s="537" t="s">
        <v>4012</v>
      </c>
      <c r="C799" s="537" t="str">
        <f t="array" ref="C799">IFERROR(INDEX($B$31:$B$936, MATCH(0, COUNTIF($C$30:C798, $B$31:$B$936&amp;"") + IF($B$31:$B$936="",1,0), 0)), "")</f>
        <v/>
      </c>
      <c r="D799" s="537" t="s">
        <v>4013</v>
      </c>
    </row>
    <row r="800" spans="1:4" s="11" customFormat="1" x14ac:dyDescent="0.2">
      <c r="A800" s="538" t="s">
        <v>5205</v>
      </c>
      <c r="B800" s="537" t="s">
        <v>4806</v>
      </c>
      <c r="C800" s="537" t="str">
        <f t="array" ref="C800">IFERROR(INDEX($B$31:$B$936, MATCH(0, COUNTIF($C$30:C799, $B$31:$B$936&amp;"") + IF($B$31:$B$936="",1,0), 0)), "")</f>
        <v/>
      </c>
      <c r="D800" s="537" t="s">
        <v>4807</v>
      </c>
    </row>
    <row r="801" spans="1:4" s="11" customFormat="1" x14ac:dyDescent="0.2">
      <c r="A801" s="538" t="s">
        <v>5206</v>
      </c>
      <c r="B801" s="537" t="s">
        <v>4705</v>
      </c>
      <c r="C801" s="537" t="str">
        <f t="array" ref="C801">IFERROR(INDEX($B$31:$B$936, MATCH(0, COUNTIF($C$30:C800, $B$31:$B$936&amp;"") + IF($B$31:$B$936="",1,0), 0)), "")</f>
        <v/>
      </c>
      <c r="D801" s="537" t="s">
        <v>4706</v>
      </c>
    </row>
    <row r="802" spans="1:4" s="11" customFormat="1" x14ac:dyDescent="0.2">
      <c r="A802" s="538" t="s">
        <v>5207</v>
      </c>
      <c r="B802" s="537" t="s">
        <v>4711</v>
      </c>
      <c r="C802" s="537" t="str">
        <f t="array" ref="C802">IFERROR(INDEX($B$31:$B$936, MATCH(0, COUNTIF($C$30:C801, $B$31:$B$936&amp;"") + IF($B$31:$B$936="",1,0), 0)), "")</f>
        <v/>
      </c>
      <c r="D802" s="537" t="s">
        <v>4712</v>
      </c>
    </row>
    <row r="803" spans="1:4" s="11" customFormat="1" x14ac:dyDescent="0.2">
      <c r="A803" s="538" t="s">
        <v>5208</v>
      </c>
      <c r="B803" s="537" t="s">
        <v>4806</v>
      </c>
      <c r="C803" s="537" t="str">
        <f t="array" ref="C803">IFERROR(INDEX($B$31:$B$936, MATCH(0, COUNTIF($C$30:C802, $B$31:$B$936&amp;"") + IF($B$31:$B$936="",1,0), 0)), "")</f>
        <v/>
      </c>
      <c r="D803" s="537" t="s">
        <v>5209</v>
      </c>
    </row>
    <row r="804" spans="1:4" s="11" customFormat="1" x14ac:dyDescent="0.2">
      <c r="A804" s="538" t="s">
        <v>5210</v>
      </c>
      <c r="B804" s="537" t="s">
        <v>4714</v>
      </c>
      <c r="C804" s="537" t="str">
        <f t="array" ref="C804">IFERROR(INDEX($B$31:$B$936, MATCH(0, COUNTIF($C$30:C803, $B$31:$B$936&amp;"") + IF($B$31:$B$936="",1,0), 0)), "")</f>
        <v/>
      </c>
      <c r="D804" s="537" t="s">
        <v>4715</v>
      </c>
    </row>
    <row r="805" spans="1:4" s="11" customFormat="1" x14ac:dyDescent="0.2">
      <c r="A805" s="538" t="s">
        <v>5211</v>
      </c>
      <c r="B805" s="537" t="s">
        <v>4708</v>
      </c>
      <c r="C805" s="537" t="str">
        <f t="array" ref="C805">IFERROR(INDEX($B$31:$B$936, MATCH(0, COUNTIF($C$30:C804, $B$31:$B$936&amp;"") + IF($B$31:$B$936="",1,0), 0)), "")</f>
        <v/>
      </c>
      <c r="D805" s="537" t="s">
        <v>4709</v>
      </c>
    </row>
    <row r="806" spans="1:4" s="11" customFormat="1" x14ac:dyDescent="0.2">
      <c r="A806" s="538" t="s">
        <v>5212</v>
      </c>
      <c r="B806" s="537" t="s">
        <v>4711</v>
      </c>
      <c r="C806" s="537" t="str">
        <f t="array" ref="C806">IFERROR(INDEX($B$31:$B$936, MATCH(0, COUNTIF($C$30:C805, $B$31:$B$936&amp;"") + IF($B$31:$B$936="",1,0), 0)), "")</f>
        <v/>
      </c>
      <c r="D806" s="537" t="s">
        <v>4712</v>
      </c>
    </row>
    <row r="807" spans="1:4" s="11" customFormat="1" x14ac:dyDescent="0.2">
      <c r="A807" s="538" t="s">
        <v>5213</v>
      </c>
      <c r="B807" s="537" t="s">
        <v>5214</v>
      </c>
      <c r="C807" s="537" t="str">
        <f t="array" ref="C807">IFERROR(INDEX($B$31:$B$936, MATCH(0, COUNTIF($C$30:C806, $B$31:$B$936&amp;"") + IF($B$31:$B$936="",1,0), 0)), "")</f>
        <v/>
      </c>
      <c r="D807" s="537" t="s">
        <v>5215</v>
      </c>
    </row>
    <row r="808" spans="1:4" s="11" customFormat="1" x14ac:dyDescent="0.2">
      <c r="A808" s="538" t="s">
        <v>5216</v>
      </c>
      <c r="B808" s="537" t="s">
        <v>5217</v>
      </c>
      <c r="C808" s="537" t="str">
        <f t="array" ref="C808">IFERROR(INDEX($B$31:$B$936, MATCH(0, COUNTIF($C$30:C807, $B$31:$B$936&amp;"") + IF($B$31:$B$936="",1,0), 0)), "")</f>
        <v/>
      </c>
      <c r="D808" s="537" t="s">
        <v>5218</v>
      </c>
    </row>
    <row r="809" spans="1:4" s="11" customFormat="1" x14ac:dyDescent="0.2">
      <c r="A809" s="538" t="s">
        <v>5219</v>
      </c>
      <c r="B809" s="537" t="s">
        <v>5220</v>
      </c>
      <c r="C809" s="537" t="str">
        <f t="array" ref="C809">IFERROR(INDEX($B$31:$B$936, MATCH(0, COUNTIF($C$30:C808, $B$31:$B$936&amp;"") + IF($B$31:$B$936="",1,0), 0)), "")</f>
        <v/>
      </c>
      <c r="D809" s="537" t="s">
        <v>5221</v>
      </c>
    </row>
    <row r="810" spans="1:4" s="11" customFormat="1" x14ac:dyDescent="0.2">
      <c r="A810" s="538" t="s">
        <v>5222</v>
      </c>
      <c r="B810" s="537" t="s">
        <v>5220</v>
      </c>
      <c r="C810" s="537" t="str">
        <f t="array" ref="C810">IFERROR(INDEX($B$31:$B$936, MATCH(0, COUNTIF($C$30:C809, $B$31:$B$936&amp;"") + IF($B$31:$B$936="",1,0), 0)), "")</f>
        <v/>
      </c>
      <c r="D810" s="537" t="s">
        <v>5221</v>
      </c>
    </row>
    <row r="811" spans="1:4" s="11" customFormat="1" x14ac:dyDescent="0.2">
      <c r="A811" s="538" t="s">
        <v>5223</v>
      </c>
      <c r="B811" s="537" t="s">
        <v>5224</v>
      </c>
      <c r="C811" s="537" t="str">
        <f t="array" ref="C811">IFERROR(INDEX($B$31:$B$936, MATCH(0, COUNTIF($C$30:C810, $B$31:$B$936&amp;"") + IF($B$31:$B$936="",1,0), 0)), "")</f>
        <v/>
      </c>
      <c r="D811" s="537" t="s">
        <v>5225</v>
      </c>
    </row>
    <row r="812" spans="1:4" s="11" customFormat="1" x14ac:dyDescent="0.2">
      <c r="A812" s="538" t="s">
        <v>5226</v>
      </c>
      <c r="B812" s="537" t="s">
        <v>5227</v>
      </c>
      <c r="C812" s="537" t="str">
        <f t="array" ref="C812">IFERROR(INDEX($B$31:$B$936, MATCH(0, COUNTIF($C$30:C811, $B$31:$B$936&amp;"") + IF($B$31:$B$936="",1,0), 0)), "")</f>
        <v/>
      </c>
      <c r="D812" s="537" t="s">
        <v>5228</v>
      </c>
    </row>
    <row r="813" spans="1:4" s="11" customFormat="1" x14ac:dyDescent="0.2">
      <c r="A813" s="538" t="s">
        <v>5229</v>
      </c>
      <c r="B813" s="537" t="s">
        <v>4885</v>
      </c>
      <c r="C813" s="537" t="str">
        <f t="array" ref="C813">IFERROR(INDEX($B$31:$B$936, MATCH(0, COUNTIF($C$30:C812, $B$31:$B$936&amp;"") + IF($B$31:$B$936="",1,0), 0)), "")</f>
        <v/>
      </c>
      <c r="D813" s="537" t="s">
        <v>4886</v>
      </c>
    </row>
    <row r="814" spans="1:4" s="11" customFormat="1" x14ac:dyDescent="0.2">
      <c r="A814" s="538" t="s">
        <v>5230</v>
      </c>
      <c r="B814" s="537" t="s">
        <v>4832</v>
      </c>
      <c r="C814" s="537" t="str">
        <f t="array" ref="C814">IFERROR(INDEX($B$31:$B$936, MATCH(0, COUNTIF($C$30:C813, $B$31:$B$936&amp;"") + IF($B$31:$B$936="",1,0), 0)), "")</f>
        <v/>
      </c>
      <c r="D814" s="537" t="s">
        <v>4833</v>
      </c>
    </row>
    <row r="815" spans="1:4" s="11" customFormat="1" x14ac:dyDescent="0.2">
      <c r="A815" s="538" t="s">
        <v>5231</v>
      </c>
      <c r="B815" s="537" t="s">
        <v>5232</v>
      </c>
      <c r="C815" s="537" t="str">
        <f t="array" ref="C815">IFERROR(INDEX($B$31:$B$936, MATCH(0, COUNTIF($C$30:C814, $B$31:$B$936&amp;"") + IF($B$31:$B$936="",1,0), 0)), "")</f>
        <v/>
      </c>
      <c r="D815" s="537" t="s">
        <v>5233</v>
      </c>
    </row>
    <row r="816" spans="1:4" s="11" customFormat="1" x14ac:dyDescent="0.2">
      <c r="A816" s="538" t="s">
        <v>5234</v>
      </c>
      <c r="B816" s="537" t="s">
        <v>4929</v>
      </c>
      <c r="C816" s="537" t="str">
        <f t="array" ref="C816">IFERROR(INDEX($B$31:$B$936, MATCH(0, COUNTIF($C$30:C815, $B$31:$B$936&amp;"") + IF($B$31:$B$936="",1,0), 0)), "")</f>
        <v/>
      </c>
      <c r="D816" s="537" t="s">
        <v>4930</v>
      </c>
    </row>
    <row r="817" spans="1:4" s="11" customFormat="1" x14ac:dyDescent="0.2">
      <c r="A817" s="538" t="s">
        <v>5235</v>
      </c>
      <c r="B817" s="537" t="s">
        <v>4852</v>
      </c>
      <c r="C817" s="537" t="str">
        <f t="array" ref="C817">IFERROR(INDEX($B$31:$B$936, MATCH(0, COUNTIF($C$30:C816, $B$31:$B$936&amp;"") + IF($B$31:$B$936="",1,0), 0)), "")</f>
        <v/>
      </c>
      <c r="D817" s="537" t="s">
        <v>4853</v>
      </c>
    </row>
    <row r="818" spans="1:4" s="11" customFormat="1" x14ac:dyDescent="0.2">
      <c r="A818" s="538" t="s">
        <v>5236</v>
      </c>
      <c r="B818" s="537" t="s">
        <v>4852</v>
      </c>
      <c r="C818" s="537" t="str">
        <f t="array" ref="C818">IFERROR(INDEX($B$31:$B$936, MATCH(0, COUNTIF($C$30:C817, $B$31:$B$936&amp;"") + IF($B$31:$B$936="",1,0), 0)), "")</f>
        <v/>
      </c>
      <c r="D818" s="537" t="s">
        <v>4853</v>
      </c>
    </row>
    <row r="819" spans="1:4" s="11" customFormat="1" x14ac:dyDescent="0.2">
      <c r="A819" s="538" t="s">
        <v>5237</v>
      </c>
      <c r="B819" s="537" t="s">
        <v>4852</v>
      </c>
      <c r="C819" s="537" t="str">
        <f t="array" ref="C819">IFERROR(INDEX($B$31:$B$936, MATCH(0, COUNTIF($C$30:C818, $B$31:$B$936&amp;"") + IF($B$31:$B$936="",1,0), 0)), "")</f>
        <v/>
      </c>
      <c r="D819" s="537" t="s">
        <v>4853</v>
      </c>
    </row>
    <row r="820" spans="1:4" s="11" customFormat="1" x14ac:dyDescent="0.2">
      <c r="A820" s="538" t="s">
        <v>5238</v>
      </c>
      <c r="B820" s="537" t="s">
        <v>3994</v>
      </c>
      <c r="C820" s="537" t="str">
        <f t="array" ref="C820">IFERROR(INDEX($B$31:$B$936, MATCH(0, COUNTIF($C$30:C819, $B$31:$B$936&amp;"") + IF($B$31:$B$936="",1,0), 0)), "")</f>
        <v/>
      </c>
      <c r="D820" s="537" t="s">
        <v>3995</v>
      </c>
    </row>
    <row r="821" spans="1:4" s="11" customFormat="1" x14ac:dyDescent="0.2">
      <c r="A821" s="538" t="s">
        <v>5239</v>
      </c>
      <c r="B821" s="537" t="s">
        <v>4761</v>
      </c>
      <c r="C821" s="537" t="str">
        <f t="array" ref="C821">IFERROR(INDEX($B$31:$B$936, MATCH(0, COUNTIF($C$30:C820, $B$31:$B$936&amp;"") + IF($B$31:$B$936="",1,0), 0)), "")</f>
        <v/>
      </c>
      <c r="D821" s="537" t="s">
        <v>4762</v>
      </c>
    </row>
    <row r="822" spans="1:4" s="11" customFormat="1" x14ac:dyDescent="0.2">
      <c r="A822" s="538" t="s">
        <v>5240</v>
      </c>
      <c r="B822" s="537" t="s">
        <v>4761</v>
      </c>
      <c r="C822" s="537" t="str">
        <f t="array" ref="C822">IFERROR(INDEX($B$31:$B$936, MATCH(0, COUNTIF($C$30:C821, $B$31:$B$936&amp;"") + IF($B$31:$B$936="",1,0), 0)), "")</f>
        <v/>
      </c>
      <c r="D822" s="537" t="s">
        <v>4762</v>
      </c>
    </row>
    <row r="823" spans="1:4" s="11" customFormat="1" x14ac:dyDescent="0.2">
      <c r="A823" s="538" t="s">
        <v>5241</v>
      </c>
      <c r="B823" s="537" t="s">
        <v>5242</v>
      </c>
      <c r="C823" s="537" t="str">
        <f t="array" ref="C823">IFERROR(INDEX($B$31:$B$936, MATCH(0, COUNTIF($C$30:C822, $B$31:$B$936&amp;"") + IF($B$31:$B$936="",1,0), 0)), "")</f>
        <v/>
      </c>
      <c r="D823" s="537" t="s">
        <v>5243</v>
      </c>
    </row>
    <row r="824" spans="1:4" s="11" customFormat="1" x14ac:dyDescent="0.2">
      <c r="A824" s="538" t="s">
        <v>5244</v>
      </c>
      <c r="B824" s="537" t="s">
        <v>5242</v>
      </c>
      <c r="C824" s="537" t="str">
        <f t="array" ref="C824">IFERROR(INDEX($B$31:$B$936, MATCH(0, COUNTIF($C$30:C823, $B$31:$B$936&amp;"") + IF($B$31:$B$936="",1,0), 0)), "")</f>
        <v/>
      </c>
      <c r="D824" s="537" t="s">
        <v>5243</v>
      </c>
    </row>
    <row r="825" spans="1:4" s="11" customFormat="1" x14ac:dyDescent="0.2">
      <c r="A825" s="538" t="s">
        <v>5245</v>
      </c>
      <c r="B825" s="537" t="s">
        <v>4864</v>
      </c>
      <c r="C825" s="537" t="str">
        <f t="array" ref="C825">IFERROR(INDEX($B$31:$B$936, MATCH(0, COUNTIF($C$30:C824, $B$31:$B$936&amp;"") + IF($B$31:$B$936="",1,0), 0)), "")</f>
        <v/>
      </c>
      <c r="D825" s="537" t="s">
        <v>4865</v>
      </c>
    </row>
    <row r="826" spans="1:4" s="11" customFormat="1" x14ac:dyDescent="0.2">
      <c r="A826" s="538" t="s">
        <v>5246</v>
      </c>
      <c r="B826" s="537" t="s">
        <v>4577</v>
      </c>
      <c r="C826" s="537" t="str">
        <f t="array" ref="C826">IFERROR(INDEX($B$31:$B$936, MATCH(0, COUNTIF($C$30:C825, $B$31:$B$936&amp;"") + IF($B$31:$B$936="",1,0), 0)), "")</f>
        <v/>
      </c>
      <c r="D826" s="537" t="s">
        <v>4578</v>
      </c>
    </row>
    <row r="827" spans="1:4" s="11" customFormat="1" x14ac:dyDescent="0.2">
      <c r="A827" s="538" t="s">
        <v>5247</v>
      </c>
      <c r="B827" s="537" t="s">
        <v>4577</v>
      </c>
      <c r="C827" s="537" t="str">
        <f t="array" ref="C827">IFERROR(INDEX($B$31:$B$936, MATCH(0, COUNTIF($C$30:C826, $B$31:$B$936&amp;"") + IF($B$31:$B$936="",1,0), 0)), "")</f>
        <v/>
      </c>
      <c r="D827" s="537" t="s">
        <v>4578</v>
      </c>
    </row>
    <row r="828" spans="1:4" s="11" customFormat="1" x14ac:dyDescent="0.2">
      <c r="A828" s="538" t="s">
        <v>5248</v>
      </c>
      <c r="B828" s="537" t="s">
        <v>4577</v>
      </c>
      <c r="C828" s="537" t="str">
        <f t="array" ref="C828">IFERROR(INDEX($B$31:$B$936, MATCH(0, COUNTIF($C$30:C827, $B$31:$B$936&amp;"") + IF($B$31:$B$936="",1,0), 0)), "")</f>
        <v/>
      </c>
      <c r="D828" s="537" t="s">
        <v>4578</v>
      </c>
    </row>
    <row r="829" spans="1:4" s="11" customFormat="1" x14ac:dyDescent="0.2">
      <c r="A829" s="538" t="s">
        <v>5249</v>
      </c>
      <c r="B829" s="537" t="s">
        <v>4577</v>
      </c>
      <c r="C829" s="537" t="str">
        <f t="array" ref="C829">IFERROR(INDEX($B$31:$B$936, MATCH(0, COUNTIF($C$30:C828, $B$31:$B$936&amp;"") + IF($B$31:$B$936="",1,0), 0)), "")</f>
        <v/>
      </c>
      <c r="D829" s="537" t="s">
        <v>4578</v>
      </c>
    </row>
    <row r="830" spans="1:4" s="11" customFormat="1" x14ac:dyDescent="0.2">
      <c r="A830" s="538" t="s">
        <v>5250</v>
      </c>
      <c r="B830" s="537" t="s">
        <v>4818</v>
      </c>
      <c r="C830" s="537" t="str">
        <f t="array" ref="C830">IFERROR(INDEX($B$31:$B$936, MATCH(0, COUNTIF($C$30:C829, $B$31:$B$936&amp;"") + IF($B$31:$B$936="",1,0), 0)), "")</f>
        <v/>
      </c>
      <c r="D830" s="537" t="s">
        <v>4819</v>
      </c>
    </row>
    <row r="831" spans="1:4" s="11" customFormat="1" x14ac:dyDescent="0.2">
      <c r="A831" s="538" t="s">
        <v>5251</v>
      </c>
      <c r="B831" s="537" t="s">
        <v>4795</v>
      </c>
      <c r="C831" s="537" t="str">
        <f t="array" ref="C831">IFERROR(INDEX($B$31:$B$936, MATCH(0, COUNTIF($C$30:C830, $B$31:$B$936&amp;"") + IF($B$31:$B$936="",1,0), 0)), "")</f>
        <v/>
      </c>
      <c r="D831" s="537" t="s">
        <v>4796</v>
      </c>
    </row>
    <row r="832" spans="1:4" s="11" customFormat="1" x14ac:dyDescent="0.2">
      <c r="A832" s="538" t="s">
        <v>5252</v>
      </c>
      <c r="B832" s="537" t="s">
        <v>4015</v>
      </c>
      <c r="C832" s="537" t="str">
        <f t="array" ref="C832">IFERROR(INDEX($B$31:$B$936, MATCH(0, COUNTIF($C$30:C831, $B$31:$B$936&amp;"") + IF($B$31:$B$936="",1,0), 0)), "")</f>
        <v/>
      </c>
      <c r="D832" s="537" t="s">
        <v>4016</v>
      </c>
    </row>
    <row r="833" spans="1:4" s="11" customFormat="1" x14ac:dyDescent="0.2">
      <c r="A833" s="538" t="s">
        <v>5253</v>
      </c>
      <c r="B833" s="537" t="s">
        <v>4855</v>
      </c>
      <c r="C833" s="537" t="str">
        <f t="array" ref="C833">IFERROR(INDEX($B$31:$B$936, MATCH(0, COUNTIF($C$30:C832, $B$31:$B$936&amp;"") + IF($B$31:$B$936="",1,0), 0)), "")</f>
        <v/>
      </c>
      <c r="D833" s="537" t="s">
        <v>4856</v>
      </c>
    </row>
    <row r="834" spans="1:4" s="11" customFormat="1" x14ac:dyDescent="0.2">
      <c r="A834" s="538" t="s">
        <v>5254</v>
      </c>
      <c r="B834" s="537" t="s">
        <v>5255</v>
      </c>
      <c r="C834" s="537" t="str">
        <f t="array" ref="C834">IFERROR(INDEX($B$31:$B$936, MATCH(0, COUNTIF($C$30:C833, $B$31:$B$936&amp;"") + IF($B$31:$B$936="",1,0), 0)), "")</f>
        <v/>
      </c>
      <c r="D834" s="537" t="s">
        <v>5256</v>
      </c>
    </row>
    <row r="835" spans="1:4" s="11" customFormat="1" x14ac:dyDescent="0.2">
      <c r="A835" s="538" t="s">
        <v>5257</v>
      </c>
      <c r="B835" s="537" t="s">
        <v>5255</v>
      </c>
      <c r="C835" s="537" t="str">
        <f t="array" ref="C835">IFERROR(INDEX($B$31:$B$936, MATCH(0, COUNTIF($C$30:C834, $B$31:$B$936&amp;"") + IF($B$31:$B$936="",1,0), 0)), "")</f>
        <v/>
      </c>
      <c r="D835" s="537" t="s">
        <v>5256</v>
      </c>
    </row>
    <row r="836" spans="1:4" s="11" customFormat="1" x14ac:dyDescent="0.2">
      <c r="A836" s="538" t="s">
        <v>5258</v>
      </c>
      <c r="B836" s="537" t="s">
        <v>5255</v>
      </c>
      <c r="C836" s="537" t="str">
        <f t="array" ref="C836">IFERROR(INDEX($B$31:$B$936, MATCH(0, COUNTIF($C$30:C835, $B$31:$B$936&amp;"") + IF($B$31:$B$936="",1,0), 0)), "")</f>
        <v/>
      </c>
      <c r="D836" s="537" t="s">
        <v>5256</v>
      </c>
    </row>
    <row r="837" spans="1:4" s="11" customFormat="1" x14ac:dyDescent="0.2">
      <c r="A837" s="538" t="s">
        <v>5259</v>
      </c>
      <c r="B837" s="537" t="s">
        <v>4731</v>
      </c>
      <c r="C837" s="537" t="str">
        <f t="array" ref="C837">IFERROR(INDEX($B$31:$B$936, MATCH(0, COUNTIF($C$30:C836, $B$31:$B$936&amp;"") + IF($B$31:$B$936="",1,0), 0)), "")</f>
        <v/>
      </c>
      <c r="D837" s="537" t="s">
        <v>4732</v>
      </c>
    </row>
    <row r="838" spans="1:4" s="11" customFormat="1" x14ac:dyDescent="0.2">
      <c r="A838" s="538" t="s">
        <v>5260</v>
      </c>
      <c r="B838" s="537" t="s">
        <v>4731</v>
      </c>
      <c r="C838" s="537" t="str">
        <f t="array" ref="C838">IFERROR(INDEX($B$31:$B$936, MATCH(0, COUNTIF($C$30:C837, $B$31:$B$936&amp;"") + IF($B$31:$B$936="",1,0), 0)), "")</f>
        <v/>
      </c>
      <c r="D838" s="537" t="s">
        <v>4732</v>
      </c>
    </row>
    <row r="839" spans="1:4" s="11" customFormat="1" x14ac:dyDescent="0.2">
      <c r="A839" s="538" t="s">
        <v>5261</v>
      </c>
      <c r="B839" s="537" t="s">
        <v>4731</v>
      </c>
      <c r="C839" s="537" t="str">
        <f t="array" ref="C839">IFERROR(INDEX($B$31:$B$936, MATCH(0, COUNTIF($C$30:C838, $B$31:$B$936&amp;"") + IF($B$31:$B$936="",1,0), 0)), "")</f>
        <v/>
      </c>
      <c r="D839" s="537" t="s">
        <v>4732</v>
      </c>
    </row>
    <row r="840" spans="1:4" s="11" customFormat="1" x14ac:dyDescent="0.2">
      <c r="A840" s="538" t="s">
        <v>5262</v>
      </c>
      <c r="B840" s="537" t="s">
        <v>5263</v>
      </c>
      <c r="C840" s="537" t="str">
        <f t="array" ref="C840">IFERROR(INDEX($B$31:$B$936, MATCH(0, COUNTIF($C$30:C839, $B$31:$B$936&amp;"") + IF($B$31:$B$936="",1,0), 0)), "")</f>
        <v/>
      </c>
      <c r="D840" s="537" t="s">
        <v>5264</v>
      </c>
    </row>
    <row r="841" spans="1:4" s="11" customFormat="1" x14ac:dyDescent="0.2">
      <c r="A841" s="538" t="s">
        <v>5265</v>
      </c>
      <c r="B841" s="537" t="s">
        <v>4015</v>
      </c>
      <c r="C841" s="537" t="str">
        <f t="array" ref="C841">IFERROR(INDEX($B$31:$B$936, MATCH(0, COUNTIF($C$30:C840, $B$31:$B$936&amp;"") + IF($B$31:$B$936="",1,0), 0)), "")</f>
        <v/>
      </c>
      <c r="D841" s="537" t="s">
        <v>4016</v>
      </c>
    </row>
    <row r="842" spans="1:4" s="11" customFormat="1" x14ac:dyDescent="0.2">
      <c r="A842" s="538" t="s">
        <v>5266</v>
      </c>
      <c r="B842" s="537" t="s">
        <v>4015</v>
      </c>
      <c r="C842" s="537" t="str">
        <f t="array" ref="C842">IFERROR(INDEX($B$31:$B$936, MATCH(0, COUNTIF($C$30:C841, $B$31:$B$936&amp;"") + IF($B$31:$B$936="",1,0), 0)), "")</f>
        <v/>
      </c>
      <c r="D842" s="537" t="s">
        <v>4016</v>
      </c>
    </row>
    <row r="843" spans="1:4" s="11" customFormat="1" x14ac:dyDescent="0.2">
      <c r="A843" s="538" t="s">
        <v>5267</v>
      </c>
      <c r="B843" s="537" t="s">
        <v>4015</v>
      </c>
      <c r="C843" s="537" t="str">
        <f t="array" ref="C843">IFERROR(INDEX($B$31:$B$936, MATCH(0, COUNTIF($C$30:C842, $B$31:$B$936&amp;"") + IF($B$31:$B$936="",1,0), 0)), "")</f>
        <v/>
      </c>
      <c r="D843" s="537" t="s">
        <v>4016</v>
      </c>
    </row>
    <row r="844" spans="1:4" s="11" customFormat="1" x14ac:dyDescent="0.2">
      <c r="A844" s="538" t="s">
        <v>5268</v>
      </c>
      <c r="B844" s="537" t="s">
        <v>4660</v>
      </c>
      <c r="C844" s="537" t="str">
        <f t="array" ref="C844">IFERROR(INDEX($B$31:$B$936, MATCH(0, COUNTIF($C$30:C843, $B$31:$B$936&amp;"") + IF($B$31:$B$936="",1,0), 0)), "")</f>
        <v/>
      </c>
      <c r="D844" s="537" t="s">
        <v>4661</v>
      </c>
    </row>
    <row r="845" spans="1:4" s="11" customFormat="1" x14ac:dyDescent="0.2">
      <c r="A845" s="538" t="s">
        <v>5269</v>
      </c>
      <c r="B845" s="537" t="s">
        <v>4873</v>
      </c>
      <c r="C845" s="537" t="str">
        <f t="array" ref="C845">IFERROR(INDEX($B$31:$B$936, MATCH(0, COUNTIF($C$30:C844, $B$31:$B$936&amp;"") + IF($B$31:$B$936="",1,0), 0)), "")</f>
        <v/>
      </c>
      <c r="D845" s="537" t="s">
        <v>4874</v>
      </c>
    </row>
    <row r="846" spans="1:4" s="11" customFormat="1" x14ac:dyDescent="0.2">
      <c r="A846" s="538" t="s">
        <v>5270</v>
      </c>
      <c r="B846" s="537" t="s">
        <v>4873</v>
      </c>
      <c r="C846" s="537" t="str">
        <f t="array" ref="C846">IFERROR(INDEX($B$31:$B$936, MATCH(0, COUNTIF($C$30:C845, $B$31:$B$936&amp;"") + IF($B$31:$B$936="",1,0), 0)), "")</f>
        <v/>
      </c>
      <c r="D846" s="537" t="s">
        <v>4874</v>
      </c>
    </row>
    <row r="847" spans="1:4" s="11" customFormat="1" x14ac:dyDescent="0.2">
      <c r="A847" s="538" t="s">
        <v>5271</v>
      </c>
      <c r="B847" s="537" t="s">
        <v>3997</v>
      </c>
      <c r="C847" s="537" t="str">
        <f t="array" ref="C847">IFERROR(INDEX($B$31:$B$936, MATCH(0, COUNTIF($C$30:C846, $B$31:$B$936&amp;"") + IF($B$31:$B$936="",1,0), 0)), "")</f>
        <v/>
      </c>
      <c r="D847" s="537" t="s">
        <v>3998</v>
      </c>
    </row>
    <row r="848" spans="1:4" s="11" customFormat="1" x14ac:dyDescent="0.2">
      <c r="A848" s="538" t="s">
        <v>5272</v>
      </c>
      <c r="B848" s="537" t="s">
        <v>3997</v>
      </c>
      <c r="C848" s="537" t="str">
        <f t="array" ref="C848">IFERROR(INDEX($B$31:$B$936, MATCH(0, COUNTIF($C$30:C847, $B$31:$B$936&amp;"") + IF($B$31:$B$936="",1,0), 0)), "")</f>
        <v/>
      </c>
      <c r="D848" s="537" t="s">
        <v>3998</v>
      </c>
    </row>
    <row r="849" spans="1:4" s="11" customFormat="1" x14ac:dyDescent="0.2">
      <c r="A849" s="538" t="s">
        <v>5273</v>
      </c>
      <c r="B849" s="537" t="s">
        <v>3997</v>
      </c>
      <c r="C849" s="537" t="str">
        <f t="array" ref="C849">IFERROR(INDEX($B$31:$B$936, MATCH(0, COUNTIF($C$30:C848, $B$31:$B$936&amp;"") + IF($B$31:$B$936="",1,0), 0)), "")</f>
        <v/>
      </c>
      <c r="D849" s="537" t="s">
        <v>3998</v>
      </c>
    </row>
    <row r="850" spans="1:4" s="11" customFormat="1" x14ac:dyDescent="0.2">
      <c r="A850" s="538" t="s">
        <v>5274</v>
      </c>
      <c r="B850" s="537" t="s">
        <v>3997</v>
      </c>
      <c r="C850" s="537" t="str">
        <f t="array" ref="C850">IFERROR(INDEX($B$31:$B$936, MATCH(0, COUNTIF($C$30:C849, $B$31:$B$936&amp;"") + IF($B$31:$B$936="",1,0), 0)), "")</f>
        <v/>
      </c>
      <c r="D850" s="537" t="s">
        <v>3998</v>
      </c>
    </row>
    <row r="851" spans="1:4" s="11" customFormat="1" x14ac:dyDescent="0.2">
      <c r="A851" s="538" t="s">
        <v>5275</v>
      </c>
      <c r="B851" s="537" t="s">
        <v>3997</v>
      </c>
      <c r="C851" s="537" t="str">
        <f t="array" ref="C851">IFERROR(INDEX($B$31:$B$936, MATCH(0, COUNTIF($C$30:C850, $B$31:$B$936&amp;"") + IF($B$31:$B$936="",1,0), 0)), "")</f>
        <v/>
      </c>
      <c r="D851" s="537" t="s">
        <v>3998</v>
      </c>
    </row>
    <row r="852" spans="1:4" s="11" customFormat="1" x14ac:dyDescent="0.2">
      <c r="A852" s="538" t="s">
        <v>5276</v>
      </c>
      <c r="B852" s="537" t="s">
        <v>4000</v>
      </c>
      <c r="C852" s="537" t="str">
        <f t="array" ref="C852">IFERROR(INDEX($B$31:$B$936, MATCH(0, COUNTIF($C$30:C851, $B$31:$B$936&amp;"") + IF($B$31:$B$936="",1,0), 0)), "")</f>
        <v/>
      </c>
      <c r="D852" s="537" t="s">
        <v>4001</v>
      </c>
    </row>
    <row r="853" spans="1:4" s="11" customFormat="1" x14ac:dyDescent="0.2">
      <c r="A853" s="538" t="s">
        <v>5277</v>
      </c>
      <c r="B853" s="537" t="s">
        <v>5278</v>
      </c>
      <c r="C853" s="537" t="str">
        <f t="array" ref="C853">IFERROR(INDEX($B$31:$B$936, MATCH(0, COUNTIF($C$30:C852, $B$31:$B$936&amp;"") + IF($B$31:$B$936="",1,0), 0)), "")</f>
        <v/>
      </c>
      <c r="D853" s="537" t="s">
        <v>5279</v>
      </c>
    </row>
    <row r="854" spans="1:4" s="11" customFormat="1" x14ac:dyDescent="0.2">
      <c r="A854" s="538" t="s">
        <v>5280</v>
      </c>
      <c r="B854" s="537" t="s">
        <v>5278</v>
      </c>
      <c r="C854" s="537" t="str">
        <f t="array" ref="C854">IFERROR(INDEX($B$31:$B$936, MATCH(0, COUNTIF($C$30:C853, $B$31:$B$936&amp;"") + IF($B$31:$B$936="",1,0), 0)), "")</f>
        <v/>
      </c>
      <c r="D854" s="537" t="s">
        <v>5279</v>
      </c>
    </row>
    <row r="855" spans="1:4" s="11" customFormat="1" x14ac:dyDescent="0.2">
      <c r="A855" s="538" t="s">
        <v>5281</v>
      </c>
      <c r="B855" s="537" t="s">
        <v>5278</v>
      </c>
      <c r="C855" s="537" t="str">
        <f t="array" ref="C855">IFERROR(INDEX($B$31:$B$936, MATCH(0, COUNTIF($C$30:C854, $B$31:$B$936&amp;"") + IF($B$31:$B$936="",1,0), 0)), "")</f>
        <v/>
      </c>
      <c r="D855" s="537" t="s">
        <v>5279</v>
      </c>
    </row>
    <row r="856" spans="1:4" s="11" customFormat="1" x14ac:dyDescent="0.2">
      <c r="A856" s="538" t="s">
        <v>5282</v>
      </c>
      <c r="B856" s="537" t="s">
        <v>5278</v>
      </c>
      <c r="C856" s="537" t="str">
        <f t="array" ref="C856">IFERROR(INDEX($B$31:$B$936, MATCH(0, COUNTIF($C$30:C855, $B$31:$B$936&amp;"") + IF($B$31:$B$936="",1,0), 0)), "")</f>
        <v/>
      </c>
      <c r="D856" s="537" t="s">
        <v>5279</v>
      </c>
    </row>
    <row r="857" spans="1:4" s="11" customFormat="1" x14ac:dyDescent="0.2">
      <c r="A857" s="538" t="s">
        <v>5283</v>
      </c>
      <c r="B857" s="537" t="s">
        <v>5278</v>
      </c>
      <c r="C857" s="537" t="str">
        <f t="array" ref="C857">IFERROR(INDEX($B$31:$B$936, MATCH(0, COUNTIF($C$30:C856, $B$31:$B$936&amp;"") + IF($B$31:$B$936="",1,0), 0)), "")</f>
        <v/>
      </c>
      <c r="D857" s="537" t="s">
        <v>5279</v>
      </c>
    </row>
    <row r="858" spans="1:4" s="11" customFormat="1" x14ac:dyDescent="0.2">
      <c r="A858" s="538" t="s">
        <v>5284</v>
      </c>
      <c r="B858" s="537" t="s">
        <v>4682</v>
      </c>
      <c r="C858" s="537" t="str">
        <f t="array" ref="C858">IFERROR(INDEX($B$31:$B$936, MATCH(0, COUNTIF($C$30:C857, $B$31:$B$936&amp;"") + IF($B$31:$B$936="",1,0), 0)), "")</f>
        <v/>
      </c>
      <c r="D858" s="537" t="s">
        <v>4683</v>
      </c>
    </row>
    <row r="859" spans="1:4" s="11" customFormat="1" x14ac:dyDescent="0.2">
      <c r="A859" s="538" t="s">
        <v>5285</v>
      </c>
      <c r="B859" s="537" t="s">
        <v>4682</v>
      </c>
      <c r="C859" s="537" t="str">
        <f t="array" ref="C859">IFERROR(INDEX($B$31:$B$936, MATCH(0, COUNTIF($C$30:C858, $B$31:$B$936&amp;"") + IF($B$31:$B$936="",1,0), 0)), "")</f>
        <v/>
      </c>
      <c r="D859" s="537" t="s">
        <v>4683</v>
      </c>
    </row>
    <row r="860" spans="1:4" s="11" customFormat="1" x14ac:dyDescent="0.2">
      <c r="A860" s="538" t="s">
        <v>5286</v>
      </c>
      <c r="B860" s="537" t="s">
        <v>4685</v>
      </c>
      <c r="C860" s="537" t="str">
        <f t="array" ref="C860">IFERROR(INDEX($B$31:$B$936, MATCH(0, COUNTIF($C$30:C859, $B$31:$B$936&amp;"") + IF($B$31:$B$936="",1,0), 0)), "")</f>
        <v/>
      </c>
      <c r="D860" s="537" t="s">
        <v>4686</v>
      </c>
    </row>
    <row r="861" spans="1:4" s="11" customFormat="1" x14ac:dyDescent="0.2">
      <c r="A861" s="538" t="s">
        <v>5287</v>
      </c>
      <c r="B861" s="537" t="s">
        <v>4682</v>
      </c>
      <c r="C861" s="537" t="str">
        <f t="array" ref="C861">IFERROR(INDEX($B$31:$B$936, MATCH(0, COUNTIF($C$30:C860, $B$31:$B$936&amp;"") + IF($B$31:$B$936="",1,0), 0)), "")</f>
        <v/>
      </c>
      <c r="D861" s="537" t="s">
        <v>4683</v>
      </c>
    </row>
    <row r="862" spans="1:4" s="11" customFormat="1" x14ac:dyDescent="0.2">
      <c r="A862" s="538" t="s">
        <v>5288</v>
      </c>
      <c r="B862" s="537" t="s">
        <v>4397</v>
      </c>
      <c r="C862" s="537" t="str">
        <f t="array" ref="C862">IFERROR(INDEX($B$31:$B$936, MATCH(0, COUNTIF($C$30:C861, $B$31:$B$936&amp;"") + IF($B$31:$B$936="",1,0), 0)), "")</f>
        <v/>
      </c>
      <c r="D862" s="537" t="s">
        <v>5289</v>
      </c>
    </row>
    <row r="863" spans="1:4" s="11" customFormat="1" x14ac:dyDescent="0.2">
      <c r="A863" s="538" t="s">
        <v>5290</v>
      </c>
      <c r="B863" s="537" t="s">
        <v>4397</v>
      </c>
      <c r="C863" s="537" t="str">
        <f t="array" ref="C863">IFERROR(INDEX($B$31:$B$936, MATCH(0, COUNTIF($C$30:C862, $B$31:$B$936&amp;"") + IF($B$31:$B$936="",1,0), 0)), "")</f>
        <v/>
      </c>
      <c r="D863" s="537" t="s">
        <v>5289</v>
      </c>
    </row>
    <row r="864" spans="1:4" s="11" customFormat="1" x14ac:dyDescent="0.2">
      <c r="A864" s="538" t="s">
        <v>5291</v>
      </c>
      <c r="B864" s="537" t="s">
        <v>4397</v>
      </c>
      <c r="C864" s="537" t="str">
        <f t="array" ref="C864">IFERROR(INDEX($B$31:$B$936, MATCH(0, COUNTIF($C$30:C863, $B$31:$B$936&amp;"") + IF($B$31:$B$936="",1,0), 0)), "")</f>
        <v/>
      </c>
      <c r="D864" s="537" t="s">
        <v>5289</v>
      </c>
    </row>
    <row r="865" spans="1:4" s="11" customFormat="1" x14ac:dyDescent="0.2">
      <c r="A865" s="538" t="s">
        <v>5292</v>
      </c>
      <c r="B865" s="537" t="s">
        <v>5293</v>
      </c>
      <c r="C865" s="537" t="str">
        <f t="array" ref="C865">IFERROR(INDEX($B$31:$B$936, MATCH(0, COUNTIF($C$30:C864, $B$31:$B$936&amp;"") + IF($B$31:$B$936="",1,0), 0)), "")</f>
        <v/>
      </c>
      <c r="D865" s="537" t="s">
        <v>5294</v>
      </c>
    </row>
    <row r="866" spans="1:4" s="11" customFormat="1" x14ac:dyDescent="0.2">
      <c r="A866" s="538" t="s">
        <v>5295</v>
      </c>
      <c r="B866" s="537" t="s">
        <v>4592</v>
      </c>
      <c r="C866" s="537" t="str">
        <f t="array" ref="C866">IFERROR(INDEX($B$31:$B$936, MATCH(0, COUNTIF($C$30:C865, $B$31:$B$936&amp;"") + IF($B$31:$B$936="",1,0), 0)), "")</f>
        <v/>
      </c>
      <c r="D866" s="537" t="s">
        <v>4593</v>
      </c>
    </row>
    <row r="867" spans="1:4" s="11" customFormat="1" x14ac:dyDescent="0.2">
      <c r="A867" s="538" t="s">
        <v>5296</v>
      </c>
      <c r="B867" s="537" t="s">
        <v>4592</v>
      </c>
      <c r="C867" s="537" t="str">
        <f t="array" ref="C867">IFERROR(INDEX($B$31:$B$936, MATCH(0, COUNTIF($C$30:C866, $B$31:$B$936&amp;"") + IF($B$31:$B$936="",1,0), 0)), "")</f>
        <v/>
      </c>
      <c r="D867" s="537" t="s">
        <v>4593</v>
      </c>
    </row>
    <row r="868" spans="1:4" s="11" customFormat="1" x14ac:dyDescent="0.2">
      <c r="A868" s="538" t="s">
        <v>5297</v>
      </c>
      <c r="B868" s="537" t="s">
        <v>4592</v>
      </c>
      <c r="C868" s="537" t="str">
        <f t="array" ref="C868">IFERROR(INDEX($B$31:$B$936, MATCH(0, COUNTIF($C$30:C867, $B$31:$B$936&amp;"") + IF($B$31:$B$936="",1,0), 0)), "")</f>
        <v/>
      </c>
      <c r="D868" s="537" t="s">
        <v>4593</v>
      </c>
    </row>
    <row r="869" spans="1:4" s="11" customFormat="1" x14ac:dyDescent="0.2">
      <c r="A869" s="538" t="s">
        <v>5298</v>
      </c>
      <c r="B869" s="537" t="s">
        <v>5299</v>
      </c>
      <c r="C869" s="537" t="str">
        <f t="array" ref="C869">IFERROR(INDEX($B$31:$B$936, MATCH(0, COUNTIF($C$30:C868, $B$31:$B$936&amp;"") + IF($B$31:$B$936="",1,0), 0)), "")</f>
        <v/>
      </c>
      <c r="D869" s="537" t="s">
        <v>5300</v>
      </c>
    </row>
    <row r="870" spans="1:4" s="11" customFormat="1" x14ac:dyDescent="0.2">
      <c r="A870" s="538" t="s">
        <v>5301</v>
      </c>
      <c r="B870" s="537" t="s">
        <v>5302</v>
      </c>
      <c r="C870" s="537" t="str">
        <f t="array" ref="C870">IFERROR(INDEX($B$31:$B$936, MATCH(0, COUNTIF($C$30:C869, $B$31:$B$936&amp;"") + IF($B$31:$B$936="",1,0), 0)), "")</f>
        <v/>
      </c>
      <c r="D870" s="537" t="s">
        <v>5303</v>
      </c>
    </row>
    <row r="871" spans="1:4" s="11" customFormat="1" x14ac:dyDescent="0.2">
      <c r="A871" s="538" t="s">
        <v>5304</v>
      </c>
      <c r="B871" s="537" t="s">
        <v>4893</v>
      </c>
      <c r="C871" s="537" t="str">
        <f t="array" ref="C871">IFERROR(INDEX($B$31:$B$936, MATCH(0, COUNTIF($C$30:C870, $B$31:$B$936&amp;"") + IF($B$31:$B$936="",1,0), 0)), "")</f>
        <v/>
      </c>
      <c r="D871" s="537" t="s">
        <v>4894</v>
      </c>
    </row>
    <row r="872" spans="1:4" s="11" customFormat="1" x14ac:dyDescent="0.2">
      <c r="A872" s="538" t="s">
        <v>5305</v>
      </c>
      <c r="B872" s="537" t="s">
        <v>4893</v>
      </c>
      <c r="C872" s="537" t="str">
        <f t="array" ref="C872">IFERROR(INDEX($B$31:$B$936, MATCH(0, COUNTIF($C$30:C871, $B$31:$B$936&amp;"") + IF($B$31:$B$936="",1,0), 0)), "")</f>
        <v/>
      </c>
      <c r="D872" s="537" t="s">
        <v>4894</v>
      </c>
    </row>
    <row r="873" spans="1:4" s="11" customFormat="1" x14ac:dyDescent="0.2">
      <c r="A873" s="538" t="s">
        <v>5306</v>
      </c>
      <c r="B873" s="537" t="s">
        <v>4612</v>
      </c>
      <c r="C873" s="537" t="str">
        <f t="array" ref="C873">IFERROR(INDEX($B$31:$B$936, MATCH(0, COUNTIF($C$30:C872, $B$31:$B$936&amp;"") + IF($B$31:$B$936="",1,0), 0)), "")</f>
        <v/>
      </c>
      <c r="D873" s="537" t="s">
        <v>4613</v>
      </c>
    </row>
    <row r="874" spans="1:4" s="11" customFormat="1" x14ac:dyDescent="0.2">
      <c r="A874" s="538" t="s">
        <v>5307</v>
      </c>
      <c r="B874" s="537" t="s">
        <v>4612</v>
      </c>
      <c r="C874" s="537" t="str">
        <f t="array" ref="C874">IFERROR(INDEX($B$31:$B$936, MATCH(0, COUNTIF($C$30:C873, $B$31:$B$936&amp;"") + IF($B$31:$B$936="",1,0), 0)), "")</f>
        <v/>
      </c>
      <c r="D874" s="537" t="s">
        <v>4613</v>
      </c>
    </row>
    <row r="875" spans="1:4" s="11" customFormat="1" x14ac:dyDescent="0.2">
      <c r="A875" s="538" t="s">
        <v>5308</v>
      </c>
      <c r="B875" s="537" t="s">
        <v>4612</v>
      </c>
      <c r="C875" s="537" t="str">
        <f t="array" ref="C875">IFERROR(INDEX($B$31:$B$936, MATCH(0, COUNTIF($C$30:C874, $B$31:$B$936&amp;"") + IF($B$31:$B$936="",1,0), 0)), "")</f>
        <v/>
      </c>
      <c r="D875" s="537" t="s">
        <v>4613</v>
      </c>
    </row>
    <row r="876" spans="1:4" s="11" customFormat="1" x14ac:dyDescent="0.2">
      <c r="A876" s="538" t="s">
        <v>5309</v>
      </c>
      <c r="B876" s="537" t="s">
        <v>4601</v>
      </c>
      <c r="C876" s="537" t="str">
        <f t="array" ref="C876">IFERROR(INDEX($B$31:$B$936, MATCH(0, COUNTIF($C$30:C875, $B$31:$B$936&amp;"") + IF($B$31:$B$936="",1,0), 0)), "")</f>
        <v/>
      </c>
      <c r="D876" s="537" t="s">
        <v>4602</v>
      </c>
    </row>
    <row r="877" spans="1:4" s="11" customFormat="1" x14ac:dyDescent="0.2">
      <c r="A877" s="538" t="s">
        <v>5310</v>
      </c>
      <c r="B877" s="537" t="s">
        <v>4595</v>
      </c>
      <c r="C877" s="537" t="str">
        <f t="array" ref="C877">IFERROR(INDEX($B$31:$B$936, MATCH(0, COUNTIF($C$30:C876, $B$31:$B$936&amp;"") + IF($B$31:$B$936="",1,0), 0)), "")</f>
        <v/>
      </c>
      <c r="D877" s="537" t="s">
        <v>4596</v>
      </c>
    </row>
    <row r="878" spans="1:4" s="11" customFormat="1" x14ac:dyDescent="0.2">
      <c r="A878" s="538" t="s">
        <v>5311</v>
      </c>
      <c r="B878" s="537" t="s">
        <v>4595</v>
      </c>
      <c r="C878" s="537" t="str">
        <f t="array" ref="C878">IFERROR(INDEX($B$31:$B$936, MATCH(0, COUNTIF($C$30:C877, $B$31:$B$936&amp;"") + IF($B$31:$B$936="",1,0), 0)), "")</f>
        <v/>
      </c>
      <c r="D878" s="537" t="s">
        <v>4596</v>
      </c>
    </row>
    <row r="879" spans="1:4" s="11" customFormat="1" x14ac:dyDescent="0.2">
      <c r="A879" s="538" t="s">
        <v>5312</v>
      </c>
      <c r="B879" s="537" t="s">
        <v>4595</v>
      </c>
      <c r="C879" s="537" t="str">
        <f t="array" ref="C879">IFERROR(INDEX($B$31:$B$936, MATCH(0, COUNTIF($C$30:C878, $B$31:$B$936&amp;"") + IF($B$31:$B$936="",1,0), 0)), "")</f>
        <v/>
      </c>
      <c r="D879" s="537" t="s">
        <v>4596</v>
      </c>
    </row>
    <row r="880" spans="1:4" s="11" customFormat="1" x14ac:dyDescent="0.2">
      <c r="A880" s="538" t="s">
        <v>5313</v>
      </c>
      <c r="B880" s="537" t="s">
        <v>4598</v>
      </c>
      <c r="C880" s="537" t="str">
        <f t="array" ref="C880">IFERROR(INDEX($B$31:$B$936, MATCH(0, COUNTIF($C$30:C879, $B$31:$B$936&amp;"") + IF($B$31:$B$936="",1,0), 0)), "")</f>
        <v/>
      </c>
      <c r="D880" s="537" t="s">
        <v>4599</v>
      </c>
    </row>
    <row r="881" spans="1:4" s="11" customFormat="1" x14ac:dyDescent="0.2">
      <c r="A881" s="538" t="s">
        <v>5314</v>
      </c>
      <c r="B881" s="537" t="s">
        <v>4598</v>
      </c>
      <c r="C881" s="537" t="str">
        <f t="array" ref="C881">IFERROR(INDEX($B$31:$B$936, MATCH(0, COUNTIF($C$30:C880, $B$31:$B$936&amp;"") + IF($B$31:$B$936="",1,0), 0)), "")</f>
        <v/>
      </c>
      <c r="D881" s="537" t="s">
        <v>4599</v>
      </c>
    </row>
    <row r="882" spans="1:4" s="11" customFormat="1" x14ac:dyDescent="0.2">
      <c r="A882" s="538" t="s">
        <v>5315</v>
      </c>
      <c r="B882" s="537" t="s">
        <v>4601</v>
      </c>
      <c r="C882" s="537" t="str">
        <f t="array" ref="C882">IFERROR(INDEX($B$31:$B$936, MATCH(0, COUNTIF($C$30:C881, $B$31:$B$936&amp;"") + IF($B$31:$B$936="",1,0), 0)), "")</f>
        <v/>
      </c>
      <c r="D882" s="537" t="s">
        <v>4602</v>
      </c>
    </row>
    <row r="883" spans="1:4" s="11" customFormat="1" x14ac:dyDescent="0.2">
      <c r="A883" s="538" t="s">
        <v>5316</v>
      </c>
      <c r="B883" s="537" t="s">
        <v>5020</v>
      </c>
      <c r="C883" s="537" t="str">
        <f t="array" ref="C883">IFERROR(INDEX($B$31:$B$936, MATCH(0, COUNTIF($C$30:C882, $B$31:$B$936&amp;"") + IF($B$31:$B$936="",1,0), 0)), "")</f>
        <v/>
      </c>
      <c r="D883" s="537" t="s">
        <v>5021</v>
      </c>
    </row>
    <row r="884" spans="1:4" s="11" customFormat="1" x14ac:dyDescent="0.2">
      <c r="A884" s="538" t="s">
        <v>5317</v>
      </c>
      <c r="B884" s="537" t="s">
        <v>4861</v>
      </c>
      <c r="C884" s="537" t="str">
        <f t="array" ref="C884">IFERROR(INDEX($B$31:$B$936, MATCH(0, COUNTIF($C$30:C883, $B$31:$B$936&amp;"") + IF($B$31:$B$936="",1,0), 0)), "")</f>
        <v/>
      </c>
      <c r="D884" s="537" t="s">
        <v>4862</v>
      </c>
    </row>
    <row r="885" spans="1:4" s="11" customFormat="1" x14ac:dyDescent="0.2">
      <c r="A885" s="538" t="s">
        <v>5318</v>
      </c>
      <c r="B885" s="537" t="s">
        <v>4861</v>
      </c>
      <c r="C885" s="537" t="str">
        <f t="array" ref="C885">IFERROR(INDEX($B$31:$B$936, MATCH(0, COUNTIF($C$30:C884, $B$31:$B$936&amp;"") + IF($B$31:$B$936="",1,0), 0)), "")</f>
        <v/>
      </c>
      <c r="D885" s="537" t="s">
        <v>4862</v>
      </c>
    </row>
    <row r="886" spans="1:4" s="11" customFormat="1" x14ac:dyDescent="0.2">
      <c r="A886" s="538" t="s">
        <v>5319</v>
      </c>
      <c r="B886" s="537" t="s">
        <v>5320</v>
      </c>
      <c r="C886" s="537" t="str">
        <f t="array" ref="C886">IFERROR(INDEX($B$31:$B$936, MATCH(0, COUNTIF($C$30:C885, $B$31:$B$936&amp;"") + IF($B$31:$B$936="",1,0), 0)), "")</f>
        <v/>
      </c>
      <c r="D886" s="537" t="s">
        <v>5321</v>
      </c>
    </row>
    <row r="887" spans="1:4" s="11" customFormat="1" x14ac:dyDescent="0.2">
      <c r="A887" s="538" t="s">
        <v>5322</v>
      </c>
      <c r="B887" s="537" t="s">
        <v>5323</v>
      </c>
      <c r="C887" s="537" t="str">
        <f t="array" ref="C887">IFERROR(INDEX($B$31:$B$936, MATCH(0, COUNTIF($C$30:C886, $B$31:$B$936&amp;"") + IF($B$31:$B$936="",1,0), 0)), "")</f>
        <v/>
      </c>
      <c r="D887" s="537" t="s">
        <v>5324</v>
      </c>
    </row>
    <row r="888" spans="1:4" s="11" customFormat="1" x14ac:dyDescent="0.2">
      <c r="A888" s="538" t="s">
        <v>5325</v>
      </c>
      <c r="B888" s="537" t="s">
        <v>5326</v>
      </c>
      <c r="C888" s="537" t="str">
        <f t="array" ref="C888">IFERROR(INDEX($B$31:$B$936, MATCH(0, COUNTIF($C$30:C887, $B$31:$B$936&amp;"") + IF($B$31:$B$936="",1,0), 0)), "")</f>
        <v/>
      </c>
      <c r="D888" s="537" t="s">
        <v>5327</v>
      </c>
    </row>
    <row r="889" spans="1:4" s="11" customFormat="1" x14ac:dyDescent="0.2">
      <c r="A889" s="538" t="s">
        <v>5328</v>
      </c>
      <c r="B889" s="537" t="s">
        <v>5329</v>
      </c>
      <c r="C889" s="537" t="str">
        <f t="array" ref="C889">IFERROR(INDEX($B$31:$B$936, MATCH(0, COUNTIF($C$30:C888, $B$31:$B$936&amp;"") + IF($B$31:$B$936="",1,0), 0)), "")</f>
        <v/>
      </c>
      <c r="D889" s="537" t="s">
        <v>5330</v>
      </c>
    </row>
    <row r="890" spans="1:4" s="11" customFormat="1" x14ac:dyDescent="0.2">
      <c r="A890" s="538" t="s">
        <v>5331</v>
      </c>
      <c r="B890" s="537" t="s">
        <v>4606</v>
      </c>
      <c r="C890" s="537" t="str">
        <f t="array" ref="C890">IFERROR(INDEX($B$31:$B$936, MATCH(0, COUNTIF($C$30:C889, $B$31:$B$936&amp;"") + IF($B$31:$B$936="",1,0), 0)), "")</f>
        <v/>
      </c>
      <c r="D890" s="537" t="s">
        <v>4607</v>
      </c>
    </row>
    <row r="891" spans="1:4" s="11" customFormat="1" x14ac:dyDescent="0.2">
      <c r="A891" s="538" t="s">
        <v>5332</v>
      </c>
      <c r="B891" s="537" t="s">
        <v>5329</v>
      </c>
      <c r="C891" s="537" t="str">
        <f t="array" ref="C891">IFERROR(INDEX($B$31:$B$936, MATCH(0, COUNTIF($C$30:C890, $B$31:$B$936&amp;"") + IF($B$31:$B$936="",1,0), 0)), "")</f>
        <v/>
      </c>
      <c r="D891" s="537" t="s">
        <v>5330</v>
      </c>
    </row>
    <row r="892" spans="1:4" s="11" customFormat="1" x14ac:dyDescent="0.2">
      <c r="A892" s="538" t="s">
        <v>5333</v>
      </c>
      <c r="B892" s="537" t="s">
        <v>5334</v>
      </c>
      <c r="C892" s="537" t="str">
        <f t="array" ref="C892">IFERROR(INDEX($B$31:$B$936, MATCH(0, COUNTIF($C$30:C891, $B$31:$B$936&amp;"") + IF($B$31:$B$936="",1,0), 0)), "")</f>
        <v/>
      </c>
      <c r="D892" s="537" t="s">
        <v>5335</v>
      </c>
    </row>
    <row r="893" spans="1:4" s="11" customFormat="1" x14ac:dyDescent="0.2">
      <c r="A893" s="538" t="s">
        <v>5336</v>
      </c>
      <c r="B893" s="537" t="s">
        <v>5337</v>
      </c>
      <c r="C893" s="537" t="str">
        <f t="array" ref="C893">IFERROR(INDEX($B$31:$B$936, MATCH(0, COUNTIF($C$30:C892, $B$31:$B$936&amp;"") + IF($B$31:$B$936="",1,0), 0)), "")</f>
        <v/>
      </c>
      <c r="D893" s="537" t="s">
        <v>5338</v>
      </c>
    </row>
    <row r="894" spans="1:4" s="11" customFormat="1" x14ac:dyDescent="0.2">
      <c r="A894" s="538" t="s">
        <v>5339</v>
      </c>
      <c r="B894" s="537" t="s">
        <v>5337</v>
      </c>
      <c r="C894" s="537" t="str">
        <f t="array" ref="C894">IFERROR(INDEX($B$31:$B$936, MATCH(0, COUNTIF($C$30:C893, $B$31:$B$936&amp;"") + IF($B$31:$B$936="",1,0), 0)), "")</f>
        <v/>
      </c>
      <c r="D894" s="537" t="s">
        <v>5338</v>
      </c>
    </row>
    <row r="895" spans="1:4" s="11" customFormat="1" x14ac:dyDescent="0.2">
      <c r="A895" s="538" t="s">
        <v>5340</v>
      </c>
      <c r="B895" s="537" t="s">
        <v>5341</v>
      </c>
      <c r="C895" s="537" t="str">
        <f t="array" ref="C895">IFERROR(INDEX($B$31:$B$936, MATCH(0, COUNTIF($C$30:C894, $B$31:$B$936&amp;"") + IF($B$31:$B$936="",1,0), 0)), "")</f>
        <v/>
      </c>
      <c r="D895" s="537" t="s">
        <v>5342</v>
      </c>
    </row>
    <row r="896" spans="1:4" s="11" customFormat="1" x14ac:dyDescent="0.2">
      <c r="A896" s="538" t="s">
        <v>5343</v>
      </c>
      <c r="B896" s="537" t="s">
        <v>5344</v>
      </c>
      <c r="C896" s="537" t="str">
        <f t="array" ref="C896">IFERROR(INDEX($B$31:$B$936, MATCH(0, COUNTIF($C$30:C895, $B$31:$B$936&amp;"") + IF($B$31:$B$936="",1,0), 0)), "")</f>
        <v/>
      </c>
      <c r="D896" s="537" t="s">
        <v>5345</v>
      </c>
    </row>
    <row r="897" spans="1:4" s="11" customFormat="1" x14ac:dyDescent="0.2">
      <c r="A897" s="538" t="s">
        <v>5346</v>
      </c>
      <c r="B897" s="537" t="s">
        <v>5347</v>
      </c>
      <c r="C897" s="537" t="str">
        <f t="array" ref="C897">IFERROR(INDEX($B$31:$B$936, MATCH(0, COUNTIF($C$30:C896, $B$31:$B$936&amp;"") + IF($B$31:$B$936="",1,0), 0)), "")</f>
        <v/>
      </c>
      <c r="D897" s="537" t="s">
        <v>5348</v>
      </c>
    </row>
    <row r="898" spans="1:4" s="11" customFormat="1" x14ac:dyDescent="0.2">
      <c r="A898" s="538" t="s">
        <v>5349</v>
      </c>
      <c r="B898" s="537" t="s">
        <v>5350</v>
      </c>
      <c r="C898" s="537" t="str">
        <f t="array" ref="C898">IFERROR(INDEX($B$31:$B$936, MATCH(0, COUNTIF($C$30:C897, $B$31:$B$936&amp;"") + IF($B$31:$B$936="",1,0), 0)), "")</f>
        <v/>
      </c>
      <c r="D898" s="537" t="s">
        <v>5351</v>
      </c>
    </row>
    <row r="899" spans="1:4" s="11" customFormat="1" x14ac:dyDescent="0.2">
      <c r="A899" s="538" t="s">
        <v>5352</v>
      </c>
      <c r="B899" s="537" t="s">
        <v>5353</v>
      </c>
      <c r="C899" s="537" t="str">
        <f t="array" ref="C899">IFERROR(INDEX($B$31:$B$936, MATCH(0, COUNTIF($C$30:C898, $B$31:$B$936&amp;"") + IF($B$31:$B$936="",1,0), 0)), "")</f>
        <v/>
      </c>
      <c r="D899" s="537" t="s">
        <v>5354</v>
      </c>
    </row>
    <row r="900" spans="1:4" s="11" customFormat="1" x14ac:dyDescent="0.2">
      <c r="A900" s="538" t="s">
        <v>5355</v>
      </c>
      <c r="B900" s="537" t="s">
        <v>4984</v>
      </c>
      <c r="C900" s="537" t="str">
        <f t="array" ref="C900">IFERROR(INDEX($B$31:$B$936, MATCH(0, COUNTIF($C$30:C899, $B$31:$B$936&amp;"") + IF($B$31:$B$936="",1,0), 0)), "")</f>
        <v/>
      </c>
      <c r="D900" s="537" t="s">
        <v>4985</v>
      </c>
    </row>
    <row r="901" spans="1:4" s="11" customFormat="1" x14ac:dyDescent="0.2">
      <c r="A901" s="538" t="s">
        <v>5356</v>
      </c>
      <c r="B901" s="537" t="s">
        <v>4987</v>
      </c>
      <c r="C901" s="537" t="str">
        <f t="array" ref="C901">IFERROR(INDEX($B$31:$B$936, MATCH(0, COUNTIF($C$30:C900, $B$31:$B$936&amp;"") + IF($B$31:$B$936="",1,0), 0)), "")</f>
        <v/>
      </c>
      <c r="D901" s="537" t="s">
        <v>4988</v>
      </c>
    </row>
    <row r="902" spans="1:4" s="11" customFormat="1" x14ac:dyDescent="0.2">
      <c r="A902" s="538" t="s">
        <v>5357</v>
      </c>
      <c r="B902" s="537" t="s">
        <v>4549</v>
      </c>
      <c r="C902" s="537" t="str">
        <f t="array" ref="C902">IFERROR(INDEX($B$31:$B$936, MATCH(0, COUNTIF($C$30:C901, $B$31:$B$936&amp;"") + IF($B$31:$B$936="",1,0), 0)), "")</f>
        <v/>
      </c>
      <c r="D902" s="537" t="s">
        <v>4553</v>
      </c>
    </row>
    <row r="903" spans="1:4" s="11" customFormat="1" x14ac:dyDescent="0.2">
      <c r="A903" s="538" t="s">
        <v>5358</v>
      </c>
      <c r="B903" s="537" t="s">
        <v>4621</v>
      </c>
      <c r="C903" s="537" t="str">
        <f t="array" ref="C903">IFERROR(INDEX($B$31:$B$936, MATCH(0, COUNTIF($C$30:C902, $B$31:$B$936&amp;"") + IF($B$31:$B$936="",1,0), 0)), "")</f>
        <v/>
      </c>
      <c r="D903" s="537" t="s">
        <v>4622</v>
      </c>
    </row>
    <row r="904" spans="1:4" s="11" customFormat="1" x14ac:dyDescent="0.2">
      <c r="A904" s="538" t="s">
        <v>5359</v>
      </c>
      <c r="B904" s="537" t="s">
        <v>4637</v>
      </c>
      <c r="C904" s="537" t="str">
        <f t="array" ref="C904">IFERROR(INDEX($B$31:$B$936, MATCH(0, COUNTIF($C$30:C903, $B$31:$B$936&amp;"") + IF($B$31:$B$936="",1,0), 0)), "")</f>
        <v/>
      </c>
      <c r="D904" s="537" t="s">
        <v>4638</v>
      </c>
    </row>
    <row r="905" spans="1:4" s="11" customFormat="1" x14ac:dyDescent="0.2">
      <c r="A905" s="538" t="s">
        <v>5360</v>
      </c>
      <c r="B905" s="537" t="s">
        <v>4109</v>
      </c>
      <c r="C905" s="537" t="str">
        <f t="array" ref="C905">IFERROR(INDEX($B$31:$B$936, MATCH(0, COUNTIF($C$30:C904, $B$31:$B$936&amp;"") + IF($B$31:$B$936="",1,0), 0)), "")</f>
        <v/>
      </c>
      <c r="D905" s="537" t="s">
        <v>4110</v>
      </c>
    </row>
    <row r="906" spans="1:4" s="11" customFormat="1" x14ac:dyDescent="0.2">
      <c r="A906" s="538" t="s">
        <v>5361</v>
      </c>
      <c r="B906" s="537" t="s">
        <v>4109</v>
      </c>
      <c r="C906" s="537" t="str">
        <f t="array" ref="C906">IFERROR(INDEX($B$31:$B$936, MATCH(0, COUNTIF($C$30:C905, $B$31:$B$936&amp;"") + IF($B$31:$B$936="",1,0), 0)), "")</f>
        <v/>
      </c>
      <c r="D906" s="537" t="s">
        <v>4110</v>
      </c>
    </row>
    <row r="907" spans="1:4" s="11" customFormat="1" x14ac:dyDescent="0.2">
      <c r="A907" s="538" t="s">
        <v>5362</v>
      </c>
      <c r="B907" s="537" t="s">
        <v>4009</v>
      </c>
      <c r="C907" s="537" t="str">
        <f t="array" ref="C907">IFERROR(INDEX($B$31:$B$936, MATCH(0, COUNTIF($C$30:C906, $B$31:$B$936&amp;"") + IF($B$31:$B$936="",1,0), 0)), "")</f>
        <v/>
      </c>
      <c r="D907" s="537" t="s">
        <v>4972</v>
      </c>
    </row>
    <row r="908" spans="1:4" s="11" customFormat="1" x14ac:dyDescent="0.2">
      <c r="A908" s="538" t="s">
        <v>5363</v>
      </c>
      <c r="B908" s="537" t="s">
        <v>4736</v>
      </c>
      <c r="C908" s="537" t="str">
        <f t="array" ref="C908">IFERROR(INDEX($B$31:$B$936, MATCH(0, COUNTIF($C$30:C907, $B$31:$B$936&amp;"") + IF($B$31:$B$936="",1,0), 0)), "")</f>
        <v/>
      </c>
      <c r="D908" s="537" t="s">
        <v>4737</v>
      </c>
    </row>
    <row r="909" spans="1:4" s="11" customFormat="1" x14ac:dyDescent="0.2">
      <c r="A909" s="538" t="s">
        <v>5364</v>
      </c>
      <c r="B909" s="537" t="s">
        <v>4907</v>
      </c>
      <c r="C909" s="537" t="str">
        <f t="array" ref="C909">IFERROR(INDEX($B$31:$B$936, MATCH(0, COUNTIF($C$30:C908, $B$31:$B$936&amp;"") + IF($B$31:$B$936="",1,0), 0)), "")</f>
        <v/>
      </c>
      <c r="D909" s="537" t="s">
        <v>4908</v>
      </c>
    </row>
    <row r="910" spans="1:4" s="11" customFormat="1" x14ac:dyDescent="0.2">
      <c r="A910" s="538" t="s">
        <v>5365</v>
      </c>
      <c r="B910" s="537" t="s">
        <v>5293</v>
      </c>
      <c r="C910" s="537" t="str">
        <f t="array" ref="C910">IFERROR(INDEX($B$31:$B$936, MATCH(0, COUNTIF($C$30:C909, $B$31:$B$936&amp;"") + IF($B$31:$B$936="",1,0), 0)), "")</f>
        <v/>
      </c>
      <c r="D910" s="537" t="s">
        <v>5294</v>
      </c>
    </row>
    <row r="911" spans="1:4" s="11" customFormat="1" x14ac:dyDescent="0.2">
      <c r="A911" s="538" t="s">
        <v>5366</v>
      </c>
      <c r="B911" s="537" t="s">
        <v>4397</v>
      </c>
      <c r="C911" s="537" t="str">
        <f t="array" ref="C911">IFERROR(INDEX($B$31:$B$936, MATCH(0, COUNTIF($C$30:C910, $B$31:$B$936&amp;"") + IF($B$31:$B$936="",1,0), 0)), "")</f>
        <v/>
      </c>
      <c r="D911" s="537" t="s">
        <v>5289</v>
      </c>
    </row>
    <row r="912" spans="1:4" s="11" customFormat="1" x14ac:dyDescent="0.2">
      <c r="A912" s="538" t="s">
        <v>5367</v>
      </c>
      <c r="B912" s="537" t="s">
        <v>4296</v>
      </c>
      <c r="C912" s="537" t="str">
        <f t="array" ref="C912">IFERROR(INDEX($B$31:$B$936, MATCH(0, COUNTIF($C$30:C911, $B$31:$B$936&amp;"") + IF($B$31:$B$936="",1,0), 0)), "")</f>
        <v/>
      </c>
      <c r="D912" s="537" t="s">
        <v>4297</v>
      </c>
    </row>
    <row r="913" spans="1:4" s="11" customFormat="1" x14ac:dyDescent="0.2">
      <c r="A913" s="538" t="s">
        <v>5368</v>
      </c>
      <c r="B913" s="537" t="s">
        <v>5320</v>
      </c>
      <c r="C913" s="537" t="str">
        <f t="array" ref="C913">IFERROR(INDEX($B$31:$B$936, MATCH(0, COUNTIF($C$30:C912, $B$31:$B$936&amp;"") + IF($B$31:$B$936="",1,0), 0)), "")</f>
        <v/>
      </c>
      <c r="D913" s="537" t="s">
        <v>5321</v>
      </c>
    </row>
    <row r="914" spans="1:4" s="11" customFormat="1" x14ac:dyDescent="0.2">
      <c r="A914" s="538" t="s">
        <v>5369</v>
      </c>
      <c r="B914" s="537" t="s">
        <v>5326</v>
      </c>
      <c r="C914" s="537" t="str">
        <f t="array" ref="C914">IFERROR(INDEX($B$31:$B$936, MATCH(0, COUNTIF($C$30:C913, $B$31:$B$936&amp;"") + IF($B$31:$B$936="",1,0), 0)), "")</f>
        <v/>
      </c>
      <c r="D914" s="537" t="s">
        <v>5327</v>
      </c>
    </row>
    <row r="915" spans="1:4" s="11" customFormat="1" x14ac:dyDescent="0.2">
      <c r="A915" s="538" t="s">
        <v>5370</v>
      </c>
      <c r="B915" s="537" t="s">
        <v>4592</v>
      </c>
      <c r="C915" s="537" t="str">
        <f t="array" ref="C915">IFERROR(INDEX($B$31:$B$936, MATCH(0, COUNTIF($C$30:C914, $B$31:$B$936&amp;"") + IF($B$31:$B$936="",1,0), 0)), "")</f>
        <v/>
      </c>
      <c r="D915" s="537" t="s">
        <v>4593</v>
      </c>
    </row>
    <row r="916" spans="1:4" s="11" customFormat="1" x14ac:dyDescent="0.2">
      <c r="A916" s="538" t="s">
        <v>5371</v>
      </c>
      <c r="B916" s="537" t="s">
        <v>4368</v>
      </c>
      <c r="C916" s="537" t="str">
        <f t="array" ref="C916">IFERROR(INDEX($B$31:$B$936, MATCH(0, COUNTIF($C$30:C915, $B$31:$B$936&amp;"") + IF($B$31:$B$936="",1,0), 0)), "")</f>
        <v/>
      </c>
      <c r="D916" s="537" t="s">
        <v>4369</v>
      </c>
    </row>
    <row r="917" spans="1:4" s="11" customFormat="1" x14ac:dyDescent="0.2">
      <c r="A917" s="538" t="s">
        <v>5372</v>
      </c>
      <c r="B917" s="537" t="s">
        <v>4375</v>
      </c>
      <c r="C917" s="537" t="str">
        <f t="array" ref="C917">IFERROR(INDEX($B$31:$B$936, MATCH(0, COUNTIF($C$30:C916, $B$31:$B$936&amp;"") + IF($B$31:$B$936="",1,0), 0)), "")</f>
        <v/>
      </c>
      <c r="D917" s="537" t="s">
        <v>4376</v>
      </c>
    </row>
    <row r="918" spans="1:4" s="11" customFormat="1" x14ac:dyDescent="0.2">
      <c r="A918" s="538" t="s">
        <v>5373</v>
      </c>
      <c r="B918" s="537" t="s">
        <v>4384</v>
      </c>
      <c r="C918" s="537" t="str">
        <f t="array" ref="C918">IFERROR(INDEX($B$31:$B$936, MATCH(0, COUNTIF($C$30:C917, $B$31:$B$936&amp;"") + IF($B$31:$B$936="",1,0), 0)), "")</f>
        <v/>
      </c>
      <c r="D918" s="537" t="s">
        <v>4385</v>
      </c>
    </row>
    <row r="919" spans="1:4" s="11" customFormat="1" x14ac:dyDescent="0.2">
      <c r="A919" s="538" t="s">
        <v>5374</v>
      </c>
      <c r="B919" s="537" t="s">
        <v>559</v>
      </c>
      <c r="C919" s="537" t="str">
        <f t="array" ref="C919">IFERROR(INDEX($B$31:$B$936, MATCH(0, COUNTIF($C$30:C918, $B$31:$B$936&amp;"") + IF($B$31:$B$936="",1,0), 0)), "")</f>
        <v/>
      </c>
      <c r="D919" s="537" t="s">
        <v>4974</v>
      </c>
    </row>
    <row r="920" spans="1:4" s="11" customFormat="1" x14ac:dyDescent="0.2">
      <c r="A920" s="538" t="s">
        <v>5375</v>
      </c>
      <c r="B920" s="537" t="s">
        <v>4463</v>
      </c>
      <c r="C920" s="537" t="str">
        <f t="array" ref="C920">IFERROR(INDEX($B$31:$B$936, MATCH(0, COUNTIF($C$30:C919, $B$31:$B$936&amp;"") + IF($B$31:$B$936="",1,0), 0)), "")</f>
        <v/>
      </c>
      <c r="D920" s="537" t="s">
        <v>4464</v>
      </c>
    </row>
    <row r="921" spans="1:4" s="11" customFormat="1" x14ac:dyDescent="0.2">
      <c r="A921" s="538" t="s">
        <v>5376</v>
      </c>
      <c r="B921" s="537" t="s">
        <v>5232</v>
      </c>
      <c r="C921" s="537" t="str">
        <f t="array" ref="C921">IFERROR(INDEX($B$31:$B$936, MATCH(0, COUNTIF($C$30:C920, $B$31:$B$936&amp;"") + IF($B$31:$B$936="",1,0), 0)), "")</f>
        <v/>
      </c>
      <c r="D921" s="537" t="s">
        <v>5233</v>
      </c>
    </row>
    <row r="922" spans="1:4" s="11" customFormat="1" x14ac:dyDescent="0.2">
      <c r="A922" s="538" t="s">
        <v>5377</v>
      </c>
      <c r="B922" s="537" t="s">
        <v>4231</v>
      </c>
      <c r="C922" s="537" t="str">
        <f t="array" ref="C922">IFERROR(INDEX($B$31:$B$936, MATCH(0, COUNTIF($C$30:C921, $B$31:$B$936&amp;"") + IF($B$31:$B$936="",1,0), 0)), "")</f>
        <v/>
      </c>
      <c r="D922" s="537" t="s">
        <v>4232</v>
      </c>
    </row>
    <row r="923" spans="1:4" s="11" customFormat="1" x14ac:dyDescent="0.2">
      <c r="A923" s="538" t="s">
        <v>5378</v>
      </c>
      <c r="B923" s="537" t="s">
        <v>4094</v>
      </c>
      <c r="C923" s="537" t="str">
        <f t="array" ref="C923">IFERROR(INDEX($B$31:$B$936, MATCH(0, COUNTIF($C$30:C922, $B$31:$B$936&amp;"") + IF($B$31:$B$936="",1,0), 0)), "")</f>
        <v/>
      </c>
      <c r="D923" s="537" t="s">
        <v>4095</v>
      </c>
    </row>
    <row r="924" spans="1:4" s="11" customFormat="1" x14ac:dyDescent="0.2">
      <c r="A924" s="538" t="s">
        <v>5379</v>
      </c>
      <c r="B924" s="537" t="s">
        <v>559</v>
      </c>
      <c r="C924" s="537" t="str">
        <f t="array" ref="C924">IFERROR(INDEX($B$31:$B$936, MATCH(0, COUNTIF($C$30:C923, $B$31:$B$936&amp;"") + IF($B$31:$B$936="",1,0), 0)), "")</f>
        <v/>
      </c>
      <c r="D924" s="537" t="s">
        <v>5023</v>
      </c>
    </row>
    <row r="925" spans="1:4" s="11" customFormat="1" x14ac:dyDescent="0.2">
      <c r="A925" s="538" t="s">
        <v>5380</v>
      </c>
      <c r="B925" s="537" t="s">
        <v>5189</v>
      </c>
      <c r="C925" s="537" t="str">
        <f t="array" ref="C925">IFERROR(INDEX($B$31:$B$936, MATCH(0, COUNTIF($C$30:C924, $B$31:$B$936&amp;"") + IF($B$31:$B$936="",1,0), 0)), "")</f>
        <v/>
      </c>
      <c r="D925" s="537" t="s">
        <v>5190</v>
      </c>
    </row>
    <row r="926" spans="1:4" s="11" customFormat="1" x14ac:dyDescent="0.2">
      <c r="A926" s="538" t="s">
        <v>5381</v>
      </c>
      <c r="B926" s="537" t="s">
        <v>4293</v>
      </c>
      <c r="C926" s="537" t="str">
        <f t="array" ref="C926">IFERROR(INDEX($B$31:$B$936, MATCH(0, COUNTIF($C$30:C925, $B$31:$B$936&amp;"") + IF($B$31:$B$936="",1,0), 0)), "")</f>
        <v/>
      </c>
      <c r="D926" s="537" t="s">
        <v>4294</v>
      </c>
    </row>
    <row r="927" spans="1:4" s="11" customFormat="1" x14ac:dyDescent="0.2">
      <c r="A927" s="538" t="s">
        <v>5382</v>
      </c>
      <c r="B927" s="537" t="s">
        <v>4487</v>
      </c>
      <c r="C927" s="537" t="str">
        <f t="array" ref="C927">IFERROR(INDEX($B$31:$B$936, MATCH(0, COUNTIF($C$30:C926, $B$31:$B$936&amp;"") + IF($B$31:$B$936="",1,0), 0)), "")</f>
        <v/>
      </c>
      <c r="D927" s="537" t="s">
        <v>4488</v>
      </c>
    </row>
    <row r="928" spans="1:4" s="11" customFormat="1" x14ac:dyDescent="0.2">
      <c r="A928" s="538" t="s">
        <v>5383</v>
      </c>
      <c r="B928" s="537" t="s">
        <v>4394</v>
      </c>
      <c r="C928" s="537" t="str">
        <f t="array" ref="C928">IFERROR(INDEX($B$31:$B$936, MATCH(0, COUNTIF($C$30:C927, $B$31:$B$936&amp;"") + IF($B$31:$B$936="",1,0), 0)), "")</f>
        <v/>
      </c>
      <c r="D928" s="537" t="s">
        <v>4395</v>
      </c>
    </row>
    <row r="929" spans="1:4" s="11" customFormat="1" x14ac:dyDescent="0.2">
      <c r="A929" s="538" t="s">
        <v>5384</v>
      </c>
      <c r="B929" s="537" t="s">
        <v>4615</v>
      </c>
      <c r="C929" s="537" t="str">
        <f t="array" ref="C929">IFERROR(INDEX($B$31:$B$936, MATCH(0, COUNTIF($C$30:C928, $B$31:$B$936&amp;"") + IF($B$31:$B$936="",1,0), 0)), "")</f>
        <v/>
      </c>
      <c r="D929" s="537" t="s">
        <v>4616</v>
      </c>
    </row>
    <row r="930" spans="1:4" s="11" customFormat="1" x14ac:dyDescent="0.2">
      <c r="A930" s="538" t="s">
        <v>5385</v>
      </c>
      <c r="B930" s="537" t="s">
        <v>4436</v>
      </c>
      <c r="C930" s="537" t="str">
        <f t="array" ref="C930">IFERROR(INDEX($B$31:$B$936, MATCH(0, COUNTIF($C$30:C929, $B$31:$B$936&amp;"") + IF($B$31:$B$936="",1,0), 0)), "")</f>
        <v/>
      </c>
      <c r="D930" s="537" t="s">
        <v>4437</v>
      </c>
    </row>
    <row r="931" spans="1:4" s="11" customFormat="1" x14ac:dyDescent="0.2">
      <c r="A931" s="538" t="s">
        <v>5386</v>
      </c>
      <c r="B931" s="537" t="s">
        <v>4187</v>
      </c>
      <c r="C931" s="537" t="str">
        <f t="array" ref="C931">IFERROR(INDEX($B$31:$B$936, MATCH(0, COUNTIF($C$30:C930, $B$31:$B$936&amp;"") + IF($B$31:$B$936="",1,0), 0)), "")</f>
        <v/>
      </c>
      <c r="D931" s="537" t="s">
        <v>4188</v>
      </c>
    </row>
    <row r="932" spans="1:4" s="11" customFormat="1" x14ac:dyDescent="0.2">
      <c r="A932" s="538" t="s">
        <v>5387</v>
      </c>
      <c r="B932" s="537" t="s">
        <v>4190</v>
      </c>
      <c r="C932" s="537" t="str">
        <f t="array" ref="C932">IFERROR(INDEX($B$31:$B$936, MATCH(0, COUNTIF($C$30:C931, $B$31:$B$936&amp;"") + IF($B$31:$B$936="",1,0), 0)), "")</f>
        <v/>
      </c>
      <c r="D932" s="537" t="s">
        <v>4191</v>
      </c>
    </row>
    <row r="933" spans="1:4" s="11" customFormat="1" x14ac:dyDescent="0.2">
      <c r="A933" s="538" t="s">
        <v>5388</v>
      </c>
      <c r="B933" s="537" t="s">
        <v>4184</v>
      </c>
      <c r="C933" s="537" t="str">
        <f t="array" ref="C933">IFERROR(INDEX($B$31:$B$936, MATCH(0, COUNTIF($C$30:C932, $B$31:$B$936&amp;"") + IF($B$31:$B$936="",1,0), 0)), "")</f>
        <v/>
      </c>
      <c r="D933" s="537" t="s">
        <v>4185</v>
      </c>
    </row>
    <row r="934" spans="1:4" s="11" customFormat="1" x14ac:dyDescent="0.2">
      <c r="A934" s="538" t="s">
        <v>5389</v>
      </c>
      <c r="B934" s="537" t="s">
        <v>5084</v>
      </c>
      <c r="C934" s="537" t="str">
        <f t="array" ref="C934">IFERROR(INDEX($B$31:$B$936, MATCH(0, COUNTIF($C$30:C933, $B$31:$B$936&amp;"") + IF($B$31:$B$936="",1,0), 0)), "")</f>
        <v/>
      </c>
      <c r="D934" s="537" t="s">
        <v>5085</v>
      </c>
    </row>
    <row r="935" spans="1:4" s="11" customFormat="1" x14ac:dyDescent="0.2">
      <c r="A935" s="538" t="s">
        <v>5390</v>
      </c>
      <c r="B935" s="537" t="s">
        <v>4184</v>
      </c>
      <c r="C935" s="537" t="str">
        <f t="array" ref="C935">IFERROR(INDEX($B$31:$B$936, MATCH(0, COUNTIF($C$30:C934, $B$31:$B$936&amp;"") + IF($B$31:$B$936="",1,0), 0)), "")</f>
        <v/>
      </c>
      <c r="D935" s="537" t="s">
        <v>4185</v>
      </c>
    </row>
    <row r="939" spans="1:4" x14ac:dyDescent="0.2">
      <c r="B939" s="10"/>
    </row>
    <row r="940" spans="1:4" x14ac:dyDescent="0.2">
      <c r="A940" s="11"/>
      <c r="B940" s="10"/>
    </row>
    <row r="941" spans="1:4" x14ac:dyDescent="0.2">
      <c r="A941" s="11"/>
      <c r="B941" s="10"/>
    </row>
    <row r="942" spans="1:4" x14ac:dyDescent="0.2">
      <c r="A942" s="11"/>
      <c r="B942" s="10"/>
    </row>
    <row r="943" spans="1:4" x14ac:dyDescent="0.2">
      <c r="A943" s="11"/>
      <c r="B943" s="10"/>
    </row>
    <row r="944" spans="1:4" x14ac:dyDescent="0.2">
      <c r="A944" s="11"/>
      <c r="B944" s="10"/>
    </row>
    <row r="945" spans="1:2" x14ac:dyDescent="0.2">
      <c r="A945" s="11"/>
      <c r="B945" s="10"/>
    </row>
    <row r="946" spans="1:2" x14ac:dyDescent="0.2">
      <c r="A946" s="11"/>
      <c r="B946" s="10"/>
    </row>
    <row r="947" spans="1:2" x14ac:dyDescent="0.2">
      <c r="A947" s="11"/>
      <c r="B947" s="10"/>
    </row>
    <row r="948" spans="1:2" x14ac:dyDescent="0.2">
      <c r="A948" s="11"/>
      <c r="B948" s="10"/>
    </row>
    <row r="949" spans="1:2" x14ac:dyDescent="0.2">
      <c r="A949" s="11"/>
      <c r="B949" s="10"/>
    </row>
    <row r="950" spans="1:2" x14ac:dyDescent="0.2">
      <c r="A950" s="11"/>
      <c r="B950" s="10"/>
    </row>
    <row r="951" spans="1:2" x14ac:dyDescent="0.2">
      <c r="A951" s="11"/>
      <c r="B951" s="10"/>
    </row>
    <row r="952" spans="1:2" x14ac:dyDescent="0.2">
      <c r="A952" s="11"/>
      <c r="B952" s="10"/>
    </row>
    <row r="953" spans="1:2" x14ac:dyDescent="0.2">
      <c r="A953" s="11"/>
      <c r="B953" s="10"/>
    </row>
    <row r="954" spans="1:2" x14ac:dyDescent="0.2">
      <c r="A954" s="11"/>
      <c r="B954" s="10"/>
    </row>
    <row r="955" spans="1:2" x14ac:dyDescent="0.2">
      <c r="A955" s="11"/>
      <c r="B955" s="10"/>
    </row>
    <row r="956" spans="1:2" x14ac:dyDescent="0.2">
      <c r="A956" s="11"/>
      <c r="B956" s="10"/>
    </row>
    <row r="957" spans="1:2" x14ac:dyDescent="0.2">
      <c r="A957" s="11"/>
      <c r="B957" s="10"/>
    </row>
    <row r="958" spans="1:2" x14ac:dyDescent="0.2">
      <c r="A958" s="11"/>
      <c r="B958" s="10"/>
    </row>
    <row r="959" spans="1:2" x14ac:dyDescent="0.2">
      <c r="A959" s="11"/>
      <c r="B959" s="10"/>
    </row>
    <row r="960" spans="1:2" x14ac:dyDescent="0.2">
      <c r="A960" s="11"/>
      <c r="B960" s="10"/>
    </row>
    <row r="961" spans="1:2" x14ac:dyDescent="0.2">
      <c r="A961" s="11"/>
      <c r="B961" s="10"/>
    </row>
    <row r="962" spans="1:2" x14ac:dyDescent="0.2">
      <c r="A962" s="11"/>
      <c r="B962" s="10"/>
    </row>
    <row r="963" spans="1:2" x14ac:dyDescent="0.2">
      <c r="A963" s="11"/>
      <c r="B963" s="10"/>
    </row>
    <row r="964" spans="1:2" x14ac:dyDescent="0.2">
      <c r="A964" s="11"/>
      <c r="B964" s="10"/>
    </row>
    <row r="965" spans="1:2" x14ac:dyDescent="0.2">
      <c r="A965" s="11"/>
      <c r="B965" s="10"/>
    </row>
    <row r="966" spans="1:2" x14ac:dyDescent="0.2">
      <c r="A966" s="11"/>
      <c r="B966" s="10"/>
    </row>
    <row r="967" spans="1:2" x14ac:dyDescent="0.2">
      <c r="A967" s="11"/>
      <c r="B967" s="10"/>
    </row>
    <row r="968" spans="1:2" x14ac:dyDescent="0.2">
      <c r="A968" s="11"/>
      <c r="B968" s="10"/>
    </row>
    <row r="969" spans="1:2" x14ac:dyDescent="0.2">
      <c r="A969" s="11"/>
      <c r="B969" s="10"/>
    </row>
    <row r="970" spans="1:2" x14ac:dyDescent="0.2">
      <c r="A970" s="11"/>
      <c r="B970" s="10"/>
    </row>
    <row r="971" spans="1:2" x14ac:dyDescent="0.2">
      <c r="A971" s="11"/>
      <c r="B971" s="10"/>
    </row>
    <row r="972" spans="1:2" x14ac:dyDescent="0.2">
      <c r="A972" s="11"/>
      <c r="B972" s="10"/>
    </row>
    <row r="973" spans="1:2" x14ac:dyDescent="0.2">
      <c r="A973" s="11"/>
      <c r="B973" s="10"/>
    </row>
    <row r="974" spans="1:2" x14ac:dyDescent="0.2">
      <c r="A974" s="11"/>
      <c r="B974" s="10"/>
    </row>
    <row r="975" spans="1:2" x14ac:dyDescent="0.2">
      <c r="A975" s="11"/>
      <c r="B975" s="10"/>
    </row>
    <row r="976" spans="1:2" x14ac:dyDescent="0.2">
      <c r="A976" s="11"/>
      <c r="B976" s="10"/>
    </row>
    <row r="977" spans="1:2" x14ac:dyDescent="0.2">
      <c r="A977" s="11"/>
      <c r="B977" s="10"/>
    </row>
    <row r="978" spans="1:2" x14ac:dyDescent="0.2">
      <c r="A978" s="11"/>
      <c r="B978" s="10"/>
    </row>
    <row r="979" spans="1:2" x14ac:dyDescent="0.2">
      <c r="A979" s="11"/>
      <c r="B979" s="10"/>
    </row>
    <row r="980" spans="1:2" x14ac:dyDescent="0.2">
      <c r="A980" s="11"/>
      <c r="B980" s="10"/>
    </row>
    <row r="981" spans="1:2" x14ac:dyDescent="0.2">
      <c r="A981" s="11"/>
      <c r="B981" s="10"/>
    </row>
    <row r="982" spans="1:2" x14ac:dyDescent="0.2">
      <c r="A982" s="11"/>
      <c r="B982" s="10"/>
    </row>
    <row r="983" spans="1:2" x14ac:dyDescent="0.2">
      <c r="A983" s="11"/>
      <c r="B983" s="10"/>
    </row>
    <row r="984" spans="1:2" x14ac:dyDescent="0.2">
      <c r="A984" s="11"/>
      <c r="B984" s="10"/>
    </row>
    <row r="985" spans="1:2" x14ac:dyDescent="0.2">
      <c r="A985" s="11"/>
      <c r="B985" s="10"/>
    </row>
    <row r="986" spans="1:2" x14ac:dyDescent="0.2">
      <c r="A986" s="11"/>
      <c r="B986" s="10"/>
    </row>
    <row r="987" spans="1:2" x14ac:dyDescent="0.2">
      <c r="A987" s="11"/>
      <c r="B987" s="10"/>
    </row>
    <row r="988" spans="1:2" x14ac:dyDescent="0.2">
      <c r="A988" s="11"/>
      <c r="B988" s="10"/>
    </row>
    <row r="989" spans="1:2" x14ac:dyDescent="0.2">
      <c r="A989" s="11"/>
      <c r="B989" s="10"/>
    </row>
    <row r="990" spans="1:2" x14ac:dyDescent="0.2">
      <c r="A990" s="11"/>
      <c r="B990" s="10"/>
    </row>
    <row r="991" spans="1:2" x14ac:dyDescent="0.2">
      <c r="A991" s="11"/>
      <c r="B991" s="10"/>
    </row>
    <row r="992" spans="1:2" x14ac:dyDescent="0.2">
      <c r="A992" s="11"/>
      <c r="B992" s="10"/>
    </row>
    <row r="993" spans="1:2" x14ac:dyDescent="0.2">
      <c r="A993" s="11"/>
      <c r="B993" s="10"/>
    </row>
    <row r="994" spans="1:2" x14ac:dyDescent="0.2">
      <c r="A994" s="11"/>
      <c r="B994" s="10"/>
    </row>
    <row r="995" spans="1:2" x14ac:dyDescent="0.2">
      <c r="A995" s="11"/>
      <c r="B995" s="10"/>
    </row>
    <row r="996" spans="1:2" x14ac:dyDescent="0.2">
      <c r="A996" s="11"/>
      <c r="B996" s="10"/>
    </row>
    <row r="997" spans="1:2" x14ac:dyDescent="0.2">
      <c r="A997" s="11"/>
      <c r="B997" s="10"/>
    </row>
    <row r="998" spans="1:2" x14ac:dyDescent="0.2">
      <c r="A998" s="11"/>
      <c r="B998" s="10"/>
    </row>
    <row r="999" spans="1:2" x14ac:dyDescent="0.2">
      <c r="A999" s="11"/>
      <c r="B999" s="10"/>
    </row>
    <row r="1000" spans="1:2" x14ac:dyDescent="0.2">
      <c r="A1000" s="11"/>
      <c r="B1000" s="10"/>
    </row>
    <row r="1001" spans="1:2" x14ac:dyDescent="0.2">
      <c r="A1001" s="11"/>
      <c r="B1001" s="10"/>
    </row>
    <row r="1002" spans="1:2" x14ac:dyDescent="0.2">
      <c r="A1002" s="11"/>
      <c r="B1002" s="10"/>
    </row>
    <row r="1003" spans="1:2" x14ac:dyDescent="0.2">
      <c r="A1003" s="11"/>
      <c r="B1003" s="10"/>
    </row>
    <row r="1004" spans="1:2" x14ac:dyDescent="0.2">
      <c r="A1004" s="11"/>
      <c r="B1004" s="10"/>
    </row>
    <row r="1005" spans="1:2" x14ac:dyDescent="0.2">
      <c r="A1005" s="11"/>
      <c r="B1005" s="10"/>
    </row>
    <row r="1006" spans="1:2" x14ac:dyDescent="0.2">
      <c r="A1006" s="11"/>
      <c r="B1006" s="10"/>
    </row>
    <row r="1007" spans="1:2" x14ac:dyDescent="0.2">
      <c r="A1007" s="11"/>
      <c r="B1007" s="10"/>
    </row>
    <row r="1008" spans="1:2" x14ac:dyDescent="0.2">
      <c r="A1008" s="11"/>
      <c r="B1008" s="10"/>
    </row>
    <row r="1009" spans="1:2" x14ac:dyDescent="0.2">
      <c r="A1009" s="11"/>
      <c r="B1009" s="10"/>
    </row>
    <row r="1010" spans="1:2" x14ac:dyDescent="0.2">
      <c r="A1010" s="11"/>
      <c r="B1010" s="10"/>
    </row>
    <row r="1011" spans="1:2" x14ac:dyDescent="0.2">
      <c r="A1011" s="11"/>
      <c r="B1011" s="10"/>
    </row>
    <row r="1012" spans="1:2" x14ac:dyDescent="0.2">
      <c r="A1012" s="11"/>
      <c r="B1012" s="10"/>
    </row>
    <row r="1013" spans="1:2" x14ac:dyDescent="0.2">
      <c r="A1013" s="11"/>
      <c r="B1013" s="10"/>
    </row>
    <row r="1014" spans="1:2" x14ac:dyDescent="0.2">
      <c r="A1014" s="11"/>
      <c r="B1014" s="10"/>
    </row>
    <row r="1015" spans="1:2" x14ac:dyDescent="0.2">
      <c r="A1015" s="11"/>
      <c r="B1015" s="10"/>
    </row>
    <row r="1016" spans="1:2" x14ac:dyDescent="0.2">
      <c r="A1016" s="11"/>
      <c r="B1016" s="10"/>
    </row>
    <row r="1017" spans="1:2" x14ac:dyDescent="0.2">
      <c r="A1017" s="11"/>
      <c r="B1017" s="10"/>
    </row>
    <row r="1018" spans="1:2" x14ac:dyDescent="0.2">
      <c r="A1018" s="11"/>
      <c r="B1018" s="10"/>
    </row>
    <row r="1019" spans="1:2" x14ac:dyDescent="0.2">
      <c r="A1019" s="11"/>
      <c r="B1019" s="10"/>
    </row>
    <row r="1020" spans="1:2" x14ac:dyDescent="0.2">
      <c r="A1020" s="11"/>
      <c r="B1020" s="10"/>
    </row>
    <row r="1021" spans="1:2" x14ac:dyDescent="0.2">
      <c r="A1021" s="11"/>
      <c r="B1021" s="10"/>
    </row>
    <row r="1022" spans="1:2" x14ac:dyDescent="0.2">
      <c r="A1022" s="11"/>
      <c r="B1022" s="10"/>
    </row>
    <row r="1023" spans="1:2" x14ac:dyDescent="0.2">
      <c r="A1023" s="11"/>
      <c r="B1023" s="10"/>
    </row>
    <row r="1024" spans="1:2" x14ac:dyDescent="0.2">
      <c r="A1024" s="11"/>
      <c r="B1024" s="10"/>
    </row>
    <row r="1025" spans="1:2" x14ac:dyDescent="0.2">
      <c r="A1025" s="11"/>
      <c r="B1025" s="10"/>
    </row>
    <row r="1026" spans="1:2" x14ac:dyDescent="0.2">
      <c r="A1026" s="11"/>
      <c r="B1026" s="10"/>
    </row>
    <row r="1027" spans="1:2" x14ac:dyDescent="0.2">
      <c r="A1027" s="11"/>
      <c r="B1027" s="10"/>
    </row>
    <row r="1028" spans="1:2" x14ac:dyDescent="0.2">
      <c r="A1028" s="11"/>
      <c r="B1028" s="10"/>
    </row>
    <row r="1029" spans="1:2" x14ac:dyDescent="0.2">
      <c r="A1029" s="11"/>
      <c r="B1029" s="10"/>
    </row>
    <row r="1030" spans="1:2" x14ac:dyDescent="0.2">
      <c r="A1030" s="11"/>
      <c r="B1030" s="10"/>
    </row>
    <row r="1031" spans="1:2" x14ac:dyDescent="0.2">
      <c r="A1031" s="11"/>
      <c r="B1031" s="10"/>
    </row>
    <row r="1032" spans="1:2" x14ac:dyDescent="0.2">
      <c r="A1032" s="11"/>
      <c r="B1032" s="10"/>
    </row>
    <row r="1033" spans="1:2" x14ac:dyDescent="0.2">
      <c r="A1033" s="11"/>
      <c r="B1033" s="10"/>
    </row>
    <row r="1034" spans="1:2" x14ac:dyDescent="0.2">
      <c r="A1034" s="11"/>
      <c r="B1034" s="10"/>
    </row>
    <row r="1035" spans="1:2" x14ac:dyDescent="0.2">
      <c r="A1035" s="11"/>
      <c r="B1035" s="10"/>
    </row>
    <row r="1036" spans="1:2" x14ac:dyDescent="0.2">
      <c r="A1036" s="11"/>
      <c r="B1036" s="10"/>
    </row>
    <row r="1037" spans="1:2" x14ac:dyDescent="0.2">
      <c r="A1037" s="11"/>
      <c r="B1037" s="10"/>
    </row>
    <row r="1038" spans="1:2" x14ac:dyDescent="0.2">
      <c r="A1038" s="11"/>
      <c r="B1038" s="10"/>
    </row>
    <row r="1039" spans="1:2" x14ac:dyDescent="0.2">
      <c r="A1039" s="11"/>
      <c r="B1039" s="10"/>
    </row>
    <row r="1040" spans="1:2" x14ac:dyDescent="0.2">
      <c r="A1040" s="11"/>
      <c r="B1040" s="10"/>
    </row>
    <row r="1041" spans="1:2" x14ac:dyDescent="0.2">
      <c r="A1041" s="11"/>
      <c r="B1041" s="10"/>
    </row>
    <row r="1042" spans="1:2" x14ac:dyDescent="0.2">
      <c r="A1042" s="11"/>
      <c r="B1042" s="10"/>
    </row>
    <row r="1043" spans="1:2" x14ac:dyDescent="0.2">
      <c r="A1043" s="11"/>
      <c r="B1043" s="10"/>
    </row>
    <row r="1044" spans="1:2" x14ac:dyDescent="0.2">
      <c r="A1044" s="11"/>
      <c r="B1044" s="10"/>
    </row>
    <row r="1045" spans="1:2" x14ac:dyDescent="0.2">
      <c r="A1045" s="11"/>
      <c r="B1045" s="10"/>
    </row>
    <row r="1046" spans="1:2" x14ac:dyDescent="0.2">
      <c r="A1046" s="11"/>
      <c r="B1046" s="10"/>
    </row>
    <row r="1047" spans="1:2" x14ac:dyDescent="0.2">
      <c r="A1047" s="11"/>
      <c r="B1047" s="10"/>
    </row>
    <row r="1048" spans="1:2" x14ac:dyDescent="0.2">
      <c r="A1048" s="11"/>
      <c r="B1048" s="10"/>
    </row>
    <row r="1049" spans="1:2" x14ac:dyDescent="0.2">
      <c r="A1049" s="11"/>
      <c r="B1049" s="10"/>
    </row>
    <row r="1050" spans="1:2" x14ac:dyDescent="0.2">
      <c r="A1050" s="11"/>
      <c r="B1050" s="10"/>
    </row>
    <row r="1051" spans="1:2" x14ac:dyDescent="0.2">
      <c r="A1051" s="11"/>
      <c r="B1051" s="10"/>
    </row>
    <row r="1052" spans="1:2" x14ac:dyDescent="0.2">
      <c r="A1052" s="11"/>
      <c r="B1052" s="10"/>
    </row>
    <row r="1053" spans="1:2" x14ac:dyDescent="0.2">
      <c r="A1053" s="11"/>
      <c r="B1053" s="10"/>
    </row>
    <row r="1054" spans="1:2" x14ac:dyDescent="0.2">
      <c r="A1054" s="11"/>
      <c r="B1054" s="10"/>
    </row>
    <row r="1055" spans="1:2" x14ac:dyDescent="0.2">
      <c r="A1055" s="11"/>
      <c r="B1055" s="10"/>
    </row>
    <row r="1056" spans="1:2" x14ac:dyDescent="0.2">
      <c r="A1056" s="11"/>
      <c r="B1056" s="10"/>
    </row>
    <row r="1057" spans="1:2" x14ac:dyDescent="0.2">
      <c r="A1057" s="11"/>
      <c r="B1057" s="10"/>
    </row>
    <row r="1058" spans="1:2" x14ac:dyDescent="0.2">
      <c r="A1058" s="11"/>
      <c r="B1058" s="10"/>
    </row>
    <row r="1059" spans="1:2" x14ac:dyDescent="0.2">
      <c r="A1059" s="11"/>
      <c r="B1059" s="10"/>
    </row>
    <row r="1060" spans="1:2" x14ac:dyDescent="0.2">
      <c r="A1060" s="11"/>
      <c r="B1060" s="10"/>
    </row>
    <row r="1061" spans="1:2" x14ac:dyDescent="0.2">
      <c r="A1061" s="11"/>
      <c r="B1061" s="10"/>
    </row>
    <row r="1062" spans="1:2" x14ac:dyDescent="0.2">
      <c r="A1062" s="11"/>
      <c r="B1062" s="10"/>
    </row>
    <row r="1063" spans="1:2" x14ac:dyDescent="0.2">
      <c r="A1063" s="11"/>
      <c r="B1063" s="10"/>
    </row>
    <row r="1064" spans="1:2" x14ac:dyDescent="0.2">
      <c r="A1064" s="11"/>
      <c r="B1064" s="10"/>
    </row>
    <row r="1065" spans="1:2" x14ac:dyDescent="0.2">
      <c r="A1065" s="11"/>
      <c r="B1065" s="10"/>
    </row>
    <row r="1066" spans="1:2" x14ac:dyDescent="0.2">
      <c r="A1066" s="11"/>
      <c r="B1066" s="10"/>
    </row>
    <row r="1067" spans="1:2" x14ac:dyDescent="0.2">
      <c r="A1067" s="11"/>
      <c r="B1067" s="10"/>
    </row>
    <row r="1068" spans="1:2" x14ac:dyDescent="0.2">
      <c r="A1068" s="11"/>
      <c r="B1068" s="10"/>
    </row>
    <row r="1069" spans="1:2" x14ac:dyDescent="0.2">
      <c r="A1069" s="11"/>
      <c r="B1069" s="10"/>
    </row>
    <row r="1070" spans="1:2" x14ac:dyDescent="0.2">
      <c r="A1070" s="11"/>
      <c r="B1070" s="10"/>
    </row>
    <row r="1071" spans="1:2" x14ac:dyDescent="0.2">
      <c r="A1071" s="11"/>
      <c r="B1071" s="10"/>
    </row>
    <row r="1072" spans="1:2" x14ac:dyDescent="0.2">
      <c r="A1072" s="11"/>
      <c r="B1072" s="10"/>
    </row>
    <row r="1073" spans="1:2" x14ac:dyDescent="0.2">
      <c r="A1073" s="11"/>
      <c r="B1073" s="10"/>
    </row>
    <row r="1074" spans="1:2" x14ac:dyDescent="0.2">
      <c r="A1074" s="11"/>
      <c r="B1074" s="10"/>
    </row>
    <row r="1075" spans="1:2" x14ac:dyDescent="0.2">
      <c r="A1075" s="11"/>
      <c r="B1075" s="10"/>
    </row>
    <row r="1076" spans="1:2" x14ac:dyDescent="0.2">
      <c r="A1076" s="11"/>
      <c r="B1076" s="10"/>
    </row>
    <row r="1077" spans="1:2" x14ac:dyDescent="0.2">
      <c r="A1077" s="11"/>
      <c r="B1077" s="10"/>
    </row>
    <row r="1078" spans="1:2" x14ac:dyDescent="0.2">
      <c r="A1078" s="11"/>
      <c r="B1078" s="10"/>
    </row>
    <row r="1079" spans="1:2" x14ac:dyDescent="0.2">
      <c r="A1079" s="11"/>
      <c r="B1079" s="10"/>
    </row>
    <row r="1080" spans="1:2" x14ac:dyDescent="0.2">
      <c r="A1080" s="11"/>
      <c r="B1080" s="10"/>
    </row>
    <row r="1081" spans="1:2" x14ac:dyDescent="0.2">
      <c r="A1081" s="11"/>
      <c r="B1081" s="10"/>
    </row>
    <row r="1082" spans="1:2" x14ac:dyDescent="0.2">
      <c r="A1082" s="11"/>
      <c r="B1082" s="10"/>
    </row>
    <row r="1083" spans="1:2" x14ac:dyDescent="0.2">
      <c r="A1083" s="11"/>
      <c r="B1083" s="10"/>
    </row>
    <row r="1084" spans="1:2" x14ac:dyDescent="0.2">
      <c r="A1084" s="11"/>
      <c r="B1084" s="10"/>
    </row>
    <row r="1085" spans="1:2" x14ac:dyDescent="0.2">
      <c r="A1085" s="11"/>
      <c r="B1085" s="10"/>
    </row>
    <row r="1086" spans="1:2" x14ac:dyDescent="0.2">
      <c r="A1086" s="11"/>
      <c r="B1086" s="10"/>
    </row>
    <row r="1087" spans="1:2" x14ac:dyDescent="0.2">
      <c r="A1087" s="11"/>
      <c r="B1087" s="10"/>
    </row>
    <row r="1088" spans="1:2" x14ac:dyDescent="0.2">
      <c r="A1088" s="11"/>
      <c r="B1088" s="10"/>
    </row>
    <row r="1089" spans="1:2" x14ac:dyDescent="0.2">
      <c r="A1089" s="11"/>
      <c r="B1089" s="10"/>
    </row>
    <row r="1090" spans="1:2" x14ac:dyDescent="0.2">
      <c r="A1090" s="11"/>
      <c r="B1090" s="10"/>
    </row>
    <row r="1091" spans="1:2" x14ac:dyDescent="0.2">
      <c r="A1091" s="11"/>
      <c r="B1091" s="10"/>
    </row>
    <row r="1092" spans="1:2" x14ac:dyDescent="0.2">
      <c r="A1092" s="11"/>
      <c r="B1092" s="10"/>
    </row>
    <row r="1093" spans="1:2" x14ac:dyDescent="0.2">
      <c r="A1093" s="11"/>
      <c r="B1093" s="10"/>
    </row>
    <row r="1094" spans="1:2" x14ac:dyDescent="0.2">
      <c r="A1094" s="11"/>
      <c r="B1094" s="10"/>
    </row>
    <row r="1095" spans="1:2" x14ac:dyDescent="0.2">
      <c r="A1095" s="11"/>
      <c r="B1095" s="10"/>
    </row>
    <row r="1096" spans="1:2" x14ac:dyDescent="0.2">
      <c r="A1096" s="11"/>
      <c r="B1096" s="10"/>
    </row>
    <row r="1097" spans="1:2" x14ac:dyDescent="0.2">
      <c r="A1097" s="11"/>
      <c r="B1097" s="10"/>
    </row>
    <row r="1098" spans="1:2" x14ac:dyDescent="0.2">
      <c r="A1098" s="11"/>
      <c r="B1098" s="10"/>
    </row>
    <row r="1099" spans="1:2" x14ac:dyDescent="0.2">
      <c r="A1099" s="11"/>
      <c r="B1099" s="10"/>
    </row>
    <row r="1100" spans="1:2" x14ac:dyDescent="0.2">
      <c r="A1100" s="11"/>
      <c r="B1100" s="10"/>
    </row>
    <row r="1101" spans="1:2" x14ac:dyDescent="0.2">
      <c r="A1101" s="11"/>
      <c r="B1101" s="10"/>
    </row>
    <row r="1102" spans="1:2" x14ac:dyDescent="0.2">
      <c r="A1102" s="11"/>
      <c r="B1102" s="10"/>
    </row>
    <row r="1103" spans="1:2" x14ac:dyDescent="0.2">
      <c r="A1103" s="11"/>
      <c r="B1103" s="10"/>
    </row>
    <row r="1104" spans="1:2" x14ac:dyDescent="0.2">
      <c r="A1104" s="11"/>
      <c r="B1104" s="10"/>
    </row>
    <row r="1105" spans="1:2" x14ac:dyDescent="0.2">
      <c r="A1105" s="11"/>
      <c r="B1105" s="10"/>
    </row>
    <row r="1106" spans="1:2" x14ac:dyDescent="0.2">
      <c r="A1106" s="11"/>
      <c r="B1106" s="10"/>
    </row>
    <row r="1107" spans="1:2" x14ac:dyDescent="0.2">
      <c r="A1107" s="11"/>
      <c r="B1107" s="10"/>
    </row>
    <row r="1108" spans="1:2" x14ac:dyDescent="0.2">
      <c r="A1108" s="11"/>
      <c r="B1108" s="10"/>
    </row>
    <row r="1109" spans="1:2" x14ac:dyDescent="0.2">
      <c r="A1109" s="11"/>
      <c r="B1109" s="10"/>
    </row>
    <row r="1110" spans="1:2" x14ac:dyDescent="0.2">
      <c r="A1110" s="11"/>
      <c r="B1110" s="10"/>
    </row>
    <row r="1111" spans="1:2" x14ac:dyDescent="0.2">
      <c r="A1111" s="11"/>
      <c r="B1111" s="10"/>
    </row>
    <row r="1112" spans="1:2" x14ac:dyDescent="0.2">
      <c r="A1112" s="11"/>
      <c r="B1112" s="10"/>
    </row>
    <row r="1113" spans="1:2" x14ac:dyDescent="0.2">
      <c r="A1113" s="11"/>
      <c r="B1113" s="10"/>
    </row>
    <row r="1114" spans="1:2" x14ac:dyDescent="0.2">
      <c r="A1114" s="11"/>
      <c r="B1114" s="10"/>
    </row>
    <row r="1115" spans="1:2" x14ac:dyDescent="0.2">
      <c r="A1115" s="11"/>
      <c r="B1115" s="10"/>
    </row>
    <row r="1116" spans="1:2" x14ac:dyDescent="0.2">
      <c r="A1116" s="11"/>
      <c r="B1116" s="10"/>
    </row>
    <row r="1117" spans="1:2" x14ac:dyDescent="0.2">
      <c r="A1117" s="11"/>
      <c r="B1117" s="10"/>
    </row>
    <row r="1118" spans="1:2" x14ac:dyDescent="0.2">
      <c r="A1118" s="11"/>
      <c r="B1118" s="10"/>
    </row>
    <row r="1119" spans="1:2" x14ac:dyDescent="0.2">
      <c r="A1119" s="11"/>
      <c r="B1119" s="10"/>
    </row>
    <row r="1120" spans="1:2" x14ac:dyDescent="0.2">
      <c r="A1120" s="11"/>
      <c r="B1120" s="10"/>
    </row>
    <row r="1121" spans="1:2" x14ac:dyDescent="0.2">
      <c r="A1121" s="11"/>
      <c r="B1121" s="10"/>
    </row>
    <row r="1122" spans="1:2" x14ac:dyDescent="0.2">
      <c r="A1122" s="11"/>
      <c r="B1122" s="10"/>
    </row>
    <row r="1123" spans="1:2" x14ac:dyDescent="0.2">
      <c r="A1123" s="11"/>
      <c r="B1123" s="10"/>
    </row>
    <row r="1124" spans="1:2" x14ac:dyDescent="0.2">
      <c r="A1124" s="11"/>
      <c r="B1124" s="10"/>
    </row>
    <row r="1125" spans="1:2" x14ac:dyDescent="0.2">
      <c r="A1125" s="11"/>
      <c r="B1125" s="10"/>
    </row>
    <row r="1126" spans="1:2" x14ac:dyDescent="0.2">
      <c r="A1126" s="11"/>
      <c r="B1126" s="10"/>
    </row>
    <row r="1127" spans="1:2" x14ac:dyDescent="0.2">
      <c r="A1127" s="11"/>
      <c r="B1127" s="10"/>
    </row>
    <row r="1128" spans="1:2" x14ac:dyDescent="0.2">
      <c r="A1128" s="11"/>
      <c r="B1128" s="10"/>
    </row>
    <row r="1129" spans="1:2" x14ac:dyDescent="0.2">
      <c r="A1129" s="11"/>
      <c r="B1129" s="10"/>
    </row>
    <row r="1130" spans="1:2" x14ac:dyDescent="0.2">
      <c r="A1130" s="11"/>
      <c r="B1130" s="10"/>
    </row>
    <row r="1131" spans="1:2" x14ac:dyDescent="0.2">
      <c r="A1131" s="11"/>
      <c r="B1131" s="10"/>
    </row>
    <row r="1132" spans="1:2" x14ac:dyDescent="0.2">
      <c r="A1132" s="11"/>
      <c r="B1132" s="10"/>
    </row>
    <row r="1133" spans="1:2" x14ac:dyDescent="0.2">
      <c r="A1133" s="11"/>
      <c r="B1133" s="10"/>
    </row>
    <row r="1134" spans="1:2" x14ac:dyDescent="0.2">
      <c r="A1134" s="11"/>
      <c r="B1134" s="10"/>
    </row>
    <row r="1135" spans="1:2" x14ac:dyDescent="0.2">
      <c r="A1135" s="11"/>
      <c r="B1135" s="10"/>
    </row>
    <row r="1136" spans="1:2" x14ac:dyDescent="0.2">
      <c r="A1136" s="11"/>
      <c r="B1136" s="10"/>
    </row>
    <row r="1137" spans="1:2" x14ac:dyDescent="0.2">
      <c r="A1137" s="11"/>
      <c r="B1137" s="10"/>
    </row>
    <row r="1138" spans="1:2" x14ac:dyDescent="0.2">
      <c r="A1138" s="11"/>
      <c r="B1138" s="10"/>
    </row>
    <row r="1139" spans="1:2" x14ac:dyDescent="0.2">
      <c r="A1139" s="11"/>
      <c r="B1139" s="10"/>
    </row>
    <row r="1140" spans="1:2" x14ac:dyDescent="0.2">
      <c r="A1140" s="11"/>
      <c r="B1140" s="10"/>
    </row>
    <row r="1141" spans="1:2" x14ac:dyDescent="0.2">
      <c r="A1141" s="11"/>
      <c r="B1141" s="10"/>
    </row>
    <row r="1142" spans="1:2" x14ac:dyDescent="0.2">
      <c r="A1142" s="11"/>
      <c r="B1142" s="10"/>
    </row>
    <row r="1143" spans="1:2" x14ac:dyDescent="0.2">
      <c r="A1143" s="11"/>
      <c r="B1143" s="10"/>
    </row>
    <row r="1144" spans="1:2" x14ac:dyDescent="0.2">
      <c r="A1144" s="11"/>
      <c r="B1144" s="10"/>
    </row>
    <row r="1145" spans="1:2" x14ac:dyDescent="0.2">
      <c r="A1145" s="11"/>
      <c r="B1145" s="10"/>
    </row>
    <row r="1146" spans="1:2" x14ac:dyDescent="0.2">
      <c r="A1146" s="11"/>
      <c r="B1146" s="10"/>
    </row>
    <row r="1147" spans="1:2" x14ac:dyDescent="0.2">
      <c r="A1147" s="11"/>
      <c r="B1147" s="10"/>
    </row>
    <row r="1148" spans="1:2" x14ac:dyDescent="0.2">
      <c r="A1148" s="11"/>
      <c r="B1148" s="10"/>
    </row>
    <row r="1149" spans="1:2" x14ac:dyDescent="0.2">
      <c r="A1149" s="11"/>
      <c r="B1149" s="10"/>
    </row>
    <row r="1150" spans="1:2" x14ac:dyDescent="0.2">
      <c r="A1150" s="11"/>
      <c r="B1150" s="10"/>
    </row>
    <row r="1151" spans="1:2" x14ac:dyDescent="0.2">
      <c r="A1151" s="11"/>
      <c r="B1151" s="10"/>
    </row>
    <row r="1152" spans="1:2" x14ac:dyDescent="0.2">
      <c r="A1152" s="11"/>
      <c r="B1152" s="10"/>
    </row>
    <row r="1153" spans="1:2" x14ac:dyDescent="0.2">
      <c r="A1153" s="11"/>
      <c r="B1153" s="10"/>
    </row>
    <row r="1154" spans="1:2" x14ac:dyDescent="0.2">
      <c r="A1154" s="11"/>
      <c r="B1154" s="10"/>
    </row>
    <row r="1155" spans="1:2" x14ac:dyDescent="0.2">
      <c r="A1155" s="11"/>
      <c r="B1155" s="10"/>
    </row>
    <row r="1156" spans="1:2" x14ac:dyDescent="0.2">
      <c r="A1156" s="11"/>
      <c r="B1156" s="10"/>
    </row>
    <row r="1157" spans="1:2" x14ac:dyDescent="0.2">
      <c r="A1157" s="11"/>
      <c r="B1157" s="10"/>
    </row>
    <row r="1158" spans="1:2" x14ac:dyDescent="0.2">
      <c r="A1158" s="11"/>
      <c r="B1158" s="10"/>
    </row>
    <row r="1159" spans="1:2" x14ac:dyDescent="0.2">
      <c r="A1159" s="11"/>
      <c r="B1159" s="10"/>
    </row>
    <row r="1160" spans="1:2" x14ac:dyDescent="0.2">
      <c r="A1160" s="11"/>
      <c r="B1160" s="10"/>
    </row>
    <row r="1161" spans="1:2" x14ac:dyDescent="0.2">
      <c r="A1161" s="11"/>
      <c r="B1161" s="10"/>
    </row>
    <row r="1162" spans="1:2" x14ac:dyDescent="0.2">
      <c r="A1162" s="11"/>
      <c r="B1162" s="10"/>
    </row>
    <row r="1163" spans="1:2" x14ac:dyDescent="0.2">
      <c r="A1163" s="11"/>
      <c r="B1163" s="10"/>
    </row>
    <row r="1164" spans="1:2" x14ac:dyDescent="0.2">
      <c r="A1164" s="11"/>
      <c r="B1164" s="10"/>
    </row>
    <row r="1165" spans="1:2" x14ac:dyDescent="0.2">
      <c r="A1165" s="11"/>
      <c r="B1165" s="10"/>
    </row>
    <row r="1166" spans="1:2" x14ac:dyDescent="0.2">
      <c r="A1166" s="11"/>
      <c r="B1166" s="10"/>
    </row>
    <row r="1167" spans="1:2" x14ac:dyDescent="0.2">
      <c r="A1167" s="11"/>
      <c r="B1167" s="10"/>
    </row>
    <row r="1168" spans="1:2" x14ac:dyDescent="0.2">
      <c r="A1168" s="11"/>
      <c r="B1168" s="10"/>
    </row>
    <row r="1169" spans="1:2" x14ac:dyDescent="0.2">
      <c r="A1169" s="11"/>
      <c r="B1169" s="10"/>
    </row>
    <row r="1170" spans="1:2" x14ac:dyDescent="0.2">
      <c r="A1170" s="11"/>
      <c r="B1170" s="10"/>
    </row>
    <row r="1171" spans="1:2" x14ac:dyDescent="0.2">
      <c r="A1171" s="11"/>
      <c r="B1171" s="10"/>
    </row>
    <row r="1172" spans="1:2" x14ac:dyDescent="0.2">
      <c r="A1172" s="11"/>
      <c r="B1172" s="10"/>
    </row>
    <row r="1173" spans="1:2" x14ac:dyDescent="0.2">
      <c r="A1173" s="11"/>
      <c r="B1173" s="10"/>
    </row>
    <row r="1174" spans="1:2" x14ac:dyDescent="0.2">
      <c r="A1174" s="11"/>
      <c r="B1174" s="10"/>
    </row>
    <row r="1175" spans="1:2" x14ac:dyDescent="0.2">
      <c r="A1175" s="11"/>
      <c r="B1175" s="10"/>
    </row>
    <row r="1176" spans="1:2" x14ac:dyDescent="0.2">
      <c r="A1176" s="11"/>
      <c r="B1176" s="10"/>
    </row>
    <row r="1177" spans="1:2" x14ac:dyDescent="0.2">
      <c r="A1177" s="11"/>
      <c r="B1177" s="10"/>
    </row>
    <row r="1178" spans="1:2" x14ac:dyDescent="0.2">
      <c r="A1178" s="11"/>
      <c r="B1178" s="10"/>
    </row>
    <row r="1179" spans="1:2" x14ac:dyDescent="0.2">
      <c r="A1179" s="11"/>
      <c r="B1179" s="10"/>
    </row>
    <row r="1180" spans="1:2" x14ac:dyDescent="0.2">
      <c r="A1180" s="11"/>
      <c r="B1180" s="10"/>
    </row>
    <row r="1181" spans="1:2" x14ac:dyDescent="0.2">
      <c r="A1181" s="11"/>
      <c r="B1181" s="10"/>
    </row>
    <row r="1182" spans="1:2" x14ac:dyDescent="0.2">
      <c r="A1182" s="11"/>
      <c r="B1182" s="10"/>
    </row>
    <row r="1183" spans="1:2" x14ac:dyDescent="0.2">
      <c r="A1183" s="11"/>
      <c r="B1183" s="10"/>
    </row>
    <row r="1184" spans="1:2" x14ac:dyDescent="0.2">
      <c r="A1184" s="11"/>
      <c r="B1184" s="10"/>
    </row>
    <row r="1185" spans="1:2" x14ac:dyDescent="0.2">
      <c r="A1185" s="11"/>
      <c r="B1185" s="10"/>
    </row>
    <row r="1186" spans="1:2" x14ac:dyDescent="0.2">
      <c r="A1186" s="11"/>
      <c r="B1186" s="10"/>
    </row>
    <row r="1187" spans="1:2" x14ac:dyDescent="0.2">
      <c r="A1187" s="11"/>
      <c r="B1187" s="10"/>
    </row>
    <row r="1188" spans="1:2" x14ac:dyDescent="0.2">
      <c r="A1188" s="11"/>
      <c r="B1188" s="10"/>
    </row>
    <row r="1189" spans="1:2" x14ac:dyDescent="0.2">
      <c r="A1189" s="11"/>
      <c r="B1189" s="10"/>
    </row>
    <row r="1190" spans="1:2" x14ac:dyDescent="0.2">
      <c r="A1190" s="11"/>
      <c r="B1190" s="10"/>
    </row>
    <row r="1191" spans="1:2" x14ac:dyDescent="0.2">
      <c r="A1191" s="11"/>
      <c r="B1191" s="10"/>
    </row>
    <row r="1192" spans="1:2" x14ac:dyDescent="0.2">
      <c r="A1192" s="11"/>
      <c r="B1192" s="10"/>
    </row>
    <row r="1193" spans="1:2" x14ac:dyDescent="0.2">
      <c r="A1193" s="11"/>
      <c r="B1193" s="10"/>
    </row>
    <row r="1194" spans="1:2" x14ac:dyDescent="0.2">
      <c r="A1194" s="11"/>
      <c r="B1194" s="10"/>
    </row>
    <row r="1195" spans="1:2" x14ac:dyDescent="0.2">
      <c r="A1195" s="11"/>
      <c r="B1195" s="10"/>
    </row>
    <row r="1196" spans="1:2" x14ac:dyDescent="0.2">
      <c r="A1196" s="11"/>
      <c r="B1196" s="10"/>
    </row>
    <row r="1197" spans="1:2" x14ac:dyDescent="0.2">
      <c r="A1197" s="11"/>
      <c r="B1197" s="10"/>
    </row>
    <row r="1198" spans="1:2" x14ac:dyDescent="0.2">
      <c r="A1198" s="11"/>
      <c r="B1198" s="10"/>
    </row>
    <row r="1199" spans="1:2" x14ac:dyDescent="0.2">
      <c r="A1199" s="11"/>
      <c r="B1199" s="10"/>
    </row>
    <row r="1200" spans="1:2" x14ac:dyDescent="0.2">
      <c r="A1200" s="11"/>
      <c r="B1200" s="10"/>
    </row>
    <row r="1201" spans="1:2" x14ac:dyDescent="0.2">
      <c r="A1201" s="11"/>
      <c r="B1201" s="10"/>
    </row>
    <row r="1202" spans="1:2" x14ac:dyDescent="0.2">
      <c r="A1202" s="11"/>
      <c r="B1202" s="10"/>
    </row>
    <row r="1203" spans="1:2" x14ac:dyDescent="0.2">
      <c r="A1203" s="11"/>
      <c r="B1203" s="10"/>
    </row>
    <row r="1204" spans="1:2" x14ac:dyDescent="0.2">
      <c r="A1204" s="11"/>
      <c r="B1204" s="10"/>
    </row>
    <row r="1205" spans="1:2" x14ac:dyDescent="0.2">
      <c r="A1205" s="11"/>
      <c r="B1205" s="10"/>
    </row>
    <row r="1206" spans="1:2" x14ac:dyDescent="0.2">
      <c r="A1206" s="11"/>
      <c r="B1206" s="10"/>
    </row>
    <row r="1207" spans="1:2" x14ac:dyDescent="0.2">
      <c r="A1207" s="11"/>
      <c r="B1207" s="10"/>
    </row>
    <row r="1208" spans="1:2" x14ac:dyDescent="0.2">
      <c r="A1208" s="11"/>
      <c r="B1208" s="10"/>
    </row>
    <row r="1209" spans="1:2" x14ac:dyDescent="0.2">
      <c r="A1209" s="11"/>
      <c r="B1209" s="10"/>
    </row>
    <row r="1210" spans="1:2" x14ac:dyDescent="0.2">
      <c r="A1210" s="11"/>
      <c r="B1210" s="10"/>
    </row>
    <row r="1211" spans="1:2" x14ac:dyDescent="0.2">
      <c r="A1211" s="11"/>
      <c r="B1211" s="10"/>
    </row>
    <row r="1212" spans="1:2" x14ac:dyDescent="0.2">
      <c r="A1212" s="11"/>
      <c r="B1212" s="10"/>
    </row>
    <row r="1213" spans="1:2" x14ac:dyDescent="0.2">
      <c r="A1213" s="11"/>
      <c r="B1213" s="10"/>
    </row>
    <row r="1214" spans="1:2" x14ac:dyDescent="0.2">
      <c r="A1214" s="11"/>
      <c r="B1214" s="10"/>
    </row>
    <row r="1215" spans="1:2" x14ac:dyDescent="0.2">
      <c r="A1215" s="11"/>
      <c r="B1215" s="10"/>
    </row>
    <row r="1216" spans="1:2" x14ac:dyDescent="0.2">
      <c r="A1216" s="11"/>
      <c r="B1216" s="10"/>
    </row>
    <row r="1217" spans="1:2" x14ac:dyDescent="0.2">
      <c r="A1217" s="11"/>
      <c r="B1217" s="10"/>
    </row>
    <row r="1218" spans="1:2" x14ac:dyDescent="0.2">
      <c r="A1218" s="11"/>
      <c r="B1218" s="10"/>
    </row>
    <row r="1219" spans="1:2" x14ac:dyDescent="0.2">
      <c r="A1219" s="11"/>
      <c r="B1219" s="10"/>
    </row>
    <row r="1220" spans="1:2" x14ac:dyDescent="0.2">
      <c r="A1220" s="11"/>
      <c r="B1220" s="10"/>
    </row>
    <row r="1221" spans="1:2" x14ac:dyDescent="0.2">
      <c r="A1221" s="11"/>
      <c r="B1221" s="10"/>
    </row>
    <row r="1222" spans="1:2" x14ac:dyDescent="0.2">
      <c r="A1222" s="11"/>
      <c r="B1222" s="10"/>
    </row>
    <row r="1223" spans="1:2" x14ac:dyDescent="0.2">
      <c r="A1223" s="11"/>
      <c r="B1223" s="10"/>
    </row>
    <row r="1224" spans="1:2" x14ac:dyDescent="0.2">
      <c r="A1224" s="11"/>
      <c r="B1224" s="10"/>
    </row>
    <row r="1225" spans="1:2" x14ac:dyDescent="0.2">
      <c r="A1225" s="11"/>
      <c r="B1225" s="10"/>
    </row>
    <row r="1226" spans="1:2" x14ac:dyDescent="0.2">
      <c r="A1226" s="11"/>
      <c r="B1226" s="10"/>
    </row>
    <row r="1227" spans="1:2" x14ac:dyDescent="0.2">
      <c r="A1227" s="11"/>
      <c r="B1227" s="10"/>
    </row>
    <row r="1228" spans="1:2" x14ac:dyDescent="0.2">
      <c r="A1228" s="11"/>
      <c r="B1228" s="10"/>
    </row>
    <row r="1229" spans="1:2" x14ac:dyDescent="0.2">
      <c r="A1229" s="11"/>
      <c r="B1229" s="10"/>
    </row>
    <row r="1230" spans="1:2" x14ac:dyDescent="0.2">
      <c r="A1230" s="11"/>
      <c r="B1230" s="10"/>
    </row>
    <row r="1231" spans="1:2" x14ac:dyDescent="0.2">
      <c r="A1231" s="11"/>
      <c r="B1231" s="10"/>
    </row>
    <row r="1232" spans="1:2" x14ac:dyDescent="0.2">
      <c r="A1232" s="11"/>
      <c r="B1232" s="10"/>
    </row>
    <row r="1233" spans="1:2" x14ac:dyDescent="0.2">
      <c r="A1233" s="11"/>
      <c r="B1233" s="10"/>
    </row>
    <row r="1234" spans="1:2" x14ac:dyDescent="0.2">
      <c r="A1234" s="11"/>
      <c r="B1234" s="10"/>
    </row>
    <row r="1235" spans="1:2" x14ac:dyDescent="0.2">
      <c r="A1235" s="11"/>
      <c r="B1235" s="10"/>
    </row>
    <row r="1236" spans="1:2" x14ac:dyDescent="0.2">
      <c r="A1236" s="11"/>
      <c r="B1236" s="10"/>
    </row>
    <row r="1237" spans="1:2" x14ac:dyDescent="0.2">
      <c r="A1237" s="11"/>
      <c r="B1237" s="10"/>
    </row>
    <row r="1238" spans="1:2" x14ac:dyDescent="0.2">
      <c r="A1238" s="11"/>
      <c r="B1238" s="10"/>
    </row>
    <row r="1239" spans="1:2" x14ac:dyDescent="0.2">
      <c r="A1239" s="11"/>
      <c r="B1239" s="10"/>
    </row>
    <row r="1240" spans="1:2" x14ac:dyDescent="0.2">
      <c r="A1240" s="11"/>
      <c r="B1240" s="10"/>
    </row>
    <row r="1241" spans="1:2" x14ac:dyDescent="0.2">
      <c r="A1241" s="11"/>
      <c r="B1241" s="10"/>
    </row>
    <row r="1242" spans="1:2" x14ac:dyDescent="0.2">
      <c r="A1242" s="11"/>
      <c r="B1242" s="10"/>
    </row>
    <row r="1243" spans="1:2" x14ac:dyDescent="0.2">
      <c r="A1243" s="11"/>
      <c r="B1243" s="10"/>
    </row>
    <row r="1244" spans="1:2" x14ac:dyDescent="0.2">
      <c r="A1244" s="11"/>
      <c r="B1244" s="10"/>
    </row>
    <row r="1245" spans="1:2" x14ac:dyDescent="0.2">
      <c r="A1245" s="11"/>
      <c r="B1245" s="10"/>
    </row>
    <row r="1246" spans="1:2" x14ac:dyDescent="0.2">
      <c r="A1246" s="11"/>
      <c r="B1246" s="10"/>
    </row>
    <row r="1247" spans="1:2" x14ac:dyDescent="0.2">
      <c r="A1247" s="11"/>
      <c r="B1247" s="10"/>
    </row>
    <row r="1248" spans="1:2" x14ac:dyDescent="0.2">
      <c r="A1248" s="11"/>
      <c r="B1248" s="10"/>
    </row>
    <row r="1249" spans="1:2" x14ac:dyDescent="0.2">
      <c r="A1249" s="11"/>
      <c r="B1249" s="10"/>
    </row>
    <row r="1250" spans="1:2" x14ac:dyDescent="0.2">
      <c r="A1250" s="11"/>
      <c r="B1250" s="10"/>
    </row>
    <row r="1251" spans="1:2" x14ac:dyDescent="0.2">
      <c r="A1251" s="11"/>
      <c r="B1251" s="10"/>
    </row>
    <row r="1252" spans="1:2" x14ac:dyDescent="0.2">
      <c r="A1252" s="11"/>
      <c r="B1252" s="10"/>
    </row>
    <row r="1253" spans="1:2" x14ac:dyDescent="0.2">
      <c r="A1253" s="11"/>
      <c r="B1253" s="10"/>
    </row>
    <row r="1254" spans="1:2" x14ac:dyDescent="0.2">
      <c r="A1254" s="11"/>
      <c r="B1254" s="10"/>
    </row>
    <row r="1255" spans="1:2" x14ac:dyDescent="0.2">
      <c r="A1255" s="11"/>
      <c r="B1255" s="10"/>
    </row>
    <row r="1256" spans="1:2" x14ac:dyDescent="0.2">
      <c r="A1256" s="11"/>
      <c r="B1256" s="10"/>
    </row>
    <row r="1257" spans="1:2" x14ac:dyDescent="0.2">
      <c r="A1257" s="11"/>
      <c r="B1257" s="10"/>
    </row>
    <row r="1258" spans="1:2" x14ac:dyDescent="0.2">
      <c r="A1258" s="11"/>
      <c r="B1258" s="10"/>
    </row>
    <row r="1259" spans="1:2" x14ac:dyDescent="0.2">
      <c r="A1259" s="11"/>
      <c r="B1259" s="10"/>
    </row>
    <row r="1260" spans="1:2" x14ac:dyDescent="0.2">
      <c r="A1260" s="11"/>
      <c r="B1260" s="10"/>
    </row>
    <row r="1261" spans="1:2" x14ac:dyDescent="0.2">
      <c r="A1261" s="11"/>
      <c r="B1261" s="10"/>
    </row>
    <row r="1262" spans="1:2" x14ac:dyDescent="0.2">
      <c r="A1262" s="11"/>
      <c r="B1262" s="10"/>
    </row>
    <row r="1263" spans="1:2" x14ac:dyDescent="0.2">
      <c r="A1263" s="11"/>
      <c r="B1263" s="10"/>
    </row>
    <row r="1264" spans="1:2" x14ac:dyDescent="0.2">
      <c r="A1264" s="11"/>
      <c r="B1264" s="10"/>
    </row>
    <row r="1265" spans="1:2" x14ac:dyDescent="0.2">
      <c r="A1265" s="11"/>
      <c r="B1265" s="10"/>
    </row>
    <row r="1266" spans="1:2" x14ac:dyDescent="0.2">
      <c r="A1266" s="11"/>
      <c r="B1266" s="10"/>
    </row>
    <row r="1267" spans="1:2" x14ac:dyDescent="0.2">
      <c r="A1267" s="11"/>
      <c r="B1267" s="10"/>
    </row>
    <row r="1268" spans="1:2" x14ac:dyDescent="0.2">
      <c r="A1268" s="11"/>
      <c r="B1268" s="10"/>
    </row>
    <row r="1269" spans="1:2" x14ac:dyDescent="0.2">
      <c r="A1269" s="11"/>
      <c r="B1269" s="10"/>
    </row>
    <row r="1270" spans="1:2" x14ac:dyDescent="0.2">
      <c r="A1270" s="11"/>
      <c r="B1270" s="10"/>
    </row>
    <row r="1271" spans="1:2" x14ac:dyDescent="0.2">
      <c r="A1271" s="11"/>
      <c r="B1271" s="10"/>
    </row>
    <row r="1272" spans="1:2" x14ac:dyDescent="0.2">
      <c r="A1272" s="11"/>
      <c r="B1272" s="10"/>
    </row>
    <row r="1273" spans="1:2" x14ac:dyDescent="0.2">
      <c r="A1273" s="11"/>
      <c r="B1273" s="10"/>
    </row>
    <row r="1274" spans="1:2" x14ac:dyDescent="0.2">
      <c r="A1274" s="11"/>
      <c r="B1274" s="10"/>
    </row>
    <row r="1275" spans="1:2" x14ac:dyDescent="0.2">
      <c r="A1275" s="11"/>
      <c r="B1275" s="10"/>
    </row>
    <row r="1276" spans="1:2" x14ac:dyDescent="0.2">
      <c r="A1276" s="11"/>
      <c r="B1276" s="10"/>
    </row>
    <row r="1277" spans="1:2" x14ac:dyDescent="0.2">
      <c r="A1277" s="11"/>
      <c r="B1277" s="10"/>
    </row>
    <row r="1278" spans="1:2" x14ac:dyDescent="0.2">
      <c r="A1278" s="11"/>
      <c r="B1278" s="10"/>
    </row>
    <row r="1279" spans="1:2" x14ac:dyDescent="0.2">
      <c r="A1279" s="11"/>
      <c r="B1279" s="10"/>
    </row>
    <row r="1280" spans="1:2" x14ac:dyDescent="0.2">
      <c r="A1280" s="11"/>
      <c r="B1280" s="10"/>
    </row>
    <row r="1281" spans="1:2" x14ac:dyDescent="0.2">
      <c r="A1281" s="11"/>
      <c r="B1281" s="10"/>
    </row>
    <row r="1282" spans="1:2" x14ac:dyDescent="0.2">
      <c r="A1282" s="11"/>
      <c r="B1282" s="10"/>
    </row>
    <row r="1283" spans="1:2" x14ac:dyDescent="0.2">
      <c r="A1283" s="11"/>
      <c r="B1283" s="10"/>
    </row>
    <row r="1284" spans="1:2" x14ac:dyDescent="0.2">
      <c r="A1284" s="11"/>
      <c r="B1284" s="10"/>
    </row>
    <row r="1285" spans="1:2" x14ac:dyDescent="0.2">
      <c r="A1285" s="11"/>
      <c r="B1285" s="10"/>
    </row>
    <row r="1286" spans="1:2" x14ac:dyDescent="0.2">
      <c r="A1286" s="11"/>
      <c r="B1286" s="10"/>
    </row>
    <row r="1287" spans="1:2" x14ac:dyDescent="0.2">
      <c r="A1287" s="11"/>
      <c r="B1287" s="10"/>
    </row>
    <row r="1288" spans="1:2" x14ac:dyDescent="0.2">
      <c r="A1288" s="11"/>
      <c r="B1288" s="10"/>
    </row>
    <row r="1289" spans="1:2" x14ac:dyDescent="0.2">
      <c r="A1289" s="11"/>
      <c r="B1289" s="10"/>
    </row>
    <row r="1290" spans="1:2" x14ac:dyDescent="0.2">
      <c r="A1290" s="11"/>
      <c r="B1290" s="10"/>
    </row>
    <row r="1291" spans="1:2" x14ac:dyDescent="0.2">
      <c r="A1291" s="11"/>
      <c r="B1291" s="10"/>
    </row>
    <row r="1292" spans="1:2" x14ac:dyDescent="0.2">
      <c r="A1292" s="11"/>
      <c r="B1292" s="10"/>
    </row>
    <row r="1293" spans="1:2" x14ac:dyDescent="0.2">
      <c r="A1293" s="11"/>
      <c r="B1293" s="10"/>
    </row>
    <row r="1294" spans="1:2" x14ac:dyDescent="0.2">
      <c r="A1294" s="11"/>
      <c r="B1294" s="10"/>
    </row>
    <row r="1295" spans="1:2" x14ac:dyDescent="0.2">
      <c r="A1295" s="11"/>
      <c r="B1295" s="10"/>
    </row>
    <row r="1296" spans="1:2" x14ac:dyDescent="0.2">
      <c r="A1296" s="11"/>
      <c r="B1296" s="10"/>
    </row>
    <row r="1297" spans="1:2" x14ac:dyDescent="0.2">
      <c r="A1297" s="11"/>
      <c r="B1297" s="10"/>
    </row>
    <row r="1298" spans="1:2" x14ac:dyDescent="0.2">
      <c r="A1298" s="11"/>
      <c r="B1298" s="10"/>
    </row>
    <row r="1299" spans="1:2" x14ac:dyDescent="0.2">
      <c r="A1299" s="11"/>
      <c r="B1299" s="10"/>
    </row>
    <row r="1300" spans="1:2" x14ac:dyDescent="0.2">
      <c r="A1300" s="11"/>
      <c r="B1300" s="10"/>
    </row>
    <row r="1301" spans="1:2" x14ac:dyDescent="0.2">
      <c r="A1301" s="11"/>
      <c r="B1301" s="10"/>
    </row>
    <row r="1302" spans="1:2" x14ac:dyDescent="0.2">
      <c r="A1302" s="11"/>
      <c r="B1302" s="10"/>
    </row>
    <row r="1303" spans="1:2" x14ac:dyDescent="0.2">
      <c r="A1303" s="11"/>
      <c r="B1303" s="10"/>
    </row>
    <row r="1304" spans="1:2" x14ac:dyDescent="0.2">
      <c r="A1304" s="11"/>
      <c r="B1304" s="10"/>
    </row>
    <row r="1305" spans="1:2" x14ac:dyDescent="0.2">
      <c r="A1305" s="11"/>
      <c r="B1305" s="10"/>
    </row>
    <row r="1306" spans="1:2" x14ac:dyDescent="0.2">
      <c r="A1306" s="11"/>
      <c r="B1306" s="10"/>
    </row>
    <row r="1307" spans="1:2" x14ac:dyDescent="0.2">
      <c r="A1307" s="11"/>
      <c r="B1307" s="10"/>
    </row>
    <row r="1308" spans="1:2" x14ac:dyDescent="0.2">
      <c r="A1308" s="11"/>
      <c r="B1308" s="10"/>
    </row>
    <row r="1309" spans="1:2" x14ac:dyDescent="0.2">
      <c r="A1309" s="11"/>
      <c r="B1309" s="10"/>
    </row>
    <row r="1310" spans="1:2" x14ac:dyDescent="0.2">
      <c r="A1310" s="11"/>
      <c r="B1310" s="10"/>
    </row>
    <row r="1311" spans="1:2" x14ac:dyDescent="0.2">
      <c r="A1311" s="11"/>
      <c r="B1311" s="10"/>
    </row>
    <row r="1312" spans="1:2" x14ac:dyDescent="0.2">
      <c r="A1312" s="11"/>
      <c r="B1312" s="10"/>
    </row>
    <row r="1313" spans="1:2" x14ac:dyDescent="0.2">
      <c r="A1313" s="11"/>
      <c r="B1313" s="10"/>
    </row>
    <row r="1314" spans="1:2" x14ac:dyDescent="0.2">
      <c r="A1314" s="11"/>
      <c r="B1314" s="10"/>
    </row>
    <row r="1315" spans="1:2" x14ac:dyDescent="0.2">
      <c r="A1315" s="11"/>
      <c r="B1315" s="10"/>
    </row>
    <row r="1316" spans="1:2" x14ac:dyDescent="0.2">
      <c r="A1316" s="11"/>
      <c r="B1316" s="10"/>
    </row>
    <row r="1317" spans="1:2" x14ac:dyDescent="0.2">
      <c r="A1317" s="11"/>
      <c r="B1317" s="10"/>
    </row>
    <row r="1318" spans="1:2" x14ac:dyDescent="0.2">
      <c r="A1318" s="11"/>
      <c r="B1318" s="10"/>
    </row>
    <row r="1319" spans="1:2" x14ac:dyDescent="0.2">
      <c r="A1319" s="11"/>
      <c r="B1319" s="10"/>
    </row>
    <row r="1320" spans="1:2" x14ac:dyDescent="0.2">
      <c r="A1320" s="11"/>
      <c r="B1320" s="10"/>
    </row>
    <row r="1321" spans="1:2" x14ac:dyDescent="0.2">
      <c r="A1321" s="11"/>
      <c r="B1321" s="10"/>
    </row>
    <row r="1322" spans="1:2" x14ac:dyDescent="0.2">
      <c r="A1322" s="11"/>
      <c r="B1322" s="10"/>
    </row>
    <row r="1323" spans="1:2" x14ac:dyDescent="0.2">
      <c r="A1323" s="11"/>
      <c r="B1323" s="10"/>
    </row>
    <row r="1324" spans="1:2" x14ac:dyDescent="0.2">
      <c r="A1324" s="11"/>
      <c r="B1324" s="10"/>
    </row>
    <row r="1325" spans="1:2" x14ac:dyDescent="0.2">
      <c r="A1325" s="11"/>
      <c r="B1325" s="10"/>
    </row>
    <row r="1326" spans="1:2" x14ac:dyDescent="0.2">
      <c r="A1326" s="11"/>
      <c r="B1326" s="10"/>
    </row>
    <row r="1327" spans="1:2" x14ac:dyDescent="0.2">
      <c r="A1327" s="11"/>
      <c r="B1327" s="10"/>
    </row>
    <row r="1328" spans="1:2" x14ac:dyDescent="0.2">
      <c r="A1328" s="11"/>
      <c r="B1328" s="10"/>
    </row>
    <row r="1329" spans="1:2" x14ac:dyDescent="0.2">
      <c r="A1329" s="11"/>
      <c r="B1329" s="10"/>
    </row>
    <row r="1330" spans="1:2" x14ac:dyDescent="0.2">
      <c r="A1330" s="11"/>
      <c r="B1330" s="10"/>
    </row>
    <row r="1331" spans="1:2" x14ac:dyDescent="0.2">
      <c r="A1331" s="11"/>
      <c r="B1331" s="10"/>
    </row>
    <row r="1332" spans="1:2" x14ac:dyDescent="0.2">
      <c r="A1332" s="11"/>
      <c r="B1332" s="10"/>
    </row>
    <row r="1333" spans="1:2" x14ac:dyDescent="0.2">
      <c r="A1333" s="11"/>
      <c r="B1333" s="10"/>
    </row>
    <row r="1334" spans="1:2" x14ac:dyDescent="0.2">
      <c r="A1334" s="11"/>
      <c r="B1334" s="10"/>
    </row>
    <row r="1335" spans="1:2" x14ac:dyDescent="0.2">
      <c r="A1335" s="11"/>
      <c r="B1335" s="10"/>
    </row>
    <row r="1336" spans="1:2" x14ac:dyDescent="0.2">
      <c r="A1336" s="11"/>
      <c r="B1336" s="10"/>
    </row>
    <row r="1337" spans="1:2" x14ac:dyDescent="0.2">
      <c r="A1337" s="11"/>
      <c r="B1337" s="10"/>
    </row>
    <row r="1338" spans="1:2" x14ac:dyDescent="0.2">
      <c r="A1338" s="11"/>
      <c r="B1338" s="10"/>
    </row>
    <row r="1339" spans="1:2" x14ac:dyDescent="0.2">
      <c r="A1339" s="11"/>
      <c r="B1339" s="10"/>
    </row>
    <row r="1340" spans="1:2" x14ac:dyDescent="0.2">
      <c r="A1340" s="11"/>
      <c r="B1340" s="10"/>
    </row>
    <row r="1341" spans="1:2" x14ac:dyDescent="0.2">
      <c r="A1341" s="11"/>
      <c r="B1341" s="10"/>
    </row>
    <row r="1342" spans="1:2" x14ac:dyDescent="0.2">
      <c r="A1342" s="11"/>
      <c r="B1342" s="10"/>
    </row>
    <row r="1343" spans="1:2" x14ac:dyDescent="0.2">
      <c r="A1343" s="11"/>
      <c r="B1343" s="10"/>
    </row>
    <row r="1344" spans="1:2" x14ac:dyDescent="0.2">
      <c r="A1344" s="11"/>
      <c r="B1344" s="10"/>
    </row>
    <row r="1345" spans="1:2" x14ac:dyDescent="0.2">
      <c r="A1345" s="11"/>
      <c r="B1345" s="10"/>
    </row>
    <row r="1346" spans="1:2" x14ac:dyDescent="0.2">
      <c r="A1346" s="11"/>
      <c r="B1346" s="10"/>
    </row>
    <row r="1347" spans="1:2" x14ac:dyDescent="0.2">
      <c r="A1347" s="11"/>
      <c r="B1347" s="10"/>
    </row>
    <row r="1348" spans="1:2" x14ac:dyDescent="0.2">
      <c r="A1348" s="11"/>
      <c r="B1348" s="10"/>
    </row>
    <row r="1349" spans="1:2" x14ac:dyDescent="0.2">
      <c r="A1349" s="11"/>
      <c r="B1349" s="10"/>
    </row>
    <row r="1350" spans="1:2" x14ac:dyDescent="0.2">
      <c r="A1350" s="11"/>
      <c r="B1350" s="10"/>
    </row>
    <row r="1351" spans="1:2" x14ac:dyDescent="0.2">
      <c r="A1351" s="11"/>
      <c r="B1351" s="10"/>
    </row>
    <row r="1352" spans="1:2" x14ac:dyDescent="0.2">
      <c r="A1352" s="11"/>
      <c r="B1352" s="10"/>
    </row>
    <row r="1353" spans="1:2" x14ac:dyDescent="0.2">
      <c r="A1353" s="11"/>
      <c r="B1353" s="10"/>
    </row>
    <row r="1354" spans="1:2" x14ac:dyDescent="0.2">
      <c r="A1354" s="11"/>
      <c r="B1354" s="10"/>
    </row>
    <row r="1355" spans="1:2" x14ac:dyDescent="0.2">
      <c r="A1355" s="11"/>
      <c r="B1355" s="10"/>
    </row>
    <row r="1356" spans="1:2" x14ac:dyDescent="0.2">
      <c r="A1356" s="11"/>
      <c r="B1356" s="10"/>
    </row>
    <row r="1357" spans="1:2" x14ac:dyDescent="0.2">
      <c r="A1357" s="11"/>
      <c r="B1357" s="10"/>
    </row>
    <row r="1358" spans="1:2" x14ac:dyDescent="0.2">
      <c r="A1358" s="11"/>
      <c r="B1358" s="10"/>
    </row>
    <row r="1359" spans="1:2" x14ac:dyDescent="0.2">
      <c r="A1359" s="11"/>
      <c r="B1359" s="10"/>
    </row>
    <row r="1360" spans="1:2" x14ac:dyDescent="0.2">
      <c r="A1360" s="11"/>
      <c r="B1360" s="10"/>
    </row>
    <row r="1361" spans="1:2" x14ac:dyDescent="0.2">
      <c r="A1361" s="11"/>
      <c r="B1361" s="10"/>
    </row>
    <row r="1362" spans="1:2" x14ac:dyDescent="0.2">
      <c r="A1362" s="11"/>
      <c r="B1362" s="10"/>
    </row>
    <row r="1363" spans="1:2" x14ac:dyDescent="0.2">
      <c r="A1363" s="11"/>
      <c r="B1363" s="10"/>
    </row>
    <row r="1364" spans="1:2" x14ac:dyDescent="0.2">
      <c r="A1364" s="11"/>
      <c r="B1364" s="10"/>
    </row>
    <row r="1365" spans="1:2" x14ac:dyDescent="0.2">
      <c r="A1365" s="11"/>
      <c r="B1365" s="10"/>
    </row>
    <row r="1366" spans="1:2" x14ac:dyDescent="0.2">
      <c r="A1366" s="11"/>
      <c r="B1366" s="10"/>
    </row>
    <row r="1367" spans="1:2" x14ac:dyDescent="0.2">
      <c r="A1367" s="11"/>
      <c r="B1367" s="10"/>
    </row>
    <row r="1368" spans="1:2" x14ac:dyDescent="0.2">
      <c r="A1368" s="11"/>
      <c r="B1368" s="10"/>
    </row>
    <row r="1369" spans="1:2" x14ac:dyDescent="0.2">
      <c r="A1369" s="11"/>
      <c r="B1369" s="10"/>
    </row>
    <row r="1370" spans="1:2" x14ac:dyDescent="0.2">
      <c r="A1370" s="11"/>
      <c r="B1370" s="10"/>
    </row>
    <row r="1371" spans="1:2" x14ac:dyDescent="0.2">
      <c r="A1371" s="11"/>
      <c r="B1371" s="10"/>
    </row>
    <row r="1372" spans="1:2" x14ac:dyDescent="0.2">
      <c r="A1372" s="11"/>
      <c r="B1372" s="10"/>
    </row>
    <row r="1373" spans="1:2" x14ac:dyDescent="0.2">
      <c r="A1373" s="11"/>
      <c r="B1373" s="10"/>
    </row>
    <row r="1374" spans="1:2" x14ac:dyDescent="0.2">
      <c r="A1374" s="11"/>
      <c r="B1374" s="10"/>
    </row>
    <row r="1375" spans="1:2" x14ac:dyDescent="0.2">
      <c r="A1375" s="11"/>
      <c r="B1375" s="10"/>
    </row>
    <row r="1376" spans="1:2" x14ac:dyDescent="0.2">
      <c r="A1376" s="11"/>
      <c r="B1376" s="10"/>
    </row>
    <row r="1377" spans="1:2" x14ac:dyDescent="0.2">
      <c r="A1377" s="11"/>
      <c r="B1377" s="10"/>
    </row>
    <row r="1378" spans="1:2" x14ac:dyDescent="0.2">
      <c r="A1378" s="11"/>
      <c r="B1378" s="10"/>
    </row>
    <row r="1379" spans="1:2" x14ac:dyDescent="0.2">
      <c r="A1379" s="11"/>
      <c r="B1379" s="10"/>
    </row>
    <row r="1380" spans="1:2" x14ac:dyDescent="0.2">
      <c r="A1380" s="11"/>
      <c r="B1380" s="10"/>
    </row>
    <row r="1381" spans="1:2" x14ac:dyDescent="0.2">
      <c r="A1381" s="11"/>
      <c r="B1381" s="10"/>
    </row>
    <row r="1382" spans="1:2" x14ac:dyDescent="0.2">
      <c r="A1382" s="11"/>
      <c r="B1382" s="10"/>
    </row>
    <row r="1383" spans="1:2" x14ac:dyDescent="0.2">
      <c r="A1383" s="11"/>
      <c r="B1383" s="10"/>
    </row>
    <row r="1384" spans="1:2" x14ac:dyDescent="0.2">
      <c r="A1384" s="11"/>
      <c r="B1384" s="10"/>
    </row>
    <row r="1385" spans="1:2" x14ac:dyDescent="0.2">
      <c r="A1385" s="11"/>
      <c r="B1385" s="10"/>
    </row>
    <row r="1386" spans="1:2" x14ac:dyDescent="0.2">
      <c r="A1386" s="11"/>
      <c r="B1386" s="10"/>
    </row>
    <row r="1387" spans="1:2" x14ac:dyDescent="0.2">
      <c r="A1387" s="11"/>
      <c r="B1387" s="10"/>
    </row>
    <row r="1388" spans="1:2" x14ac:dyDescent="0.2">
      <c r="A1388" s="11"/>
      <c r="B1388" s="10"/>
    </row>
    <row r="1389" spans="1:2" x14ac:dyDescent="0.2">
      <c r="A1389" s="11"/>
      <c r="B1389" s="10"/>
    </row>
    <row r="1390" spans="1:2" x14ac:dyDescent="0.2">
      <c r="A1390" s="11"/>
      <c r="B1390" s="10"/>
    </row>
    <row r="1391" spans="1:2" x14ac:dyDescent="0.2">
      <c r="A1391" s="11"/>
      <c r="B1391" s="10"/>
    </row>
    <row r="1392" spans="1:2" x14ac:dyDescent="0.2">
      <c r="A1392" s="11"/>
      <c r="B1392" s="10"/>
    </row>
    <row r="1393" spans="1:2" x14ac:dyDescent="0.2">
      <c r="A1393" s="11"/>
      <c r="B1393" s="10"/>
    </row>
    <row r="1394" spans="1:2" x14ac:dyDescent="0.2">
      <c r="A1394" s="11"/>
      <c r="B1394" s="10"/>
    </row>
    <row r="1395" spans="1:2" x14ac:dyDescent="0.2">
      <c r="A1395" s="11"/>
      <c r="B1395" s="10"/>
    </row>
    <row r="1396" spans="1:2" x14ac:dyDescent="0.2">
      <c r="A1396" s="11"/>
      <c r="B1396" s="10"/>
    </row>
    <row r="1397" spans="1:2" x14ac:dyDescent="0.2">
      <c r="A1397" s="11"/>
      <c r="B1397" s="10"/>
    </row>
    <row r="1398" spans="1:2" x14ac:dyDescent="0.2">
      <c r="A1398" s="11"/>
      <c r="B1398" s="10"/>
    </row>
    <row r="1399" spans="1:2" x14ac:dyDescent="0.2">
      <c r="A1399" s="11"/>
      <c r="B1399" s="10"/>
    </row>
    <row r="1400" spans="1:2" x14ac:dyDescent="0.2">
      <c r="A1400" s="11"/>
      <c r="B1400" s="10"/>
    </row>
    <row r="1401" spans="1:2" x14ac:dyDescent="0.2">
      <c r="A1401" s="11"/>
      <c r="B1401" s="10"/>
    </row>
    <row r="1402" spans="1:2" x14ac:dyDescent="0.2">
      <c r="A1402" s="11"/>
      <c r="B1402" s="10"/>
    </row>
    <row r="1403" spans="1:2" x14ac:dyDescent="0.2">
      <c r="A1403" s="11"/>
      <c r="B1403" s="10"/>
    </row>
    <row r="1404" spans="1:2" x14ac:dyDescent="0.2">
      <c r="A1404" s="11"/>
      <c r="B1404" s="10"/>
    </row>
    <row r="1405" spans="1:2" x14ac:dyDescent="0.2">
      <c r="A1405" s="11"/>
      <c r="B1405" s="10"/>
    </row>
    <row r="1406" spans="1:2" x14ac:dyDescent="0.2">
      <c r="A1406" s="11"/>
      <c r="B1406" s="10"/>
    </row>
    <row r="1407" spans="1:2" x14ac:dyDescent="0.2">
      <c r="A1407" s="11"/>
      <c r="B1407" s="10"/>
    </row>
    <row r="1408" spans="1:2" x14ac:dyDescent="0.2">
      <c r="A1408" s="11"/>
      <c r="B1408" s="10"/>
    </row>
    <row r="1409" spans="1:2" x14ac:dyDescent="0.2">
      <c r="A1409" s="11"/>
      <c r="B1409" s="10"/>
    </row>
    <row r="1410" spans="1:2" x14ac:dyDescent="0.2">
      <c r="A1410" s="11"/>
      <c r="B1410" s="10"/>
    </row>
    <row r="1411" spans="1:2" x14ac:dyDescent="0.2">
      <c r="A1411" s="11"/>
      <c r="B1411" s="10"/>
    </row>
    <row r="1412" spans="1:2" x14ac:dyDescent="0.2">
      <c r="A1412" s="11"/>
      <c r="B1412" s="10"/>
    </row>
    <row r="1413" spans="1:2" x14ac:dyDescent="0.2">
      <c r="A1413" s="11"/>
      <c r="B1413" s="10"/>
    </row>
    <row r="1414" spans="1:2" x14ac:dyDescent="0.2">
      <c r="A1414" s="11"/>
      <c r="B1414" s="10"/>
    </row>
    <row r="1415" spans="1:2" x14ac:dyDescent="0.2">
      <c r="A1415" s="11"/>
      <c r="B1415" s="10"/>
    </row>
    <row r="1416" spans="1:2" x14ac:dyDescent="0.2">
      <c r="A1416" s="11"/>
      <c r="B1416" s="10"/>
    </row>
    <row r="1417" spans="1:2" x14ac:dyDescent="0.2">
      <c r="A1417" s="11"/>
      <c r="B1417" s="10"/>
    </row>
    <row r="1418" spans="1:2" x14ac:dyDescent="0.2">
      <c r="A1418" s="11"/>
      <c r="B1418" s="10"/>
    </row>
    <row r="1419" spans="1:2" x14ac:dyDescent="0.2">
      <c r="A1419" s="11"/>
      <c r="B1419" s="10"/>
    </row>
    <row r="1420" spans="1:2" x14ac:dyDescent="0.2">
      <c r="A1420" s="11"/>
      <c r="B1420" s="10"/>
    </row>
    <row r="1421" spans="1:2" x14ac:dyDescent="0.2">
      <c r="A1421" s="11"/>
      <c r="B1421" s="10"/>
    </row>
    <row r="1422" spans="1:2" x14ac:dyDescent="0.2">
      <c r="A1422" s="11"/>
      <c r="B1422" s="10"/>
    </row>
    <row r="1423" spans="1:2" x14ac:dyDescent="0.2">
      <c r="A1423" s="11"/>
      <c r="B1423" s="10"/>
    </row>
    <row r="1424" spans="1:2" x14ac:dyDescent="0.2">
      <c r="A1424" s="11"/>
      <c r="B1424" s="10"/>
    </row>
    <row r="1425" spans="1:2" x14ac:dyDescent="0.2">
      <c r="A1425" s="11"/>
      <c r="B1425" s="10"/>
    </row>
    <row r="1426" spans="1:2" x14ac:dyDescent="0.2">
      <c r="A1426" s="11"/>
      <c r="B1426" s="10"/>
    </row>
    <row r="1427" spans="1:2" x14ac:dyDescent="0.2">
      <c r="A1427" s="11"/>
      <c r="B1427" s="10"/>
    </row>
    <row r="1428" spans="1:2" x14ac:dyDescent="0.2">
      <c r="A1428" s="11"/>
      <c r="B1428" s="10"/>
    </row>
    <row r="1429" spans="1:2" x14ac:dyDescent="0.2">
      <c r="A1429" s="11"/>
      <c r="B1429" s="10"/>
    </row>
    <row r="1430" spans="1:2" x14ac:dyDescent="0.2">
      <c r="A1430" s="11"/>
      <c r="B1430" s="10"/>
    </row>
    <row r="1431" spans="1:2" x14ac:dyDescent="0.2">
      <c r="A1431" s="11"/>
      <c r="B1431" s="10"/>
    </row>
    <row r="1432" spans="1:2" x14ac:dyDescent="0.2">
      <c r="A1432" s="11"/>
      <c r="B1432" s="10"/>
    </row>
    <row r="1433" spans="1:2" x14ac:dyDescent="0.2">
      <c r="A1433" s="11"/>
      <c r="B1433" s="10"/>
    </row>
    <row r="1434" spans="1:2" x14ac:dyDescent="0.2">
      <c r="A1434" s="11"/>
      <c r="B1434" s="10"/>
    </row>
    <row r="1435" spans="1:2" x14ac:dyDescent="0.2">
      <c r="A1435" s="11"/>
      <c r="B1435" s="10"/>
    </row>
    <row r="1436" spans="1:2" x14ac:dyDescent="0.2">
      <c r="A1436" s="11"/>
      <c r="B1436" s="10"/>
    </row>
    <row r="1437" spans="1:2" x14ac:dyDescent="0.2">
      <c r="A1437" s="11"/>
      <c r="B1437" s="10"/>
    </row>
    <row r="1438" spans="1:2" x14ac:dyDescent="0.2">
      <c r="A1438" s="11"/>
      <c r="B1438" s="10"/>
    </row>
    <row r="1439" spans="1:2" x14ac:dyDescent="0.2">
      <c r="A1439" s="11"/>
      <c r="B1439" s="10"/>
    </row>
    <row r="1440" spans="1:2" x14ac:dyDescent="0.2">
      <c r="A1440" s="11"/>
      <c r="B1440" s="10"/>
    </row>
    <row r="1441" spans="1:2" x14ac:dyDescent="0.2">
      <c r="A1441" s="11"/>
      <c r="B1441" s="10"/>
    </row>
    <row r="1442" spans="1:2" x14ac:dyDescent="0.2">
      <c r="A1442" s="11"/>
      <c r="B1442" s="10"/>
    </row>
    <row r="1443" spans="1:2" x14ac:dyDescent="0.2">
      <c r="A1443" s="11"/>
      <c r="B1443" s="10"/>
    </row>
    <row r="1444" spans="1:2" x14ac:dyDescent="0.2">
      <c r="A1444" s="11"/>
      <c r="B1444" s="10"/>
    </row>
    <row r="1445" spans="1:2" x14ac:dyDescent="0.2">
      <c r="A1445" s="11"/>
      <c r="B1445" s="10"/>
    </row>
    <row r="1446" spans="1:2" x14ac:dyDescent="0.2">
      <c r="A1446" s="11"/>
      <c r="B1446" s="10"/>
    </row>
    <row r="1447" spans="1:2" x14ac:dyDescent="0.2">
      <c r="A1447" s="11"/>
      <c r="B1447" s="10"/>
    </row>
    <row r="1448" spans="1:2" x14ac:dyDescent="0.2">
      <c r="A1448" s="11"/>
      <c r="B1448" s="10"/>
    </row>
    <row r="1449" spans="1:2" x14ac:dyDescent="0.2">
      <c r="A1449" s="11"/>
      <c r="B1449" s="10"/>
    </row>
    <row r="1450" spans="1:2" x14ac:dyDescent="0.2">
      <c r="A1450" s="11"/>
      <c r="B1450" s="10"/>
    </row>
    <row r="1451" spans="1:2" x14ac:dyDescent="0.2">
      <c r="A1451" s="11"/>
      <c r="B1451" s="10"/>
    </row>
    <row r="1452" spans="1:2" x14ac:dyDescent="0.2">
      <c r="A1452" s="11"/>
      <c r="B1452" s="10"/>
    </row>
    <row r="1453" spans="1:2" x14ac:dyDescent="0.2">
      <c r="A1453" s="11"/>
      <c r="B1453" s="10"/>
    </row>
    <row r="1454" spans="1:2" x14ac:dyDescent="0.2">
      <c r="A1454" s="11"/>
      <c r="B1454" s="10"/>
    </row>
    <row r="1455" spans="1:2" x14ac:dyDescent="0.2">
      <c r="A1455" s="11"/>
      <c r="B1455" s="10"/>
    </row>
    <row r="1456" spans="1:2" x14ac:dyDescent="0.2">
      <c r="A1456" s="11"/>
      <c r="B1456" s="10"/>
    </row>
    <row r="1457" spans="1:2" x14ac:dyDescent="0.2">
      <c r="A1457" s="11"/>
      <c r="B1457" s="10"/>
    </row>
    <row r="1458" spans="1:2" x14ac:dyDescent="0.2">
      <c r="A1458" s="11"/>
      <c r="B1458" s="10"/>
    </row>
    <row r="1459" spans="1:2" x14ac:dyDescent="0.2">
      <c r="A1459" s="11"/>
      <c r="B1459" s="10"/>
    </row>
    <row r="1460" spans="1:2" x14ac:dyDescent="0.2">
      <c r="A1460" s="11"/>
      <c r="B1460" s="10"/>
    </row>
    <row r="1461" spans="1:2" x14ac:dyDescent="0.2">
      <c r="A1461" s="11"/>
      <c r="B1461" s="10"/>
    </row>
    <row r="1462" spans="1:2" x14ac:dyDescent="0.2">
      <c r="A1462" s="11"/>
      <c r="B1462" s="10"/>
    </row>
    <row r="1463" spans="1:2" x14ac:dyDescent="0.2">
      <c r="A1463" s="11"/>
      <c r="B1463" s="10"/>
    </row>
    <row r="1464" spans="1:2" x14ac:dyDescent="0.2">
      <c r="A1464" s="11"/>
      <c r="B1464" s="10"/>
    </row>
    <row r="1465" spans="1:2" x14ac:dyDescent="0.2">
      <c r="A1465" s="11"/>
      <c r="B1465" s="10"/>
    </row>
    <row r="1466" spans="1:2" x14ac:dyDescent="0.2">
      <c r="A1466" s="11"/>
      <c r="B1466" s="10"/>
    </row>
    <row r="1467" spans="1:2" x14ac:dyDescent="0.2">
      <c r="A1467" s="11"/>
      <c r="B1467" s="10"/>
    </row>
    <row r="1468" spans="1:2" x14ac:dyDescent="0.2">
      <c r="A1468" s="11"/>
      <c r="B1468" s="10"/>
    </row>
    <row r="1469" spans="1:2" x14ac:dyDescent="0.2">
      <c r="A1469" s="11"/>
      <c r="B1469" s="10"/>
    </row>
    <row r="1470" spans="1:2" x14ac:dyDescent="0.2">
      <c r="A1470" s="11"/>
      <c r="B1470" s="10"/>
    </row>
    <row r="1471" spans="1:2" x14ac:dyDescent="0.2">
      <c r="A1471" s="11"/>
      <c r="B1471" s="10"/>
    </row>
    <row r="1472" spans="1:2" x14ac:dyDescent="0.2">
      <c r="A1472" s="11"/>
      <c r="B1472" s="10"/>
    </row>
    <row r="1473" spans="1:2" x14ac:dyDescent="0.2">
      <c r="A1473" s="11"/>
      <c r="B1473" s="10"/>
    </row>
    <row r="1474" spans="1:2" x14ac:dyDescent="0.2">
      <c r="A1474" s="11"/>
      <c r="B1474" s="10"/>
    </row>
    <row r="1475" spans="1:2" x14ac:dyDescent="0.2">
      <c r="A1475" s="11"/>
      <c r="B1475" s="10"/>
    </row>
    <row r="1476" spans="1:2" x14ac:dyDescent="0.2">
      <c r="A1476" s="11"/>
      <c r="B1476" s="10"/>
    </row>
    <row r="1477" spans="1:2" x14ac:dyDescent="0.2">
      <c r="A1477" s="11"/>
      <c r="B1477" s="10"/>
    </row>
    <row r="1478" spans="1:2" x14ac:dyDescent="0.2">
      <c r="A1478" s="11"/>
      <c r="B1478" s="10"/>
    </row>
    <row r="1479" spans="1:2" x14ac:dyDescent="0.2">
      <c r="A1479" s="11"/>
      <c r="B1479" s="10"/>
    </row>
    <row r="1480" spans="1:2" x14ac:dyDescent="0.2">
      <c r="A1480" s="11"/>
      <c r="B1480" s="10"/>
    </row>
    <row r="1481" spans="1:2" x14ac:dyDescent="0.2">
      <c r="A1481" s="11"/>
      <c r="B1481" s="10"/>
    </row>
    <row r="1482" spans="1:2" x14ac:dyDescent="0.2">
      <c r="A1482" s="11"/>
      <c r="B1482" s="10"/>
    </row>
    <row r="1483" spans="1:2" x14ac:dyDescent="0.2">
      <c r="A1483" s="11"/>
      <c r="B1483" s="10"/>
    </row>
    <row r="1484" spans="1:2" x14ac:dyDescent="0.2">
      <c r="A1484" s="11"/>
      <c r="B1484" s="10"/>
    </row>
    <row r="1485" spans="1:2" x14ac:dyDescent="0.2">
      <c r="A1485" s="11"/>
      <c r="B1485" s="10"/>
    </row>
    <row r="1486" spans="1:2" x14ac:dyDescent="0.2">
      <c r="A1486" s="11"/>
      <c r="B1486" s="10"/>
    </row>
    <row r="1487" spans="1:2" x14ac:dyDescent="0.2">
      <c r="A1487" s="11"/>
      <c r="B1487" s="10"/>
    </row>
    <row r="1488" spans="1:2" x14ac:dyDescent="0.2">
      <c r="A1488" s="11"/>
      <c r="B1488" s="10"/>
    </row>
    <row r="1489" spans="1:2" x14ac:dyDescent="0.2">
      <c r="A1489" s="11"/>
      <c r="B1489" s="10"/>
    </row>
    <row r="1490" spans="1:2" x14ac:dyDescent="0.2">
      <c r="A1490" s="11"/>
      <c r="B1490" s="10"/>
    </row>
    <row r="1491" spans="1:2" x14ac:dyDescent="0.2">
      <c r="A1491" s="11"/>
      <c r="B1491" s="10"/>
    </row>
    <row r="1492" spans="1:2" x14ac:dyDescent="0.2">
      <c r="A1492" s="11"/>
      <c r="B1492" s="10"/>
    </row>
    <row r="1493" spans="1:2" x14ac:dyDescent="0.2">
      <c r="A1493" s="11"/>
      <c r="B1493" s="10"/>
    </row>
    <row r="1494" spans="1:2" x14ac:dyDescent="0.2">
      <c r="A1494" s="11"/>
      <c r="B1494" s="10"/>
    </row>
    <row r="1495" spans="1:2" x14ac:dyDescent="0.2">
      <c r="A1495" s="11"/>
      <c r="B1495" s="10"/>
    </row>
    <row r="1496" spans="1:2" x14ac:dyDescent="0.2">
      <c r="A1496" s="11"/>
      <c r="B1496" s="10"/>
    </row>
    <row r="1497" spans="1:2" x14ac:dyDescent="0.2">
      <c r="A1497" s="11"/>
      <c r="B1497" s="10"/>
    </row>
    <row r="1498" spans="1:2" x14ac:dyDescent="0.2">
      <c r="A1498" s="11"/>
      <c r="B1498" s="10"/>
    </row>
    <row r="1499" spans="1:2" x14ac:dyDescent="0.2">
      <c r="A1499" s="11"/>
      <c r="B1499" s="10"/>
    </row>
    <row r="1500" spans="1:2" x14ac:dyDescent="0.2">
      <c r="A1500" s="11"/>
      <c r="B1500" s="10"/>
    </row>
    <row r="1501" spans="1:2" x14ac:dyDescent="0.2">
      <c r="A1501" s="11"/>
      <c r="B1501" s="10"/>
    </row>
    <row r="1502" spans="1:2" x14ac:dyDescent="0.2">
      <c r="A1502" s="11"/>
      <c r="B1502" s="10"/>
    </row>
    <row r="1503" spans="1:2" x14ac:dyDescent="0.2">
      <c r="A1503" s="11"/>
      <c r="B1503" s="10"/>
    </row>
    <row r="1504" spans="1:2" x14ac:dyDescent="0.2">
      <c r="A1504" s="11"/>
      <c r="B1504" s="10"/>
    </row>
    <row r="1505" spans="1:2" x14ac:dyDescent="0.2">
      <c r="A1505" s="11"/>
      <c r="B1505" s="10"/>
    </row>
    <row r="1506" spans="1:2" x14ac:dyDescent="0.2">
      <c r="A1506" s="11"/>
      <c r="B1506" s="10"/>
    </row>
    <row r="1507" spans="1:2" x14ac:dyDescent="0.2">
      <c r="A1507" s="11"/>
      <c r="B1507" s="10"/>
    </row>
    <row r="1508" spans="1:2" x14ac:dyDescent="0.2">
      <c r="A1508" s="11"/>
      <c r="B1508" s="10"/>
    </row>
    <row r="1509" spans="1:2" x14ac:dyDescent="0.2">
      <c r="A1509" s="11"/>
      <c r="B1509" s="10"/>
    </row>
    <row r="1510" spans="1:2" x14ac:dyDescent="0.2">
      <c r="A1510" s="11"/>
      <c r="B1510" s="10"/>
    </row>
    <row r="1511" spans="1:2" x14ac:dyDescent="0.2">
      <c r="A1511" s="11"/>
      <c r="B1511" s="10"/>
    </row>
    <row r="1512" spans="1:2" x14ac:dyDescent="0.2">
      <c r="A1512" s="11"/>
      <c r="B1512" s="10"/>
    </row>
    <row r="1513" spans="1:2" x14ac:dyDescent="0.2">
      <c r="A1513" s="11"/>
      <c r="B1513" s="10"/>
    </row>
    <row r="1514" spans="1:2" x14ac:dyDescent="0.2">
      <c r="A1514" s="11"/>
      <c r="B1514" s="10"/>
    </row>
    <row r="1515" spans="1:2" x14ac:dyDescent="0.2">
      <c r="A1515" s="11"/>
      <c r="B1515" s="10"/>
    </row>
    <row r="1516" spans="1:2" x14ac:dyDescent="0.2">
      <c r="A1516" s="11"/>
      <c r="B1516" s="10"/>
    </row>
    <row r="1517" spans="1:2" x14ac:dyDescent="0.2">
      <c r="A1517" s="11"/>
      <c r="B1517" s="10"/>
    </row>
    <row r="1518" spans="1:2" x14ac:dyDescent="0.2">
      <c r="A1518" s="11"/>
      <c r="B1518" s="10"/>
    </row>
    <row r="1519" spans="1:2" x14ac:dyDescent="0.2">
      <c r="A1519" s="11"/>
      <c r="B1519" s="10"/>
    </row>
    <row r="1520" spans="1:2" x14ac:dyDescent="0.2">
      <c r="A1520" s="11"/>
      <c r="B1520" s="10"/>
    </row>
    <row r="1521" spans="1:2" x14ac:dyDescent="0.2">
      <c r="A1521" s="11"/>
      <c r="B1521" s="10"/>
    </row>
    <row r="1522" spans="1:2" x14ac:dyDescent="0.2">
      <c r="A1522" s="11"/>
      <c r="B1522" s="10"/>
    </row>
    <row r="1523" spans="1:2" x14ac:dyDescent="0.2">
      <c r="A1523" s="11"/>
      <c r="B1523" s="10"/>
    </row>
    <row r="1524" spans="1:2" x14ac:dyDescent="0.2">
      <c r="A1524" s="11"/>
      <c r="B1524" s="10"/>
    </row>
    <row r="1525" spans="1:2" x14ac:dyDescent="0.2">
      <c r="A1525" s="11"/>
      <c r="B1525" s="10"/>
    </row>
    <row r="1526" spans="1:2" x14ac:dyDescent="0.2">
      <c r="A1526" s="11"/>
      <c r="B1526" s="10"/>
    </row>
    <row r="1527" spans="1:2" x14ac:dyDescent="0.2">
      <c r="A1527" s="11"/>
      <c r="B1527" s="10"/>
    </row>
    <row r="1528" spans="1:2" x14ac:dyDescent="0.2">
      <c r="A1528" s="11"/>
      <c r="B1528" s="10"/>
    </row>
    <row r="1529" spans="1:2" x14ac:dyDescent="0.2">
      <c r="A1529" s="11"/>
      <c r="B1529" s="10"/>
    </row>
    <row r="1530" spans="1:2" x14ac:dyDescent="0.2">
      <c r="A1530" s="11"/>
      <c r="B1530" s="10"/>
    </row>
    <row r="1531" spans="1:2" x14ac:dyDescent="0.2">
      <c r="A1531" s="11"/>
      <c r="B1531" s="10"/>
    </row>
    <row r="1532" spans="1:2" x14ac:dyDescent="0.2">
      <c r="A1532" s="11"/>
      <c r="B1532" s="10"/>
    </row>
    <row r="1533" spans="1:2" x14ac:dyDescent="0.2">
      <c r="A1533" s="11"/>
      <c r="B1533" s="10"/>
    </row>
    <row r="1534" spans="1:2" x14ac:dyDescent="0.2">
      <c r="A1534" s="11"/>
      <c r="B1534" s="10"/>
    </row>
    <row r="1535" spans="1:2" x14ac:dyDescent="0.2">
      <c r="A1535" s="11"/>
      <c r="B1535" s="10"/>
    </row>
    <row r="1536" spans="1:2" x14ac:dyDescent="0.2">
      <c r="A1536" s="11"/>
      <c r="B1536" s="10"/>
    </row>
    <row r="1537" spans="1:2" x14ac:dyDescent="0.2">
      <c r="A1537" s="11"/>
      <c r="B1537" s="10"/>
    </row>
    <row r="1538" spans="1:2" x14ac:dyDescent="0.2">
      <c r="A1538" s="11"/>
      <c r="B1538" s="10"/>
    </row>
    <row r="1539" spans="1:2" x14ac:dyDescent="0.2">
      <c r="A1539" s="11"/>
      <c r="B1539" s="10"/>
    </row>
    <row r="1540" spans="1:2" x14ac:dyDescent="0.2">
      <c r="A1540" s="11"/>
      <c r="B1540" s="10"/>
    </row>
    <row r="1541" spans="1:2" x14ac:dyDescent="0.2">
      <c r="A1541" s="11"/>
      <c r="B1541" s="10"/>
    </row>
    <row r="1542" spans="1:2" x14ac:dyDescent="0.2">
      <c r="A1542" s="11"/>
      <c r="B1542" s="10"/>
    </row>
    <row r="1543" spans="1:2" x14ac:dyDescent="0.2">
      <c r="A1543" s="11"/>
      <c r="B1543" s="10"/>
    </row>
    <row r="1544" spans="1:2" x14ac:dyDescent="0.2">
      <c r="A1544" s="11"/>
      <c r="B1544" s="10"/>
    </row>
    <row r="1545" spans="1:2" x14ac:dyDescent="0.2">
      <c r="A1545" s="11"/>
      <c r="B1545" s="10"/>
    </row>
    <row r="1546" spans="1:2" x14ac:dyDescent="0.2">
      <c r="A1546" s="11"/>
      <c r="B1546" s="10"/>
    </row>
    <row r="1547" spans="1:2" x14ac:dyDescent="0.2">
      <c r="A1547" s="11"/>
      <c r="B1547" s="10"/>
    </row>
    <row r="1548" spans="1:2" x14ac:dyDescent="0.2">
      <c r="A1548" s="11"/>
      <c r="B1548" s="10"/>
    </row>
    <row r="1549" spans="1:2" x14ac:dyDescent="0.2">
      <c r="A1549" s="11"/>
      <c r="B1549" s="10"/>
    </row>
    <row r="1550" spans="1:2" x14ac:dyDescent="0.2">
      <c r="A1550" s="11"/>
      <c r="B1550" s="10"/>
    </row>
    <row r="1551" spans="1:2" x14ac:dyDescent="0.2">
      <c r="A1551" s="11"/>
      <c r="B1551" s="10"/>
    </row>
    <row r="1552" spans="1:2" x14ac:dyDescent="0.2">
      <c r="A1552" s="11"/>
      <c r="B1552" s="10"/>
    </row>
    <row r="1553" spans="1:2" x14ac:dyDescent="0.2">
      <c r="A1553" s="11"/>
      <c r="B1553" s="10"/>
    </row>
    <row r="1554" spans="1:2" x14ac:dyDescent="0.2">
      <c r="A1554" s="11"/>
      <c r="B1554" s="10"/>
    </row>
    <row r="1555" spans="1:2" x14ac:dyDescent="0.2">
      <c r="A1555" s="11"/>
      <c r="B1555" s="10"/>
    </row>
    <row r="1556" spans="1:2" x14ac:dyDescent="0.2">
      <c r="A1556" s="11"/>
      <c r="B1556" s="10"/>
    </row>
    <row r="1557" spans="1:2" x14ac:dyDescent="0.2">
      <c r="A1557" s="11"/>
      <c r="B1557" s="10"/>
    </row>
    <row r="1558" spans="1:2" x14ac:dyDescent="0.2">
      <c r="A1558" s="11"/>
      <c r="B1558" s="10"/>
    </row>
    <row r="1559" spans="1:2" x14ac:dyDescent="0.2">
      <c r="A1559" s="11"/>
      <c r="B1559" s="10"/>
    </row>
    <row r="1560" spans="1:2" x14ac:dyDescent="0.2">
      <c r="A1560" s="11"/>
      <c r="B1560" s="10"/>
    </row>
    <row r="1561" spans="1:2" x14ac:dyDescent="0.2">
      <c r="A1561" s="11"/>
      <c r="B1561" s="10"/>
    </row>
    <row r="1562" spans="1:2" x14ac:dyDescent="0.2">
      <c r="A1562" s="11"/>
      <c r="B1562" s="10"/>
    </row>
    <row r="1563" spans="1:2" x14ac:dyDescent="0.2">
      <c r="A1563" s="11"/>
      <c r="B1563" s="10"/>
    </row>
    <row r="1564" spans="1:2" x14ac:dyDescent="0.2">
      <c r="A1564" s="11"/>
      <c r="B1564" s="10"/>
    </row>
    <row r="1565" spans="1:2" x14ac:dyDescent="0.2">
      <c r="A1565" s="11"/>
      <c r="B1565" s="10"/>
    </row>
    <row r="1566" spans="1:2" x14ac:dyDescent="0.2">
      <c r="A1566" s="11"/>
      <c r="B1566" s="10"/>
    </row>
    <row r="1567" spans="1:2" x14ac:dyDescent="0.2">
      <c r="A1567" s="11"/>
      <c r="B1567" s="10"/>
    </row>
    <row r="1568" spans="1:2" x14ac:dyDescent="0.2">
      <c r="A1568" s="11"/>
      <c r="B1568" s="10"/>
    </row>
    <row r="1569" spans="1:2" x14ac:dyDescent="0.2">
      <c r="A1569" s="11"/>
      <c r="B1569" s="10"/>
    </row>
    <row r="1570" spans="1:2" x14ac:dyDescent="0.2">
      <c r="A1570" s="11"/>
      <c r="B1570" s="10"/>
    </row>
    <row r="1571" spans="1:2" x14ac:dyDescent="0.2">
      <c r="A1571" s="11"/>
      <c r="B1571" s="10"/>
    </row>
    <row r="1572" spans="1:2" x14ac:dyDescent="0.2">
      <c r="A1572" s="11"/>
      <c r="B1572" s="10"/>
    </row>
    <row r="1573" spans="1:2" x14ac:dyDescent="0.2">
      <c r="A1573" s="11"/>
      <c r="B1573" s="10"/>
    </row>
    <row r="1574" spans="1:2" x14ac:dyDescent="0.2">
      <c r="A1574" s="11"/>
      <c r="B1574" s="10"/>
    </row>
    <row r="1575" spans="1:2" x14ac:dyDescent="0.2">
      <c r="A1575" s="11"/>
      <c r="B1575" s="10"/>
    </row>
    <row r="1576" spans="1:2" x14ac:dyDescent="0.2">
      <c r="A1576" s="11"/>
      <c r="B1576" s="10"/>
    </row>
    <row r="1577" spans="1:2" x14ac:dyDescent="0.2">
      <c r="A1577" s="11"/>
      <c r="B1577" s="10"/>
    </row>
    <row r="1578" spans="1:2" x14ac:dyDescent="0.2">
      <c r="A1578" s="11"/>
      <c r="B1578" s="10"/>
    </row>
    <row r="1579" spans="1:2" x14ac:dyDescent="0.2">
      <c r="A1579" s="11"/>
      <c r="B1579" s="10"/>
    </row>
    <row r="1580" spans="1:2" x14ac:dyDescent="0.2">
      <c r="A1580" s="11"/>
      <c r="B1580" s="10"/>
    </row>
    <row r="1581" spans="1:2" x14ac:dyDescent="0.2">
      <c r="A1581" s="11"/>
      <c r="B1581" s="10"/>
    </row>
    <row r="1582" spans="1:2" x14ac:dyDescent="0.2">
      <c r="A1582" s="11"/>
      <c r="B1582" s="10"/>
    </row>
    <row r="1583" spans="1:2" x14ac:dyDescent="0.2">
      <c r="A1583" s="11"/>
      <c r="B1583" s="10"/>
    </row>
    <row r="1584" spans="1:2" x14ac:dyDescent="0.2">
      <c r="A1584" s="11"/>
      <c r="B1584" s="10"/>
    </row>
    <row r="1585" spans="1:2" x14ac:dyDescent="0.2">
      <c r="A1585" s="11"/>
      <c r="B1585" s="10"/>
    </row>
    <row r="1586" spans="1:2" x14ac:dyDescent="0.2">
      <c r="A1586" s="11"/>
      <c r="B1586" s="10"/>
    </row>
    <row r="1587" spans="1:2" x14ac:dyDescent="0.2">
      <c r="A1587" s="11"/>
      <c r="B1587" s="10"/>
    </row>
    <row r="1588" spans="1:2" x14ac:dyDescent="0.2">
      <c r="A1588" s="11"/>
      <c r="B1588" s="10"/>
    </row>
    <row r="1589" spans="1:2" x14ac:dyDescent="0.2">
      <c r="A1589" s="11"/>
      <c r="B1589" s="10"/>
    </row>
    <row r="1590" spans="1:2" x14ac:dyDescent="0.2">
      <c r="A1590" s="11"/>
      <c r="B1590" s="10"/>
    </row>
    <row r="1591" spans="1:2" x14ac:dyDescent="0.2">
      <c r="A1591" s="11"/>
      <c r="B1591" s="10"/>
    </row>
    <row r="1592" spans="1:2" x14ac:dyDescent="0.2">
      <c r="A1592" s="11"/>
      <c r="B1592" s="10"/>
    </row>
    <row r="1593" spans="1:2" x14ac:dyDescent="0.2">
      <c r="A1593" s="11"/>
      <c r="B1593" s="10"/>
    </row>
    <row r="1594" spans="1:2" x14ac:dyDescent="0.2">
      <c r="A1594" s="11"/>
      <c r="B1594" s="10"/>
    </row>
    <row r="1595" spans="1:2" x14ac:dyDescent="0.2">
      <c r="A1595" s="11"/>
      <c r="B1595" s="10"/>
    </row>
    <row r="1596" spans="1:2" x14ac:dyDescent="0.2">
      <c r="A1596" s="11"/>
      <c r="B1596" s="10"/>
    </row>
    <row r="1597" spans="1:2" x14ac:dyDescent="0.2">
      <c r="A1597" s="11"/>
      <c r="B1597" s="10"/>
    </row>
    <row r="1598" spans="1:2" x14ac:dyDescent="0.2">
      <c r="A1598" s="11"/>
      <c r="B1598" s="10"/>
    </row>
    <row r="1599" spans="1:2" x14ac:dyDescent="0.2">
      <c r="A1599" s="11"/>
      <c r="B1599" s="10"/>
    </row>
    <row r="1600" spans="1:2" x14ac:dyDescent="0.2">
      <c r="A1600" s="11"/>
      <c r="B1600" s="10"/>
    </row>
    <row r="1601" spans="1:2" x14ac:dyDescent="0.2">
      <c r="A1601" s="11"/>
      <c r="B1601" s="10"/>
    </row>
    <row r="1602" spans="1:2" x14ac:dyDescent="0.2">
      <c r="A1602" s="11"/>
      <c r="B1602" s="10"/>
    </row>
    <row r="1603" spans="1:2" x14ac:dyDescent="0.2">
      <c r="A1603" s="11"/>
      <c r="B1603" s="10"/>
    </row>
    <row r="1604" spans="1:2" x14ac:dyDescent="0.2">
      <c r="A1604" s="11"/>
      <c r="B1604" s="10"/>
    </row>
    <row r="1605" spans="1:2" x14ac:dyDescent="0.2">
      <c r="A1605" s="11"/>
      <c r="B1605" s="10"/>
    </row>
    <row r="1606" spans="1:2" x14ac:dyDescent="0.2">
      <c r="A1606" s="11"/>
      <c r="B1606" s="10"/>
    </row>
    <row r="1607" spans="1:2" x14ac:dyDescent="0.2">
      <c r="A1607" s="11"/>
      <c r="B1607" s="10"/>
    </row>
    <row r="1608" spans="1:2" x14ac:dyDescent="0.2">
      <c r="A1608" s="11"/>
      <c r="B1608" s="10"/>
    </row>
    <row r="1609" spans="1:2" x14ac:dyDescent="0.2">
      <c r="A1609" s="11"/>
      <c r="B1609" s="10"/>
    </row>
    <row r="1610" spans="1:2" x14ac:dyDescent="0.2">
      <c r="A1610" s="11"/>
      <c r="B1610" s="10"/>
    </row>
    <row r="1611" spans="1:2" x14ac:dyDescent="0.2">
      <c r="A1611" s="11"/>
      <c r="B1611" s="10"/>
    </row>
    <row r="1612" spans="1:2" x14ac:dyDescent="0.2">
      <c r="A1612" s="11"/>
      <c r="B1612" s="10"/>
    </row>
    <row r="1613" spans="1:2" x14ac:dyDescent="0.2">
      <c r="A1613" s="11"/>
      <c r="B1613" s="10"/>
    </row>
    <row r="1614" spans="1:2" x14ac:dyDescent="0.2">
      <c r="A1614" s="11"/>
      <c r="B1614" s="10"/>
    </row>
    <row r="1615" spans="1:2" x14ac:dyDescent="0.2">
      <c r="A1615" s="11"/>
      <c r="B1615" s="10"/>
    </row>
    <row r="1616" spans="1:2" x14ac:dyDescent="0.2">
      <c r="A1616" s="11"/>
      <c r="B1616" s="10"/>
    </row>
    <row r="1617" spans="1:2" x14ac:dyDescent="0.2">
      <c r="A1617" s="11"/>
      <c r="B1617" s="10"/>
    </row>
    <row r="1618" spans="1:2" x14ac:dyDescent="0.2">
      <c r="A1618" s="11"/>
      <c r="B1618" s="10"/>
    </row>
    <row r="1619" spans="1:2" x14ac:dyDescent="0.2">
      <c r="A1619" s="11"/>
      <c r="B1619" s="10"/>
    </row>
    <row r="1620" spans="1:2" x14ac:dyDescent="0.2">
      <c r="A1620" s="11"/>
      <c r="B1620" s="10"/>
    </row>
    <row r="1621" spans="1:2" x14ac:dyDescent="0.2">
      <c r="A1621" s="11"/>
      <c r="B1621" s="10"/>
    </row>
    <row r="1622" spans="1:2" x14ac:dyDescent="0.2">
      <c r="A1622" s="11"/>
      <c r="B1622" s="10"/>
    </row>
    <row r="1623" spans="1:2" x14ac:dyDescent="0.2">
      <c r="A1623" s="11"/>
      <c r="B1623" s="10"/>
    </row>
    <row r="1624" spans="1:2" x14ac:dyDescent="0.2">
      <c r="A1624" s="11"/>
      <c r="B1624" s="10"/>
    </row>
    <row r="1625" spans="1:2" x14ac:dyDescent="0.2">
      <c r="A1625" s="11"/>
      <c r="B1625" s="10"/>
    </row>
    <row r="1626" spans="1:2" x14ac:dyDescent="0.2">
      <c r="A1626" s="11"/>
      <c r="B1626" s="10"/>
    </row>
    <row r="1627" spans="1:2" x14ac:dyDescent="0.2">
      <c r="A1627" s="11"/>
      <c r="B1627" s="10"/>
    </row>
    <row r="1628" spans="1:2" x14ac:dyDescent="0.2">
      <c r="A1628" s="11"/>
      <c r="B1628" s="10"/>
    </row>
    <row r="1629" spans="1:2" x14ac:dyDescent="0.2">
      <c r="A1629" s="11"/>
      <c r="B1629" s="10"/>
    </row>
    <row r="1630" spans="1:2" x14ac:dyDescent="0.2">
      <c r="A1630" s="11"/>
      <c r="B1630" s="10"/>
    </row>
    <row r="1631" spans="1:2" x14ac:dyDescent="0.2">
      <c r="A1631" s="11"/>
      <c r="B1631" s="10"/>
    </row>
    <row r="1632" spans="1:2" x14ac:dyDescent="0.2">
      <c r="A1632" s="11"/>
      <c r="B1632" s="10"/>
    </row>
    <row r="1633" spans="1:2" x14ac:dyDescent="0.2">
      <c r="A1633" s="11"/>
      <c r="B1633" s="10"/>
    </row>
    <row r="1634" spans="1:2" x14ac:dyDescent="0.2">
      <c r="A1634" s="11"/>
      <c r="B1634" s="10"/>
    </row>
    <row r="1635" spans="1:2" x14ac:dyDescent="0.2">
      <c r="A1635" s="11"/>
      <c r="B1635" s="10"/>
    </row>
    <row r="1636" spans="1:2" x14ac:dyDescent="0.2">
      <c r="A1636" s="11"/>
      <c r="B1636" s="10"/>
    </row>
    <row r="1637" spans="1:2" x14ac:dyDescent="0.2">
      <c r="A1637" s="11"/>
      <c r="B1637" s="10"/>
    </row>
    <row r="1638" spans="1:2" x14ac:dyDescent="0.2">
      <c r="A1638" s="11"/>
      <c r="B1638" s="10"/>
    </row>
    <row r="1639" spans="1:2" x14ac:dyDescent="0.2">
      <c r="A1639" s="11"/>
      <c r="B1639" s="10"/>
    </row>
    <row r="1640" spans="1:2" x14ac:dyDescent="0.2">
      <c r="A1640" s="11"/>
      <c r="B1640" s="10"/>
    </row>
    <row r="1641" spans="1:2" x14ac:dyDescent="0.2">
      <c r="A1641" s="11"/>
      <c r="B1641" s="10"/>
    </row>
    <row r="1642" spans="1:2" x14ac:dyDescent="0.2">
      <c r="A1642" s="11"/>
      <c r="B1642" s="10"/>
    </row>
    <row r="1643" spans="1:2" x14ac:dyDescent="0.2">
      <c r="A1643" s="11"/>
      <c r="B1643" s="10"/>
    </row>
    <row r="1644" spans="1:2" x14ac:dyDescent="0.2">
      <c r="A1644" s="11"/>
      <c r="B1644" s="10"/>
    </row>
    <row r="1645" spans="1:2" x14ac:dyDescent="0.2">
      <c r="A1645" s="11"/>
      <c r="B1645" s="10"/>
    </row>
    <row r="1646" spans="1:2" x14ac:dyDescent="0.2">
      <c r="A1646" s="11"/>
      <c r="B1646" s="10"/>
    </row>
    <row r="1647" spans="1:2" x14ac:dyDescent="0.2">
      <c r="A1647" s="11"/>
      <c r="B1647" s="10"/>
    </row>
    <row r="1648" spans="1:2" x14ac:dyDescent="0.2">
      <c r="A1648" s="11"/>
      <c r="B1648" s="10"/>
    </row>
    <row r="1649" spans="1:2" x14ac:dyDescent="0.2">
      <c r="A1649" s="11"/>
      <c r="B1649" s="10"/>
    </row>
    <row r="1650" spans="1:2" x14ac:dyDescent="0.2">
      <c r="A1650" s="11"/>
      <c r="B1650" s="10"/>
    </row>
    <row r="1651" spans="1:2" x14ac:dyDescent="0.2">
      <c r="A1651" s="11"/>
      <c r="B1651" s="10"/>
    </row>
    <row r="1652" spans="1:2" x14ac:dyDescent="0.2">
      <c r="A1652" s="11"/>
      <c r="B1652" s="10"/>
    </row>
    <row r="1653" spans="1:2" x14ac:dyDescent="0.2">
      <c r="A1653" s="11"/>
      <c r="B1653" s="10"/>
    </row>
    <row r="1654" spans="1:2" x14ac:dyDescent="0.2">
      <c r="A1654" s="11"/>
      <c r="B1654" s="10"/>
    </row>
    <row r="1655" spans="1:2" x14ac:dyDescent="0.2">
      <c r="A1655" s="11"/>
      <c r="B1655" s="10"/>
    </row>
    <row r="1656" spans="1:2" x14ac:dyDescent="0.2">
      <c r="A1656" s="11"/>
      <c r="B1656" s="10"/>
    </row>
    <row r="1657" spans="1:2" x14ac:dyDescent="0.2">
      <c r="A1657" s="11"/>
      <c r="B1657" s="10"/>
    </row>
    <row r="1658" spans="1:2" x14ac:dyDescent="0.2">
      <c r="A1658" s="11"/>
      <c r="B1658" s="10"/>
    </row>
    <row r="1659" spans="1:2" x14ac:dyDescent="0.2">
      <c r="A1659" s="11"/>
      <c r="B1659" s="10"/>
    </row>
    <row r="1660" spans="1:2" x14ac:dyDescent="0.2">
      <c r="A1660" s="11"/>
      <c r="B1660" s="10"/>
    </row>
    <row r="1661" spans="1:2" x14ac:dyDescent="0.2">
      <c r="A1661" s="11"/>
      <c r="B1661" s="10"/>
    </row>
    <row r="1662" spans="1:2" x14ac:dyDescent="0.2">
      <c r="A1662" s="11"/>
      <c r="B1662" s="10"/>
    </row>
    <row r="1663" spans="1:2" x14ac:dyDescent="0.2">
      <c r="A1663" s="11"/>
      <c r="B1663" s="10"/>
    </row>
    <row r="1664" spans="1:2" x14ac:dyDescent="0.2">
      <c r="A1664" s="11"/>
      <c r="B1664" s="10"/>
    </row>
    <row r="1665" spans="1:2" x14ac:dyDescent="0.2">
      <c r="A1665" s="11"/>
      <c r="B1665" s="10"/>
    </row>
    <row r="1666" spans="1:2" x14ac:dyDescent="0.2">
      <c r="A1666" s="11"/>
      <c r="B1666" s="10"/>
    </row>
    <row r="1667" spans="1:2" x14ac:dyDescent="0.2">
      <c r="A1667" s="11"/>
      <c r="B1667" s="10"/>
    </row>
    <row r="1668" spans="1:2" x14ac:dyDescent="0.2">
      <c r="A1668" s="11"/>
      <c r="B1668" s="10"/>
    </row>
    <row r="1669" spans="1:2" x14ac:dyDescent="0.2">
      <c r="A1669" s="11"/>
      <c r="B1669" s="10"/>
    </row>
    <row r="1670" spans="1:2" x14ac:dyDescent="0.2">
      <c r="A1670" s="11"/>
      <c r="B1670" s="10"/>
    </row>
    <row r="1671" spans="1:2" x14ac:dyDescent="0.2">
      <c r="A1671" s="11"/>
      <c r="B1671" s="10"/>
    </row>
    <row r="1672" spans="1:2" x14ac:dyDescent="0.2">
      <c r="A1672" s="11"/>
      <c r="B1672" s="10"/>
    </row>
    <row r="1673" spans="1:2" x14ac:dyDescent="0.2">
      <c r="A1673" s="11"/>
      <c r="B1673" s="10"/>
    </row>
    <row r="1674" spans="1:2" x14ac:dyDescent="0.2">
      <c r="A1674" s="11"/>
      <c r="B1674" s="10"/>
    </row>
    <row r="1675" spans="1:2" x14ac:dyDescent="0.2">
      <c r="A1675" s="11"/>
      <c r="B1675" s="10"/>
    </row>
    <row r="1676" spans="1:2" x14ac:dyDescent="0.2">
      <c r="A1676" s="11"/>
      <c r="B1676" s="10"/>
    </row>
    <row r="1677" spans="1:2" x14ac:dyDescent="0.2">
      <c r="A1677" s="11"/>
      <c r="B1677" s="10"/>
    </row>
    <row r="1678" spans="1:2" x14ac:dyDescent="0.2">
      <c r="A1678" s="11"/>
      <c r="B1678" s="10"/>
    </row>
    <row r="1679" spans="1:2" x14ac:dyDescent="0.2">
      <c r="A1679" s="11"/>
      <c r="B1679" s="10"/>
    </row>
    <row r="1680" spans="1:2" x14ac:dyDescent="0.2">
      <c r="A1680" s="11"/>
      <c r="B1680" s="10"/>
    </row>
    <row r="1681" spans="1:2" x14ac:dyDescent="0.2">
      <c r="A1681" s="11"/>
      <c r="B1681" s="10"/>
    </row>
    <row r="1682" spans="1:2" x14ac:dyDescent="0.2">
      <c r="A1682" s="11"/>
      <c r="B1682" s="10"/>
    </row>
    <row r="1683" spans="1:2" x14ac:dyDescent="0.2">
      <c r="A1683" s="11"/>
      <c r="B1683" s="10"/>
    </row>
    <row r="1684" spans="1:2" x14ac:dyDescent="0.2">
      <c r="A1684" s="11"/>
      <c r="B1684" s="10"/>
    </row>
    <row r="1685" spans="1:2" x14ac:dyDescent="0.2">
      <c r="A1685" s="11"/>
      <c r="B1685" s="10"/>
    </row>
    <row r="1686" spans="1:2" x14ac:dyDescent="0.2">
      <c r="A1686" s="11"/>
      <c r="B1686" s="10"/>
    </row>
    <row r="1687" spans="1:2" x14ac:dyDescent="0.2">
      <c r="A1687" s="11"/>
      <c r="B1687" s="10"/>
    </row>
    <row r="1688" spans="1:2" x14ac:dyDescent="0.2">
      <c r="A1688" s="11"/>
      <c r="B1688" s="10"/>
    </row>
    <row r="1689" spans="1:2" x14ac:dyDescent="0.2">
      <c r="A1689" s="11"/>
      <c r="B1689" s="10"/>
    </row>
    <row r="1690" spans="1:2" x14ac:dyDescent="0.2">
      <c r="A1690" s="11"/>
      <c r="B1690" s="10"/>
    </row>
    <row r="1691" spans="1:2" x14ac:dyDescent="0.2">
      <c r="A1691" s="11"/>
      <c r="B1691" s="10"/>
    </row>
    <row r="1692" spans="1:2" x14ac:dyDescent="0.2">
      <c r="A1692" s="11"/>
      <c r="B1692" s="10"/>
    </row>
    <row r="1693" spans="1:2" x14ac:dyDescent="0.2">
      <c r="A1693" s="11"/>
      <c r="B1693" s="10"/>
    </row>
    <row r="1694" spans="1:2" x14ac:dyDescent="0.2">
      <c r="A1694" s="11"/>
      <c r="B1694" s="10"/>
    </row>
    <row r="1695" spans="1:2" x14ac:dyDescent="0.2">
      <c r="A1695" s="11"/>
      <c r="B1695" s="10"/>
    </row>
    <row r="1696" spans="1:2" x14ac:dyDescent="0.2">
      <c r="A1696" s="11"/>
      <c r="B1696" s="10"/>
    </row>
    <row r="1697" spans="1:2" x14ac:dyDescent="0.2">
      <c r="A1697" s="11"/>
      <c r="B1697" s="10"/>
    </row>
    <row r="1698" spans="1:2" x14ac:dyDescent="0.2">
      <c r="A1698" s="11"/>
      <c r="B1698" s="10"/>
    </row>
    <row r="1699" spans="1:2" x14ac:dyDescent="0.2">
      <c r="A1699" s="11"/>
      <c r="B1699" s="10"/>
    </row>
    <row r="1700" spans="1:2" x14ac:dyDescent="0.2">
      <c r="A1700" s="11"/>
      <c r="B1700" s="10"/>
    </row>
    <row r="1701" spans="1:2" x14ac:dyDescent="0.2">
      <c r="A1701" s="11"/>
      <c r="B1701" s="10"/>
    </row>
    <row r="1702" spans="1:2" x14ac:dyDescent="0.2">
      <c r="A1702" s="11"/>
      <c r="B1702" s="10"/>
    </row>
    <row r="1703" spans="1:2" x14ac:dyDescent="0.2">
      <c r="A1703" s="11"/>
      <c r="B1703" s="10"/>
    </row>
    <row r="1704" spans="1:2" x14ac:dyDescent="0.2">
      <c r="A1704" s="11"/>
      <c r="B1704" s="10"/>
    </row>
    <row r="1705" spans="1:2" x14ac:dyDescent="0.2">
      <c r="A1705" s="11"/>
      <c r="B1705" s="10"/>
    </row>
    <row r="1706" spans="1:2" x14ac:dyDescent="0.2">
      <c r="A1706" s="11"/>
      <c r="B1706" s="10"/>
    </row>
    <row r="1707" spans="1:2" x14ac:dyDescent="0.2">
      <c r="A1707" s="11"/>
      <c r="B1707" s="10"/>
    </row>
    <row r="1708" spans="1:2" x14ac:dyDescent="0.2">
      <c r="A1708" s="11"/>
      <c r="B1708" s="10"/>
    </row>
    <row r="1709" spans="1:2" x14ac:dyDescent="0.2">
      <c r="A1709" s="11"/>
      <c r="B1709" s="10"/>
    </row>
    <row r="1710" spans="1:2" x14ac:dyDescent="0.2">
      <c r="A1710" s="11"/>
      <c r="B1710" s="10"/>
    </row>
    <row r="1711" spans="1:2" x14ac:dyDescent="0.2">
      <c r="A1711" s="11"/>
      <c r="B1711" s="10"/>
    </row>
    <row r="1712" spans="1:2" x14ac:dyDescent="0.2">
      <c r="A1712" s="11"/>
      <c r="B1712" s="10"/>
    </row>
    <row r="1713" spans="1:2" x14ac:dyDescent="0.2">
      <c r="A1713" s="11"/>
      <c r="B1713" s="10"/>
    </row>
    <row r="1714" spans="1:2" x14ac:dyDescent="0.2">
      <c r="A1714" s="11"/>
      <c r="B1714" s="10"/>
    </row>
    <row r="1715" spans="1:2" x14ac:dyDescent="0.2">
      <c r="A1715" s="11"/>
      <c r="B1715" s="10"/>
    </row>
    <row r="1716" spans="1:2" x14ac:dyDescent="0.2">
      <c r="A1716" s="11"/>
      <c r="B1716" s="10"/>
    </row>
    <row r="1717" spans="1:2" x14ac:dyDescent="0.2">
      <c r="A1717" s="11"/>
      <c r="B1717" s="10"/>
    </row>
    <row r="1718" spans="1:2" x14ac:dyDescent="0.2">
      <c r="A1718" s="11"/>
      <c r="B1718" s="10"/>
    </row>
    <row r="1719" spans="1:2" x14ac:dyDescent="0.2">
      <c r="A1719" s="11"/>
      <c r="B1719" s="10"/>
    </row>
    <row r="1720" spans="1:2" x14ac:dyDescent="0.2">
      <c r="A1720" s="11"/>
      <c r="B1720" s="10"/>
    </row>
    <row r="1721" spans="1:2" x14ac:dyDescent="0.2">
      <c r="A1721" s="11"/>
      <c r="B1721" s="10"/>
    </row>
    <row r="1722" spans="1:2" x14ac:dyDescent="0.2">
      <c r="A1722" s="11"/>
      <c r="B1722" s="10"/>
    </row>
    <row r="1723" spans="1:2" x14ac:dyDescent="0.2">
      <c r="A1723" s="11"/>
      <c r="B1723" s="10"/>
    </row>
    <row r="1724" spans="1:2" x14ac:dyDescent="0.2">
      <c r="A1724" s="11"/>
      <c r="B1724" s="10"/>
    </row>
    <row r="1725" spans="1:2" x14ac:dyDescent="0.2">
      <c r="A1725" s="11"/>
      <c r="B1725" s="10"/>
    </row>
    <row r="1726" spans="1:2" x14ac:dyDescent="0.2">
      <c r="A1726" s="11"/>
      <c r="B1726" s="10"/>
    </row>
    <row r="1727" spans="1:2" x14ac:dyDescent="0.2">
      <c r="A1727" s="11"/>
      <c r="B1727" s="10"/>
    </row>
    <row r="1728" spans="1:2" x14ac:dyDescent="0.2">
      <c r="A1728" s="11"/>
      <c r="B1728" s="10"/>
    </row>
    <row r="1729" spans="1:2" x14ac:dyDescent="0.2">
      <c r="A1729" s="11"/>
      <c r="B1729" s="10"/>
    </row>
    <row r="1730" spans="1:2" x14ac:dyDescent="0.2">
      <c r="A1730" s="11"/>
      <c r="B1730" s="10"/>
    </row>
    <row r="1731" spans="1:2" x14ac:dyDescent="0.2">
      <c r="A1731" s="11"/>
      <c r="B1731" s="10"/>
    </row>
    <row r="1732" spans="1:2" x14ac:dyDescent="0.2">
      <c r="A1732" s="11"/>
      <c r="B1732" s="10"/>
    </row>
    <row r="1733" spans="1:2" x14ac:dyDescent="0.2">
      <c r="A1733" s="11"/>
      <c r="B1733" s="10"/>
    </row>
    <row r="1734" spans="1:2" x14ac:dyDescent="0.2">
      <c r="A1734" s="11"/>
      <c r="B1734" s="10"/>
    </row>
    <row r="1735" spans="1:2" x14ac:dyDescent="0.2">
      <c r="A1735" s="11"/>
      <c r="B1735" s="10"/>
    </row>
    <row r="1736" spans="1:2" x14ac:dyDescent="0.2">
      <c r="A1736" s="11"/>
      <c r="B1736" s="10"/>
    </row>
    <row r="1737" spans="1:2" x14ac:dyDescent="0.2">
      <c r="A1737" s="11"/>
      <c r="B1737" s="10"/>
    </row>
    <row r="1738" spans="1:2" x14ac:dyDescent="0.2">
      <c r="A1738" s="11"/>
      <c r="B1738" s="10"/>
    </row>
    <row r="1739" spans="1:2" x14ac:dyDescent="0.2">
      <c r="A1739" s="11"/>
      <c r="B1739" s="10"/>
    </row>
    <row r="1740" spans="1:2" x14ac:dyDescent="0.2">
      <c r="A1740" s="11"/>
      <c r="B1740" s="10"/>
    </row>
    <row r="1741" spans="1:2" x14ac:dyDescent="0.2">
      <c r="A1741" s="11"/>
      <c r="B1741" s="10"/>
    </row>
    <row r="1742" spans="1:2" x14ac:dyDescent="0.2">
      <c r="A1742" s="11"/>
      <c r="B1742" s="10"/>
    </row>
    <row r="1743" spans="1:2" x14ac:dyDescent="0.2">
      <c r="A1743" s="11"/>
      <c r="B1743" s="10"/>
    </row>
    <row r="1744" spans="1:2" x14ac:dyDescent="0.2">
      <c r="A1744" s="11"/>
      <c r="B1744" s="10"/>
    </row>
    <row r="1745" spans="1:2" x14ac:dyDescent="0.2">
      <c r="A1745" s="11"/>
      <c r="B1745" s="10"/>
    </row>
    <row r="1746" spans="1:2" x14ac:dyDescent="0.2">
      <c r="A1746" s="11"/>
      <c r="B1746" s="10"/>
    </row>
    <row r="1747" spans="1:2" x14ac:dyDescent="0.2">
      <c r="A1747" s="11"/>
      <c r="B1747" s="10"/>
    </row>
    <row r="1748" spans="1:2" x14ac:dyDescent="0.2">
      <c r="A1748" s="11"/>
      <c r="B1748" s="10"/>
    </row>
    <row r="1749" spans="1:2" x14ac:dyDescent="0.2">
      <c r="A1749" s="11" t="e">
        <f t="array" ref="A1749">IF(ISERROR(INDEX(List,MATCH(0,COUNTIF(List,"&lt;"&amp;List)-SUM(COUNTIF(List,$A$938:A1748)),0))),"",INDEX(List,MATCH(0,COUNTIF(List,"&lt;"&amp;List)-SUM(COUNTIF(List,$A$938:A1748),0))))</f>
        <v>#N/A</v>
      </c>
      <c r="B1749" s="10" t="e">
        <f>IF(A1749="","",MAX(B$938:B1748)+1)</f>
        <v>#N/A</v>
      </c>
    </row>
    <row r="1750" spans="1:2" x14ac:dyDescent="0.2">
      <c r="A1750" s="11" t="e">
        <f t="array" ref="A1750">IF(ISERROR(INDEX(List,MATCH(0,COUNTIF(List,"&lt;"&amp;List)-SUM(COUNTIF(List,$A$938:A1749)),0))),"",INDEX(List,MATCH(0,COUNTIF(List,"&lt;"&amp;List)-SUM(COUNTIF(List,$A$938:A1749),0))))</f>
        <v>#N/A</v>
      </c>
      <c r="B1750" s="10" t="e">
        <f>IF(A1750="","",MAX(B$938:B1749)+1)</f>
        <v>#N/A</v>
      </c>
    </row>
    <row r="1751" spans="1:2" x14ac:dyDescent="0.2">
      <c r="A1751" s="11" t="e">
        <f t="array" ref="A1751">IF(ISERROR(INDEX(List,MATCH(0,COUNTIF(List,"&lt;"&amp;List)-SUM(COUNTIF(List,$A$938:A1750)),0))),"",INDEX(List,MATCH(0,COUNTIF(List,"&lt;"&amp;List)-SUM(COUNTIF(List,$A$938:A1750),0))))</f>
        <v>#N/A</v>
      </c>
      <c r="B1751" s="10" t="e">
        <f>IF(A1751="","",MAX(B$938:B1750)+1)</f>
        <v>#N/A</v>
      </c>
    </row>
    <row r="1752" spans="1:2" x14ac:dyDescent="0.2">
      <c r="A1752" s="11" t="e">
        <f t="array" ref="A1752">IF(ISERROR(INDEX(List,MATCH(0,COUNTIF(List,"&lt;"&amp;List)-SUM(COUNTIF(List,$A$938:A1751)),0))),"",INDEX(List,MATCH(0,COUNTIF(List,"&lt;"&amp;List)-SUM(COUNTIF(List,$A$938:A1751),0))))</f>
        <v>#N/A</v>
      </c>
      <c r="B1752" s="10" t="e">
        <f>IF(A1752="","",MAX(B$938:B1751)+1)</f>
        <v>#N/A</v>
      </c>
    </row>
  </sheetData>
  <sheetProtection algorithmName="SHA-512" hashValue="FX6qsYbgrfhSjnxWfDyuXetJdYQ2V1y7B9Mu4SC/3IEzJ/2/tOIuPSbgEFg4oxfeRFDLWcfx8Huytu36XNzQQg==" saltValue="rER1a2Hj/s10Ly8t1XEmGw==" spinCount="100000" sheet="1" objects="1" scenarios="1" selectLockedCells="1" selectUnlockedCells="1"/>
  <mergeCells count="2">
    <mergeCell ref="A1:D1"/>
    <mergeCell ref="A29:D29"/>
  </mergeCells>
  <dataValidations count="1">
    <dataValidation type="custom" allowBlank="1" showInputMessage="1" showErrorMessage="1" errorTitle="X-Author for Excel" error="Id and Lookup fields are not editable." promptTitle="X-Author for Excel" sqref="D3:D22 D31:D935" xr:uid="{00000000-0002-0000-0C00-000000000000}">
      <formula1>""</formula1>
    </dataValidation>
  </dataValidation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AX25"/>
  <sheetViews>
    <sheetView workbookViewId="0"/>
  </sheetViews>
  <sheetFormatPr defaultColWidth="9" defaultRowHeight="15.75" x14ac:dyDescent="0.25"/>
  <sheetData>
    <row r="1" spans="1:50" x14ac:dyDescent="0.25">
      <c r="A1" s="366" t="s">
        <v>361</v>
      </c>
      <c r="B1" t="s">
        <v>362</v>
      </c>
      <c r="Y1" s="397" t="s">
        <v>424</v>
      </c>
      <c r="Z1" s="397" t="s">
        <v>425</v>
      </c>
      <c r="AA1" t="s">
        <v>363</v>
      </c>
      <c r="AB1" t="s">
        <v>365</v>
      </c>
      <c r="AC1" t="s">
        <v>367</v>
      </c>
      <c r="AD1" t="s">
        <v>369</v>
      </c>
      <c r="AE1" t="s">
        <v>374</v>
      </c>
      <c r="AF1" t="s">
        <v>399</v>
      </c>
      <c r="AG1" t="s">
        <v>400</v>
      </c>
      <c r="AH1" t="s">
        <v>402</v>
      </c>
      <c r="AI1" t="s">
        <v>403</v>
      </c>
      <c r="AJ1" t="s">
        <v>404</v>
      </c>
      <c r="AK1" t="s">
        <v>405</v>
      </c>
      <c r="AL1" t="s">
        <v>406</v>
      </c>
      <c r="AM1" t="s">
        <v>407</v>
      </c>
      <c r="AN1" t="s">
        <v>408</v>
      </c>
      <c r="AO1" t="s">
        <v>409</v>
      </c>
      <c r="AP1" t="s">
        <v>410</v>
      </c>
      <c r="AQ1" t="s">
        <v>411</v>
      </c>
      <c r="AR1" t="s">
        <v>412</v>
      </c>
      <c r="AS1" t="s">
        <v>413</v>
      </c>
      <c r="AT1" t="s">
        <v>418</v>
      </c>
      <c r="AU1" t="s">
        <v>422</v>
      </c>
      <c r="AV1" t="s">
        <v>426</v>
      </c>
      <c r="AW1" t="s">
        <v>427</v>
      </c>
      <c r="AX1" t="s">
        <v>428</v>
      </c>
    </row>
    <row r="2" spans="1:50" x14ac:dyDescent="0.25">
      <c r="Y2" s="397" t="s">
        <v>429</v>
      </c>
      <c r="Z2" s="397" t="s">
        <v>429</v>
      </c>
      <c r="AA2" s="397" t="s">
        <v>364</v>
      </c>
      <c r="AB2" s="397" t="s">
        <v>366</v>
      </c>
      <c r="AC2" s="397" t="s">
        <v>209</v>
      </c>
      <c r="AD2" s="397" t="s">
        <v>370</v>
      </c>
      <c r="AE2" s="397" t="s">
        <v>375</v>
      </c>
      <c r="AF2" s="397" t="s">
        <v>366</v>
      </c>
      <c r="AG2" s="397" t="s">
        <v>401</v>
      </c>
      <c r="AH2" s="397" t="s">
        <v>375</v>
      </c>
      <c r="AI2" s="397" t="s">
        <v>375</v>
      </c>
      <c r="AJ2" s="397" t="s">
        <v>366</v>
      </c>
      <c r="AK2" s="397" t="s">
        <v>375</v>
      </c>
      <c r="AL2" s="397" t="s">
        <v>401</v>
      </c>
      <c r="AM2" s="397" t="s">
        <v>375</v>
      </c>
      <c r="AN2" s="397" t="s">
        <v>375</v>
      </c>
      <c r="AO2" s="397" t="s">
        <v>366</v>
      </c>
      <c r="AP2" s="397" t="s">
        <v>375</v>
      </c>
      <c r="AQ2" s="397" t="s">
        <v>375</v>
      </c>
      <c r="AR2" s="397" t="s">
        <v>401</v>
      </c>
      <c r="AS2" s="397" t="s">
        <v>414</v>
      </c>
      <c r="AT2" s="397" t="s">
        <v>419</v>
      </c>
      <c r="AU2" s="397" t="s">
        <v>419</v>
      </c>
      <c r="AV2" s="397" t="s">
        <v>419</v>
      </c>
      <c r="AW2" s="397" t="s">
        <v>419</v>
      </c>
      <c r="AX2" s="397" t="s">
        <v>419</v>
      </c>
    </row>
    <row r="3" spans="1:50" x14ac:dyDescent="0.25">
      <c r="Y3" s="397" t="s">
        <v>430</v>
      </c>
      <c r="Z3" s="397" t="s">
        <v>430</v>
      </c>
      <c r="AC3" s="397" t="s">
        <v>368</v>
      </c>
      <c r="AD3" s="397" t="s">
        <v>371</v>
      </c>
      <c r="AE3" s="397" t="s">
        <v>376</v>
      </c>
      <c r="AH3" s="397" t="s">
        <v>376</v>
      </c>
      <c r="AI3" s="397" t="s">
        <v>376</v>
      </c>
      <c r="AK3" s="397" t="s">
        <v>376</v>
      </c>
      <c r="AM3" s="397" t="s">
        <v>376</v>
      </c>
      <c r="AN3" s="397" t="s">
        <v>376</v>
      </c>
      <c r="AP3" s="397" t="s">
        <v>376</v>
      </c>
      <c r="AQ3" s="397" t="s">
        <v>376</v>
      </c>
      <c r="AS3" s="397" t="s">
        <v>415</v>
      </c>
      <c r="AT3" s="397" t="s">
        <v>420</v>
      </c>
      <c r="AU3" s="397" t="s">
        <v>420</v>
      </c>
      <c r="AV3" s="397" t="s">
        <v>420</v>
      </c>
      <c r="AW3" s="397" t="s">
        <v>420</v>
      </c>
      <c r="AX3" s="397" t="s">
        <v>420</v>
      </c>
    </row>
    <row r="4" spans="1:50" x14ac:dyDescent="0.25">
      <c r="Y4" s="397" t="s">
        <v>54</v>
      </c>
      <c r="Z4" s="397" t="s">
        <v>54</v>
      </c>
      <c r="AD4" s="397" t="s">
        <v>372</v>
      </c>
      <c r="AE4" s="397" t="s">
        <v>377</v>
      </c>
      <c r="AH4" s="397" t="s">
        <v>377</v>
      </c>
      <c r="AI4" s="397" t="s">
        <v>377</v>
      </c>
      <c r="AK4" s="397" t="s">
        <v>377</v>
      </c>
      <c r="AM4" s="397" t="s">
        <v>377</v>
      </c>
      <c r="AN4" s="397" t="s">
        <v>377</v>
      </c>
      <c r="AP4" s="397" t="s">
        <v>377</v>
      </c>
      <c r="AQ4" s="397" t="s">
        <v>377</v>
      </c>
      <c r="AS4" s="397" t="s">
        <v>416</v>
      </c>
      <c r="AT4" s="397" t="s">
        <v>421</v>
      </c>
      <c r="AU4" s="397" t="s">
        <v>421</v>
      </c>
      <c r="AV4" s="397" t="s">
        <v>421</v>
      </c>
      <c r="AW4" s="397" t="s">
        <v>421</v>
      </c>
      <c r="AX4" s="397" t="s">
        <v>421</v>
      </c>
    </row>
    <row r="5" spans="1:50" x14ac:dyDescent="0.25">
      <c r="AD5" s="397" t="s">
        <v>373</v>
      </c>
      <c r="AE5" s="397" t="s">
        <v>378</v>
      </c>
      <c r="AH5" s="397" t="s">
        <v>378</v>
      </c>
      <c r="AI5" s="397" t="s">
        <v>378</v>
      </c>
      <c r="AK5" s="397" t="s">
        <v>378</v>
      </c>
      <c r="AM5" s="397" t="s">
        <v>378</v>
      </c>
      <c r="AN5" s="397" t="s">
        <v>378</v>
      </c>
      <c r="AP5" s="397" t="s">
        <v>378</v>
      </c>
      <c r="AQ5" s="397" t="s">
        <v>378</v>
      </c>
      <c r="AS5" s="397" t="s">
        <v>417</v>
      </c>
      <c r="AU5" s="397" t="s">
        <v>423</v>
      </c>
      <c r="AW5" s="397" t="s">
        <v>423</v>
      </c>
      <c r="AX5" s="397" t="s">
        <v>423</v>
      </c>
    </row>
    <row r="6" spans="1:50" x14ac:dyDescent="0.25">
      <c r="AE6" s="397" t="s">
        <v>379</v>
      </c>
      <c r="AH6" s="397" t="s">
        <v>379</v>
      </c>
      <c r="AI6" s="397" t="s">
        <v>379</v>
      </c>
      <c r="AK6" s="397" t="s">
        <v>379</v>
      </c>
      <c r="AM6" s="397" t="s">
        <v>379</v>
      </c>
      <c r="AN6" s="397" t="s">
        <v>379</v>
      </c>
      <c r="AP6" s="397" t="s">
        <v>379</v>
      </c>
      <c r="AQ6" s="397" t="s">
        <v>379</v>
      </c>
    </row>
    <row r="7" spans="1:50" x14ac:dyDescent="0.25">
      <c r="AE7" s="397" t="s">
        <v>380</v>
      </c>
      <c r="AH7" s="397" t="s">
        <v>380</v>
      </c>
      <c r="AI7" s="397" t="s">
        <v>380</v>
      </c>
      <c r="AK7" s="397" t="s">
        <v>380</v>
      </c>
      <c r="AM7" s="397" t="s">
        <v>380</v>
      </c>
      <c r="AN7" s="397" t="s">
        <v>380</v>
      </c>
      <c r="AP7" s="397" t="s">
        <v>380</v>
      </c>
      <c r="AQ7" s="397" t="s">
        <v>380</v>
      </c>
    </row>
    <row r="8" spans="1:50" x14ac:dyDescent="0.25">
      <c r="AE8" s="397" t="s">
        <v>381</v>
      </c>
      <c r="AH8" s="397" t="s">
        <v>381</v>
      </c>
      <c r="AI8" s="397" t="s">
        <v>381</v>
      </c>
      <c r="AK8" s="397" t="s">
        <v>381</v>
      </c>
      <c r="AM8" s="397" t="s">
        <v>381</v>
      </c>
      <c r="AN8" s="397" t="s">
        <v>381</v>
      </c>
      <c r="AP8" s="397" t="s">
        <v>381</v>
      </c>
      <c r="AQ8" s="397" t="s">
        <v>381</v>
      </c>
    </row>
    <row r="9" spans="1:50" x14ac:dyDescent="0.25">
      <c r="AE9" s="397" t="s">
        <v>382</v>
      </c>
      <c r="AH9" s="397" t="s">
        <v>382</v>
      </c>
      <c r="AI9" s="397" t="s">
        <v>382</v>
      </c>
      <c r="AK9" s="397" t="s">
        <v>382</v>
      </c>
      <c r="AM9" s="397" t="s">
        <v>382</v>
      </c>
      <c r="AN9" s="397" t="s">
        <v>382</v>
      </c>
      <c r="AP9" s="397" t="s">
        <v>382</v>
      </c>
      <c r="AQ9" s="397" t="s">
        <v>382</v>
      </c>
    </row>
    <row r="10" spans="1:50" x14ac:dyDescent="0.25">
      <c r="AE10" s="397" t="s">
        <v>383</v>
      </c>
      <c r="AH10" s="397" t="s">
        <v>383</v>
      </c>
      <c r="AI10" s="397" t="s">
        <v>383</v>
      </c>
      <c r="AK10" s="397" t="s">
        <v>383</v>
      </c>
      <c r="AM10" s="397" t="s">
        <v>383</v>
      </c>
      <c r="AN10" s="397" t="s">
        <v>383</v>
      </c>
      <c r="AP10" s="397" t="s">
        <v>383</v>
      </c>
      <c r="AQ10" s="397" t="s">
        <v>383</v>
      </c>
    </row>
    <row r="11" spans="1:50" x14ac:dyDescent="0.25">
      <c r="AE11" s="397" t="s">
        <v>384</v>
      </c>
      <c r="AH11" s="397" t="s">
        <v>384</v>
      </c>
      <c r="AI11" s="397" t="s">
        <v>384</v>
      </c>
      <c r="AK11" s="397" t="s">
        <v>384</v>
      </c>
      <c r="AM11" s="397" t="s">
        <v>384</v>
      </c>
      <c r="AN11" s="397" t="s">
        <v>384</v>
      </c>
      <c r="AP11" s="397" t="s">
        <v>384</v>
      </c>
      <c r="AQ11" s="397" t="s">
        <v>384</v>
      </c>
    </row>
    <row r="12" spans="1:50" x14ac:dyDescent="0.25">
      <c r="AE12" s="397" t="s">
        <v>385</v>
      </c>
      <c r="AH12" s="397" t="s">
        <v>385</v>
      </c>
      <c r="AI12" s="397" t="s">
        <v>385</v>
      </c>
      <c r="AK12" s="397" t="s">
        <v>385</v>
      </c>
      <c r="AM12" s="397" t="s">
        <v>385</v>
      </c>
      <c r="AN12" s="397" t="s">
        <v>385</v>
      </c>
      <c r="AP12" s="397" t="s">
        <v>385</v>
      </c>
      <c r="AQ12" s="397" t="s">
        <v>385</v>
      </c>
    </row>
    <row r="13" spans="1:50" x14ac:dyDescent="0.25">
      <c r="AE13" s="397" t="s">
        <v>386</v>
      </c>
      <c r="AH13" s="397" t="s">
        <v>386</v>
      </c>
      <c r="AI13" s="397" t="s">
        <v>386</v>
      </c>
      <c r="AK13" s="397" t="s">
        <v>386</v>
      </c>
      <c r="AM13" s="397" t="s">
        <v>386</v>
      </c>
      <c r="AN13" s="397" t="s">
        <v>386</v>
      </c>
      <c r="AP13" s="397" t="s">
        <v>386</v>
      </c>
      <c r="AQ13" s="397" t="s">
        <v>386</v>
      </c>
    </row>
    <row r="14" spans="1:50" x14ac:dyDescent="0.25">
      <c r="AE14" s="397" t="s">
        <v>387</v>
      </c>
      <c r="AH14" s="397" t="s">
        <v>387</v>
      </c>
      <c r="AI14" s="397" t="s">
        <v>387</v>
      </c>
      <c r="AK14" s="397" t="s">
        <v>387</v>
      </c>
      <c r="AM14" s="397" t="s">
        <v>387</v>
      </c>
      <c r="AN14" s="397" t="s">
        <v>387</v>
      </c>
      <c r="AP14" s="397" t="s">
        <v>387</v>
      </c>
      <c r="AQ14" s="397" t="s">
        <v>387</v>
      </c>
    </row>
    <row r="15" spans="1:50" x14ac:dyDescent="0.25">
      <c r="AE15" s="397" t="s">
        <v>388</v>
      </c>
      <c r="AH15" s="397" t="s">
        <v>388</v>
      </c>
      <c r="AI15" s="397" t="s">
        <v>388</v>
      </c>
      <c r="AK15" s="397" t="s">
        <v>388</v>
      </c>
      <c r="AM15" s="397" t="s">
        <v>388</v>
      </c>
      <c r="AN15" s="397" t="s">
        <v>388</v>
      </c>
      <c r="AP15" s="397" t="s">
        <v>388</v>
      </c>
      <c r="AQ15" s="397" t="s">
        <v>388</v>
      </c>
    </row>
    <row r="16" spans="1:50" x14ac:dyDescent="0.25">
      <c r="AE16" s="397" t="s">
        <v>389</v>
      </c>
      <c r="AH16" s="397" t="s">
        <v>389</v>
      </c>
      <c r="AI16" s="397" t="s">
        <v>389</v>
      </c>
      <c r="AK16" s="397" t="s">
        <v>389</v>
      </c>
      <c r="AM16" s="397" t="s">
        <v>389</v>
      </c>
      <c r="AN16" s="397" t="s">
        <v>389</v>
      </c>
      <c r="AP16" s="397" t="s">
        <v>389</v>
      </c>
      <c r="AQ16" s="397" t="s">
        <v>389</v>
      </c>
    </row>
    <row r="17" spans="31:43" x14ac:dyDescent="0.25">
      <c r="AE17" s="397" t="s">
        <v>390</v>
      </c>
      <c r="AH17" s="397" t="s">
        <v>390</v>
      </c>
      <c r="AI17" s="397" t="s">
        <v>390</v>
      </c>
      <c r="AK17" s="397" t="s">
        <v>390</v>
      </c>
      <c r="AM17" s="397" t="s">
        <v>390</v>
      </c>
      <c r="AN17" s="397" t="s">
        <v>390</v>
      </c>
      <c r="AP17" s="397" t="s">
        <v>390</v>
      </c>
      <c r="AQ17" s="397" t="s">
        <v>390</v>
      </c>
    </row>
    <row r="18" spans="31:43" x14ac:dyDescent="0.25">
      <c r="AE18" s="397" t="s">
        <v>391</v>
      </c>
      <c r="AH18" s="397" t="s">
        <v>391</v>
      </c>
      <c r="AI18" s="397" t="s">
        <v>391</v>
      </c>
      <c r="AK18" s="397" t="s">
        <v>391</v>
      </c>
      <c r="AM18" s="397" t="s">
        <v>391</v>
      </c>
      <c r="AN18" s="397" t="s">
        <v>391</v>
      </c>
      <c r="AP18" s="397" t="s">
        <v>391</v>
      </c>
      <c r="AQ18" s="397" t="s">
        <v>391</v>
      </c>
    </row>
    <row r="19" spans="31:43" x14ac:dyDescent="0.25">
      <c r="AE19" s="397" t="s">
        <v>392</v>
      </c>
      <c r="AH19" s="397" t="s">
        <v>392</v>
      </c>
      <c r="AI19" s="397" t="s">
        <v>392</v>
      </c>
      <c r="AK19" s="397" t="s">
        <v>392</v>
      </c>
      <c r="AM19" s="397" t="s">
        <v>392</v>
      </c>
      <c r="AN19" s="397" t="s">
        <v>392</v>
      </c>
      <c r="AP19" s="397" t="s">
        <v>392</v>
      </c>
      <c r="AQ19" s="397" t="s">
        <v>392</v>
      </c>
    </row>
    <row r="20" spans="31:43" x14ac:dyDescent="0.25">
      <c r="AE20" s="397" t="s">
        <v>393</v>
      </c>
      <c r="AH20" s="397" t="s">
        <v>393</v>
      </c>
      <c r="AI20" s="397" t="s">
        <v>393</v>
      </c>
      <c r="AK20" s="397" t="s">
        <v>393</v>
      </c>
      <c r="AM20" s="397" t="s">
        <v>393</v>
      </c>
      <c r="AN20" s="397" t="s">
        <v>393</v>
      </c>
      <c r="AP20" s="397" t="s">
        <v>393</v>
      </c>
      <c r="AQ20" s="397" t="s">
        <v>393</v>
      </c>
    </row>
    <row r="21" spans="31:43" x14ac:dyDescent="0.25">
      <c r="AE21" s="397" t="s">
        <v>394</v>
      </c>
      <c r="AH21" s="397" t="s">
        <v>394</v>
      </c>
      <c r="AI21" s="397" t="s">
        <v>394</v>
      </c>
      <c r="AK21" s="397" t="s">
        <v>394</v>
      </c>
      <c r="AM21" s="397" t="s">
        <v>394</v>
      </c>
      <c r="AN21" s="397" t="s">
        <v>394</v>
      </c>
      <c r="AP21" s="397" t="s">
        <v>394</v>
      </c>
      <c r="AQ21" s="397" t="s">
        <v>394</v>
      </c>
    </row>
    <row r="22" spans="31:43" x14ac:dyDescent="0.25">
      <c r="AE22" s="397" t="s">
        <v>395</v>
      </c>
      <c r="AH22" s="397" t="s">
        <v>395</v>
      </c>
      <c r="AI22" s="397" t="s">
        <v>395</v>
      </c>
      <c r="AK22" s="397" t="s">
        <v>395</v>
      </c>
      <c r="AM22" s="397" t="s">
        <v>395</v>
      </c>
      <c r="AN22" s="397" t="s">
        <v>395</v>
      </c>
      <c r="AP22" s="397" t="s">
        <v>395</v>
      </c>
      <c r="AQ22" s="397" t="s">
        <v>395</v>
      </c>
    </row>
    <row r="23" spans="31:43" x14ac:dyDescent="0.25">
      <c r="AE23" s="397" t="s">
        <v>396</v>
      </c>
      <c r="AH23" s="397" t="s">
        <v>396</v>
      </c>
      <c r="AI23" s="397" t="s">
        <v>396</v>
      </c>
      <c r="AK23" s="397" t="s">
        <v>396</v>
      </c>
      <c r="AM23" s="397" t="s">
        <v>396</v>
      </c>
      <c r="AN23" s="397" t="s">
        <v>396</v>
      </c>
      <c r="AP23" s="397" t="s">
        <v>396</v>
      </c>
      <c r="AQ23" s="397" t="s">
        <v>396</v>
      </c>
    </row>
    <row r="24" spans="31:43" x14ac:dyDescent="0.25">
      <c r="AE24" s="397" t="s">
        <v>397</v>
      </c>
      <c r="AH24" s="397" t="s">
        <v>397</v>
      </c>
      <c r="AI24" s="397" t="s">
        <v>397</v>
      </c>
      <c r="AK24" s="397" t="s">
        <v>397</v>
      </c>
      <c r="AM24" s="397" t="s">
        <v>397</v>
      </c>
      <c r="AN24" s="397" t="s">
        <v>397</v>
      </c>
      <c r="AP24" s="397" t="s">
        <v>397</v>
      </c>
      <c r="AQ24" s="397" t="s">
        <v>397</v>
      </c>
    </row>
    <row r="25" spans="31:43" x14ac:dyDescent="0.25">
      <c r="AE25" s="397" t="s">
        <v>398</v>
      </c>
      <c r="AH25" s="397" t="s">
        <v>398</v>
      </c>
      <c r="AI25" s="397" t="s">
        <v>398</v>
      </c>
      <c r="AK25" s="397" t="s">
        <v>398</v>
      </c>
      <c r="AM25" s="397" t="s">
        <v>398</v>
      </c>
      <c r="AN25" s="397" t="s">
        <v>398</v>
      </c>
      <c r="AP25" s="397" t="s">
        <v>398</v>
      </c>
      <c r="AQ25" s="397" t="s">
        <v>398</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1265" r:id="rId4">
          <objectPr defaultSize="0" r:id="rId5">
            <anchor moveWithCells="1">
              <from>
                <xdr:col>0</xdr:col>
                <xdr:colOff>0</xdr:colOff>
                <xdr:row>0</xdr:row>
                <xdr:rowOff>0</xdr:rowOff>
              </from>
              <to>
                <xdr:col>6</xdr:col>
                <xdr:colOff>285750</xdr:colOff>
                <xdr:row>2</xdr:row>
                <xdr:rowOff>114300</xdr:rowOff>
              </to>
            </anchor>
          </objectPr>
        </oleObject>
      </mc:Choice>
      <mc:Fallback>
        <oleObject progId="Packager Shell Object" dvAspect="DVASPECT_ICON" shapeId="11265" r:id="rId4"/>
      </mc:Fallback>
    </mc:AlternateContent>
    <mc:AlternateContent xmlns:mc="http://schemas.openxmlformats.org/markup-compatibility/2006">
      <mc:Choice Requires="x14">
        <oleObject progId="Packager Shell Object" dvAspect="DVASPECT_ICON" shapeId="11266" r:id="rId6">
          <objectPr defaultSize="0" r:id="rId7">
            <anchor moveWithCells="1">
              <from>
                <xdr:col>0</xdr:col>
                <xdr:colOff>0</xdr:colOff>
                <xdr:row>0</xdr:row>
                <xdr:rowOff>0</xdr:rowOff>
              </from>
              <to>
                <xdr:col>0</xdr:col>
                <xdr:colOff>552450</xdr:colOff>
                <xdr:row>2</xdr:row>
                <xdr:rowOff>114300</xdr:rowOff>
              </to>
            </anchor>
          </objectPr>
        </oleObject>
      </mc:Choice>
      <mc:Fallback>
        <oleObject progId="Packager Shell Object" dvAspect="DVASPECT_ICON" shapeId="11266" r:id="rId6"/>
      </mc:Fallback>
    </mc:AlternateContent>
    <mc:AlternateContent xmlns:mc="http://schemas.openxmlformats.org/markup-compatibility/2006">
      <mc:Choice Requires="x14">
        <oleObject progId="Packager Shell Object" dvAspect="DVASPECT_ICON" shapeId="11267" r:id="rId8">
          <objectPr defaultSize="0" r:id="rId9">
            <anchor moveWithCells="1">
              <from>
                <xdr:col>0</xdr:col>
                <xdr:colOff>0</xdr:colOff>
                <xdr:row>0</xdr:row>
                <xdr:rowOff>0</xdr:rowOff>
              </from>
              <to>
                <xdr:col>1</xdr:col>
                <xdr:colOff>333375</xdr:colOff>
                <xdr:row>2</xdr:row>
                <xdr:rowOff>114300</xdr:rowOff>
              </to>
            </anchor>
          </objectPr>
        </oleObject>
      </mc:Choice>
      <mc:Fallback>
        <oleObject progId="Packager Shell Object" dvAspect="DVASPECT_ICON" shapeId="11267"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2:I606"/>
  <sheetViews>
    <sheetView zoomScale="80" zoomScaleNormal="80" workbookViewId="0">
      <selection activeCell="B53" sqref="B53"/>
    </sheetView>
  </sheetViews>
  <sheetFormatPr defaultColWidth="8.875" defaultRowHeight="12.75" x14ac:dyDescent="0.2"/>
  <cols>
    <col min="1" max="1" width="25.875" style="1" customWidth="1"/>
    <col min="2" max="2" width="30.625" style="1" customWidth="1"/>
    <col min="3" max="3" width="52.375" style="1" customWidth="1"/>
    <col min="4" max="4" width="23.5" style="1" customWidth="1"/>
    <col min="5" max="5" width="19.625" style="1" customWidth="1"/>
    <col min="6" max="6" width="18.375" style="1" customWidth="1"/>
    <col min="7" max="7" width="10.375" style="1" customWidth="1"/>
    <col min="8" max="11" width="8.875" style="1"/>
    <col min="12" max="12" width="14.625" style="1" bestFit="1" customWidth="1"/>
    <col min="13" max="13" width="15" style="1" bestFit="1" customWidth="1"/>
    <col min="14" max="16384" width="8.875" style="1"/>
  </cols>
  <sheetData>
    <row r="2" spans="2:7" x14ac:dyDescent="0.2">
      <c r="B2" s="2" t="s">
        <v>82</v>
      </c>
    </row>
    <row r="3" spans="2:7" x14ac:dyDescent="0.2">
      <c r="B3" s="537" t="s">
        <v>79</v>
      </c>
      <c r="C3" s="537" t="s">
        <v>196</v>
      </c>
      <c r="D3" s="537" t="s">
        <v>198</v>
      </c>
      <c r="E3" s="537" t="s">
        <v>81</v>
      </c>
      <c r="F3" s="537" t="s">
        <v>127</v>
      </c>
      <c r="G3" s="537" t="s">
        <v>30</v>
      </c>
    </row>
    <row r="4" spans="2:7" hidden="1" x14ac:dyDescent="0.2">
      <c r="B4" s="537" t="s">
        <v>78</v>
      </c>
      <c r="C4" s="541" t="s">
        <v>35</v>
      </c>
      <c r="D4" s="538" t="s">
        <v>197</v>
      </c>
      <c r="E4" s="537" t="s">
        <v>80</v>
      </c>
      <c r="F4" s="537" t="str">
        <f t="array" ref="F4">IFERROR(INDEX($C$4:$C$16, MATCH(0, COUNTIF($F$3:F3, $C$4:$C$16&amp;"") + IF($C$4:$C$16="",1,0), 0)), "")</f>
        <v>--Select--</v>
      </c>
      <c r="G4" s="537" t="s">
        <v>29</v>
      </c>
    </row>
    <row r="5" spans="2:7" s="11" customFormat="1" x14ac:dyDescent="0.2">
      <c r="B5" s="537" t="s">
        <v>2361</v>
      </c>
      <c r="C5" s="541" t="s">
        <v>2362</v>
      </c>
      <c r="D5" s="538" t="s">
        <v>2655</v>
      </c>
      <c r="E5" s="537" t="s">
        <v>2341</v>
      </c>
      <c r="F5" s="537" t="str">
        <f t="array" ref="F5">IFERROR(INDEX($C$4:$C$16, MATCH(0, COUNTIF($F$3:F4, $C$4:$C$16&amp;"") + IF($C$4:$C$16="",1,0), 0)), "")</f>
        <v>Malaria I-4: Taux de positivité aux tests de paludisme</v>
      </c>
      <c r="G5" s="537" t="s">
        <v>2656</v>
      </c>
    </row>
    <row r="6" spans="2:7" s="11" customFormat="1" x14ac:dyDescent="0.2">
      <c r="B6" s="537" t="s">
        <v>2371</v>
      </c>
      <c r="C6" s="541" t="s">
        <v>2372</v>
      </c>
      <c r="D6" s="538" t="s">
        <v>2373</v>
      </c>
      <c r="E6" s="537" t="s">
        <v>2341</v>
      </c>
      <c r="F6" s="537" t="str">
        <f t="array" ref="F6">IFERROR(INDEX($C$4:$C$16, MATCH(0, COUNTIF($F$3:F5, $C$4:$C$16&amp;"") + IF($C$4:$C$16="",1,0), 0)), "")</f>
        <v>Malaria I-5: Prévalence parasitaire palustre : proportion d'enfants âgés de 6 à 59 mois présentant une infection palustre</v>
      </c>
      <c r="G6" s="537" t="s">
        <v>2657</v>
      </c>
    </row>
    <row r="7" spans="2:7" s="11" customFormat="1" x14ac:dyDescent="0.2">
      <c r="B7" s="537" t="s">
        <v>447</v>
      </c>
      <c r="C7" s="541" t="s">
        <v>2395</v>
      </c>
      <c r="D7" s="538" t="s">
        <v>2658</v>
      </c>
      <c r="E7" s="537" t="s">
        <v>2341</v>
      </c>
      <c r="F7" s="537" t="str">
        <f t="array" ref="F7">IFERROR(INDEX($C$4:$C$16, MATCH(0, COUNTIF($F$3:F6, $C$4:$C$16&amp;"") + IF($C$4:$C$16="",1,0), 0)), "")</f>
        <v>Malaria I-1(M): Cas de paludisme enregistrés, présumés et confirmés</v>
      </c>
      <c r="G7" s="537" t="s">
        <v>446</v>
      </c>
    </row>
    <row r="8" spans="2:7" s="11" customFormat="1" x14ac:dyDescent="0.2">
      <c r="B8" s="537" t="s">
        <v>2659</v>
      </c>
      <c r="C8" s="541" t="s">
        <v>2660</v>
      </c>
      <c r="D8" s="538"/>
      <c r="E8" s="537" t="s">
        <v>2341</v>
      </c>
      <c r="F8" s="537" t="str">
        <f t="array" ref="F8">IFERROR(INDEX($C$4:$C$16, MATCH(0, COUNTIF($F$3:F7, $C$4:$C$16&amp;"") + IF($C$4:$C$16="",1,0), 0)), "")</f>
        <v>Malaria I-2.1: Cas de paludisme confirmés (par microscopie ou test de dépistage rapide) : taux pour 1000 habitants par an</v>
      </c>
      <c r="G8" s="537" t="s">
        <v>2661</v>
      </c>
    </row>
    <row r="9" spans="2:7" s="11" customFormat="1" x14ac:dyDescent="0.2">
      <c r="B9" s="537" t="s">
        <v>441</v>
      </c>
      <c r="C9" s="541" t="s">
        <v>2410</v>
      </c>
      <c r="D9" s="538" t="s">
        <v>2344</v>
      </c>
      <c r="E9" s="537" t="s">
        <v>2341</v>
      </c>
      <c r="F9" s="537" t="str">
        <f t="array" ref="F9">IFERROR(INDEX($C$4:$C$16, MATCH(0, COUNTIF($F$3:F8, $C$4:$C$16&amp;"") + IF($C$4:$C$16="",1,0), 0)), "")</f>
        <v>Malaria I-3.1(M): Nombre de décès de patients hospitalisés dus au paludisme : taux pour 100 000 habitants par an</v>
      </c>
      <c r="G9" s="537" t="s">
        <v>440</v>
      </c>
    </row>
    <row r="10" spans="2:7" s="11" customFormat="1" x14ac:dyDescent="0.2">
      <c r="B10" s="537" t="s">
        <v>2413</v>
      </c>
      <c r="C10" s="541" t="s">
        <v>2414</v>
      </c>
      <c r="D10" s="538" t="s">
        <v>2373</v>
      </c>
      <c r="E10" s="537" t="s">
        <v>2341</v>
      </c>
      <c r="F10" s="537" t="str">
        <f t="array" ref="F10">IFERROR(INDEX($C$4:$C$16, MATCH(0, COUNTIF($F$3:F9, $C$4:$C$16&amp;"") + IF($C$4:$C$16="",1,0), 0)), "")</f>
        <v>Malaria I-6: Taux de mortalité des enfants de moins de 5 ans, toutes causes confondues, pour 1000 naissances vivantes</v>
      </c>
      <c r="G10" s="537" t="s">
        <v>2662</v>
      </c>
    </row>
    <row r="11" spans="2:7" s="11" customFormat="1" x14ac:dyDescent="0.2">
      <c r="B11" s="537" t="s">
        <v>2663</v>
      </c>
      <c r="C11" s="541" t="s">
        <v>2664</v>
      </c>
      <c r="D11" s="538"/>
      <c r="E11" s="537" t="s">
        <v>2341</v>
      </c>
      <c r="F11" s="537" t="str">
        <f t="array" ref="F11">IFERROR(INDEX($C$4:$C$16, MATCH(0, COUNTIF($F$3:F10, $C$4:$C$16&amp;"") + IF($C$4:$C$16="",1,0), 0)), "")</f>
        <v>HSS I-1: Taux de mortalité infantile pour 1 000 naissances vivantes</v>
      </c>
      <c r="G11" s="537" t="s">
        <v>2665</v>
      </c>
    </row>
    <row r="12" spans="2:7" s="11" customFormat="1" x14ac:dyDescent="0.2">
      <c r="B12" s="537" t="s">
        <v>2666</v>
      </c>
      <c r="C12" s="541" t="s">
        <v>2667</v>
      </c>
      <c r="D12" s="538"/>
      <c r="E12" s="537" t="s">
        <v>2341</v>
      </c>
      <c r="F12" s="537" t="str">
        <f t="array" ref="F12">IFERROR(INDEX($C$4:$C$16, MATCH(0, COUNTIF($F$3:F11, $C$4:$C$16&amp;"") + IF($C$4:$C$16="",1,0), 0)), "")</f>
        <v>HSS I-2: Taux de mortalité néonatal (pour 100 000 habitants)</v>
      </c>
      <c r="G12" s="537" t="s">
        <v>2668</v>
      </c>
    </row>
    <row r="13" spans="2:7" s="11" customFormat="1" x14ac:dyDescent="0.2">
      <c r="B13" s="537" t="s">
        <v>2669</v>
      </c>
      <c r="C13" s="541" t="s">
        <v>2670</v>
      </c>
      <c r="D13" s="538"/>
      <c r="E13" s="537" t="s">
        <v>2341</v>
      </c>
      <c r="F13" s="537" t="str">
        <f t="array" ref="F13">IFERROR(INDEX($C$4:$C$16, MATCH(0, COUNTIF($F$3:F12, $C$4:$C$16&amp;"") + IF($C$4:$C$16="",1,0), 0)), "")</f>
        <v>HSS I-3: Taux de mortalité maternelle (pour 100 000 habitants)</v>
      </c>
      <c r="G13" s="537" t="s">
        <v>2671</v>
      </c>
    </row>
    <row r="14" spans="2:7" s="11" customFormat="1" x14ac:dyDescent="0.2">
      <c r="B14" s="537" t="s">
        <v>2672</v>
      </c>
      <c r="C14" s="541" t="s">
        <v>2673</v>
      </c>
      <c r="D14" s="538"/>
      <c r="E14" s="537" t="s">
        <v>2341</v>
      </c>
      <c r="F14" s="537" t="str">
        <f t="array" ref="F14">IFERROR(INDEX($C$4:$C$16, MATCH(0, COUNTIF($F$3:F13, $C$4:$C$16&amp;"") + IF($C$4:$C$16="",1,0), 0)), "")</f>
        <v>Malaria I-9(M): Nombre de foyers actifs de paludisme</v>
      </c>
      <c r="G14" s="537" t="s">
        <v>2674</v>
      </c>
    </row>
    <row r="15" spans="2:7" s="11" customFormat="1" x14ac:dyDescent="0.2">
      <c r="B15" s="537" t="s">
        <v>2427</v>
      </c>
      <c r="C15" s="541" t="s">
        <v>2428</v>
      </c>
      <c r="D15" s="538" t="s">
        <v>2429</v>
      </c>
      <c r="E15" s="537" t="s">
        <v>2341</v>
      </c>
      <c r="F15" s="537" t="str">
        <f t="array" ref="F15">IFERROR(INDEX($C$4:$C$16, MATCH(0, COUNTIF($F$3:F14, $C$4:$C$16&amp;"") + IF($C$4:$C$16="",1,0), 0)), "")</f>
        <v>Malaria I-10(M): Incidence parasitaire annuelle: Cas de paludisme confirmés (par microscopie ou TDR): taux pour 1000 habitants par an (Contextes d'élimination)</v>
      </c>
      <c r="G15" s="537" t="s">
        <v>2675</v>
      </c>
    </row>
    <row r="17" spans="2:7" x14ac:dyDescent="0.2">
      <c r="B17" s="2" t="s">
        <v>83</v>
      </c>
    </row>
    <row r="18" spans="2:7" x14ac:dyDescent="0.2">
      <c r="B18" s="537" t="s">
        <v>79</v>
      </c>
      <c r="C18" s="537" t="s">
        <v>196</v>
      </c>
      <c r="D18" s="537" t="s">
        <v>198</v>
      </c>
      <c r="E18" s="537" t="s">
        <v>81</v>
      </c>
      <c r="F18" s="537" t="s">
        <v>127</v>
      </c>
      <c r="G18" s="537" t="s">
        <v>30</v>
      </c>
    </row>
    <row r="19" spans="2:7" hidden="1" x14ac:dyDescent="0.2">
      <c r="B19" s="537" t="s">
        <v>78</v>
      </c>
      <c r="C19" s="541" t="s">
        <v>35</v>
      </c>
      <c r="D19" s="538" t="s">
        <v>197</v>
      </c>
      <c r="E19" s="537" t="s">
        <v>80</v>
      </c>
      <c r="F19" s="537" t="str">
        <f t="array" ref="F19">IFERROR(INDEX($C$19:$C$33, MATCH(0, COUNTIF($F$18:F18, $C$19:$C$33&amp;"") + IF($C$19:$C$33="",1,0), 0)), "")</f>
        <v>--Select--</v>
      </c>
      <c r="G19" s="537" t="s">
        <v>29</v>
      </c>
    </row>
    <row r="20" spans="2:7" s="11" customFormat="1" x14ac:dyDescent="0.2">
      <c r="B20" s="537" t="s">
        <v>2676</v>
      </c>
      <c r="C20" s="541" t="s">
        <v>2677</v>
      </c>
      <c r="D20" s="538"/>
      <c r="E20" s="537" t="s">
        <v>2341</v>
      </c>
      <c r="F20" s="537" t="str">
        <f t="array" ref="F20">IFERROR(INDEX($C$19:$C$33, MATCH(0, COUNTIF($F$18:F19, $C$19:$C$33&amp;"") + IF($C$19:$C$33="",1,0), 0)), "")</f>
        <v>HSS O-3: Part des dépenses des ménages consacrée à la santé par rapport aux dépenses totales de santé</v>
      </c>
      <c r="G20" s="537" t="s">
        <v>2678</v>
      </c>
    </row>
    <row r="21" spans="2:7" s="11" customFormat="1" x14ac:dyDescent="0.2">
      <c r="B21" s="537" t="s">
        <v>870</v>
      </c>
      <c r="C21" s="541" t="s">
        <v>2481</v>
      </c>
      <c r="D21" s="538" t="s">
        <v>2373</v>
      </c>
      <c r="E21" s="537" t="s">
        <v>2341</v>
      </c>
      <c r="F21" s="537" t="str">
        <f t="array" ref="F21">IFERROR(INDEX($C$19:$C$33, MATCH(0, COUNTIF($F$18:F20, $C$19:$C$33&amp;"") + IF($C$19:$C$33="",1,0), 0)), "")</f>
        <v>Malaria O-1a: Proportion de la population ayant dormi sous une moustiquaire imprégnée d'insecticide la nuit précédente</v>
      </c>
      <c r="G21" s="537" t="s">
        <v>869</v>
      </c>
    </row>
    <row r="22" spans="2:7" s="11" customFormat="1" x14ac:dyDescent="0.2">
      <c r="B22" s="537" t="s">
        <v>2679</v>
      </c>
      <c r="C22" s="541" t="s">
        <v>2680</v>
      </c>
      <c r="D22" s="538"/>
      <c r="E22" s="537" t="s">
        <v>2341</v>
      </c>
      <c r="F22" s="537" t="str">
        <f t="array" ref="F22">IFERROR(INDEX($C$19:$C$33, MATCH(0, COUNTIF($F$18:F21, $C$19:$C$33&amp;"") + IF($C$19:$C$33="",1,0), 0)), "")</f>
        <v>Malaria O-1b: Proportion d'enfants de moins de cinq ans qui ont dormi la nuit précédente sous une moustiquaire imprégnée d’insecticide*</v>
      </c>
      <c r="G22" s="537" t="s">
        <v>2681</v>
      </c>
    </row>
    <row r="23" spans="2:7" s="11" customFormat="1" x14ac:dyDescent="0.2">
      <c r="B23" s="537" t="s">
        <v>2682</v>
      </c>
      <c r="C23" s="541" t="s">
        <v>2683</v>
      </c>
      <c r="D23" s="538"/>
      <c r="E23" s="537" t="s">
        <v>2341</v>
      </c>
      <c r="F23" s="537" t="str">
        <f t="array" ref="F23">IFERROR(INDEX($C$19:$C$33, MATCH(0, COUNTIF($F$18:F22, $C$19:$C$33&amp;"") + IF($C$19:$C$33="",1,0), 0)), "")</f>
        <v>Malaria O-1c: Proportion de femmes enceintes qui ont dormi sous une moustiquaire imprégnée d’insecticide* la nuit précédente</v>
      </c>
      <c r="G23" s="537" t="s">
        <v>2684</v>
      </c>
    </row>
    <row r="24" spans="2:7" s="11" customFormat="1" x14ac:dyDescent="0.2">
      <c r="B24" s="537" t="s">
        <v>2685</v>
      </c>
      <c r="C24" s="541" t="s">
        <v>2686</v>
      </c>
      <c r="D24" s="538"/>
      <c r="E24" s="537" t="s">
        <v>2341</v>
      </c>
      <c r="F24" s="537" t="str">
        <f t="array" ref="F24">IFERROR(INDEX($C$19:$C$33, MATCH(0, COUNTIF($F$18:F23, $C$19:$C$33&amp;"") + IF($C$19:$C$33="",1,0), 0)), "")</f>
        <v>Malaria O-2: Proportion de personnes disposant d'une moustiquaire imprégnée d'insecticide dans leur foyer</v>
      </c>
      <c r="G24" s="537" t="s">
        <v>2687</v>
      </c>
    </row>
    <row r="25" spans="2:7" s="11" customFormat="1" x14ac:dyDescent="0.2">
      <c r="B25" s="537" t="s">
        <v>2484</v>
      </c>
      <c r="C25" s="541" t="s">
        <v>2485</v>
      </c>
      <c r="D25" s="538" t="s">
        <v>2373</v>
      </c>
      <c r="E25" s="537" t="s">
        <v>2341</v>
      </c>
      <c r="F25" s="537" t="str">
        <f t="array" ref="F25">IFERROR(INDEX($C$19:$C$33, MATCH(0, COUNTIF($F$18:F24, $C$19:$C$33&amp;"") + IF($C$19:$C$33="",1,0), 0)), "")</f>
        <v>Malaria O-3: Proportion de personnes utilisant une moustiquaire imprégnée d'insecticide parmi les personnes disposant d'une moustiquaire imprégnée d'insecticide</v>
      </c>
      <c r="G25" s="537" t="s">
        <v>2688</v>
      </c>
    </row>
    <row r="26" spans="2:7" s="11" customFormat="1" x14ac:dyDescent="0.2">
      <c r="B26" s="537" t="s">
        <v>2689</v>
      </c>
      <c r="C26" s="541" t="s">
        <v>2690</v>
      </c>
      <c r="D26" s="538"/>
      <c r="E26" s="537" t="s">
        <v>2341</v>
      </c>
      <c r="F26" s="537" t="str">
        <f t="array" ref="F26">IFERROR(INDEX($C$19:$C$33, MATCH(0, COUNTIF($F$18:F25, $C$19:$C$33&amp;"") + IF($C$19:$C$33="",1,0), 0)), "")</f>
        <v>Malaria O-4: Proportion de ménages équipés d'au moins une moustiquaire imprégnée d'insecticide pour deux personnes et/ou ayant fait l'objet de pulvérisation intradomiciliaire d'insecticide à effet rémanent au cours des 12 derniers mois</v>
      </c>
      <c r="G26" s="537" t="s">
        <v>2691</v>
      </c>
    </row>
    <row r="27" spans="2:7" s="11" customFormat="1" x14ac:dyDescent="0.2">
      <c r="B27" s="537" t="s">
        <v>2692</v>
      </c>
      <c r="C27" s="541" t="s">
        <v>2693</v>
      </c>
      <c r="D27" s="538"/>
      <c r="E27" s="537" t="s">
        <v>2341</v>
      </c>
      <c r="F27" s="537" t="str">
        <f t="array" ref="F27">IFERROR(INDEX($C$19:$C$33, MATCH(0, COUNTIF($F$18:F26, $C$19:$C$33&amp;"") + IF($C$19:$C$33="",1,0), 0)), "")</f>
        <v>Malaria O-6: Proportion de ménages disposant d'au moins une moustiquaire imprégnée d'insecticide pour deux personnes</v>
      </c>
      <c r="G27" s="537" t="s">
        <v>2694</v>
      </c>
    </row>
    <row r="28" spans="2:7" s="11" customFormat="1" x14ac:dyDescent="0.2">
      <c r="B28" s="537" t="s">
        <v>2695</v>
      </c>
      <c r="C28" s="541" t="s">
        <v>2696</v>
      </c>
      <c r="D28" s="538"/>
      <c r="E28" s="537" t="s">
        <v>2341</v>
      </c>
      <c r="F28" s="537" t="str">
        <f t="array" ref="F28">IFERROR(INDEX($C$19:$C$33, MATCH(0, COUNTIF($F$18:F27, $C$19:$C$33&amp;"") + IF($C$19:$C$33="",1,0), 0)), "")</f>
        <v>HSS O-1: Pourcentage de femmes bénéficiant de soins prénatals</v>
      </c>
      <c r="G28" s="537" t="s">
        <v>2697</v>
      </c>
    </row>
    <row r="29" spans="2:7" s="11" customFormat="1" x14ac:dyDescent="0.2">
      <c r="B29" s="537" t="s">
        <v>2698</v>
      </c>
      <c r="C29" s="541" t="s">
        <v>2699</v>
      </c>
      <c r="D29" s="538"/>
      <c r="E29" s="537" t="s">
        <v>2341</v>
      </c>
      <c r="F29" s="537" t="str">
        <f t="array" ref="F29">IFERROR(INDEX($C$19:$C$33, MATCH(0, COUNTIF($F$18:F28, $C$19:$C$33&amp;"") + IF($C$19:$C$33="",1,0), 0)), "")</f>
        <v>HSS O-2: Pourcentage de naissances bénéficiant de l’assistance d’un professionnel de la santé</v>
      </c>
      <c r="G29" s="537" t="s">
        <v>2700</v>
      </c>
    </row>
    <row r="30" spans="2:7" s="11" customFormat="1" x14ac:dyDescent="0.2">
      <c r="B30" s="537" t="s">
        <v>2701</v>
      </c>
      <c r="C30" s="541" t="s">
        <v>2702</v>
      </c>
      <c r="D30" s="538"/>
      <c r="E30" s="537" t="s">
        <v>2341</v>
      </c>
      <c r="F30" s="537" t="str">
        <f t="array" ref="F30">IFERROR(INDEX($C$19:$C$33, MATCH(0, COUNTIF($F$18:F29, $C$19:$C$33&amp;"") + IF($C$19:$C$33="",1,0), 0)), "")</f>
        <v>Malaria O-7(M): Pourcentage de moustiquaires existantes utilisées la nuit précédente</v>
      </c>
      <c r="G30" s="537" t="s">
        <v>2703</v>
      </c>
    </row>
    <row r="31" spans="2:7" s="11" customFormat="1" x14ac:dyDescent="0.2">
      <c r="B31" s="537" t="s">
        <v>2704</v>
      </c>
      <c r="C31" s="541" t="s">
        <v>2705</v>
      </c>
      <c r="D31" s="538"/>
      <c r="E31" s="537" t="s">
        <v>2341</v>
      </c>
      <c r="F31" s="537" t="str">
        <f t="array" ref="F31">IFERROR(INDEX($C$19:$C$33, MATCH(0, COUNTIF($F$18:F30, $C$19:$C$33&amp;"") + IF($C$19:$C$33="",1,0), 0)), "")</f>
        <v>Malaria O-8: Proportion de ménages pulvérisés par la PID pendant les 12 derniers mois</v>
      </c>
      <c r="G31" s="537" t="s">
        <v>2706</v>
      </c>
    </row>
    <row r="32" spans="2:7" s="11" customFormat="1" x14ac:dyDescent="0.2">
      <c r="B32" s="537" t="s">
        <v>2502</v>
      </c>
      <c r="C32" s="541" t="s">
        <v>2503</v>
      </c>
      <c r="D32" s="538" t="s">
        <v>2504</v>
      </c>
      <c r="E32" s="537" t="s">
        <v>2341</v>
      </c>
      <c r="F32" s="537" t="str">
        <f t="array" ref="F32">IFERROR(INDEX($C$19:$C$33, MATCH(0, COUNTIF($F$18:F31, $C$19:$C$33&amp;"") + IF($C$19:$C$33="",1,0), 0)), "")</f>
        <v>Malaria O-9(M): Taux d'examens sanguins annuel : pour 100 habitants par an (Contextes d'élimination)</v>
      </c>
      <c r="G32" s="537" t="s">
        <v>2707</v>
      </c>
    </row>
    <row r="34" spans="1:7" x14ac:dyDescent="0.2">
      <c r="B34" s="2" t="s">
        <v>117</v>
      </c>
    </row>
    <row r="35" spans="1:7" x14ac:dyDescent="0.2">
      <c r="A35" s="543" t="s">
        <v>1</v>
      </c>
      <c r="B35" s="544" t="s">
        <v>94</v>
      </c>
      <c r="C35" s="544" t="s">
        <v>196</v>
      </c>
      <c r="D35" s="544" t="s">
        <v>198</v>
      </c>
      <c r="E35" s="544" t="s">
        <v>90</v>
      </c>
      <c r="F35" s="544" t="s">
        <v>91</v>
      </c>
      <c r="G35" s="544" t="s">
        <v>30</v>
      </c>
    </row>
    <row r="36" spans="1:7" hidden="1" x14ac:dyDescent="0.2">
      <c r="A36" s="544" t="s">
        <v>89</v>
      </c>
      <c r="B36" s="545" t="s">
        <v>68</v>
      </c>
      <c r="C36" s="546" t="s">
        <v>35</v>
      </c>
      <c r="D36" s="545" t="s">
        <v>197</v>
      </c>
      <c r="E36" s="544"/>
      <c r="F36" s="544"/>
      <c r="G36" s="544" t="s">
        <v>29</v>
      </c>
    </row>
    <row r="37" spans="1:7" s="11" customFormat="1" x14ac:dyDescent="0.2">
      <c r="A37" s="544" t="s">
        <v>596</v>
      </c>
      <c r="B37" s="545" t="s">
        <v>890</v>
      </c>
      <c r="C37" s="546" t="s">
        <v>2744</v>
      </c>
      <c r="D37" s="545"/>
      <c r="E37" s="544"/>
      <c r="F37" s="544"/>
      <c r="G37" s="544" t="s">
        <v>889</v>
      </c>
    </row>
    <row r="38" spans="1:7" s="11" customFormat="1" x14ac:dyDescent="0.2">
      <c r="A38" s="544" t="s">
        <v>596</v>
      </c>
      <c r="B38" s="545" t="s">
        <v>2526</v>
      </c>
      <c r="C38" s="546" t="s">
        <v>2527</v>
      </c>
      <c r="D38" s="545" t="s">
        <v>2528</v>
      </c>
      <c r="E38" s="544"/>
      <c r="F38" s="544"/>
      <c r="G38" s="544" t="s">
        <v>2745</v>
      </c>
    </row>
    <row r="39" spans="1:7" s="11" customFormat="1" x14ac:dyDescent="0.2">
      <c r="A39" s="544" t="s">
        <v>596</v>
      </c>
      <c r="B39" s="545" t="s">
        <v>2746</v>
      </c>
      <c r="C39" s="546" t="s">
        <v>2747</v>
      </c>
      <c r="D39" s="545"/>
      <c r="E39" s="544"/>
      <c r="F39" s="544"/>
      <c r="G39" s="544" t="s">
        <v>2748</v>
      </c>
    </row>
    <row r="40" spans="1:7" s="11" customFormat="1" x14ac:dyDescent="0.2">
      <c r="A40" s="544" t="s">
        <v>596</v>
      </c>
      <c r="B40" s="545" t="s">
        <v>2749</v>
      </c>
      <c r="C40" s="546" t="s">
        <v>2750</v>
      </c>
      <c r="D40" s="545"/>
      <c r="E40" s="544"/>
      <c r="F40" s="544"/>
      <c r="G40" s="544" t="s">
        <v>2751</v>
      </c>
    </row>
    <row r="41" spans="1:7" s="11" customFormat="1" x14ac:dyDescent="0.2">
      <c r="A41" s="544" t="s">
        <v>599</v>
      </c>
      <c r="B41" s="545" t="s">
        <v>896</v>
      </c>
      <c r="C41" s="546" t="s">
        <v>2539</v>
      </c>
      <c r="D41" s="545" t="s">
        <v>2752</v>
      </c>
      <c r="E41" s="544"/>
      <c r="F41" s="544"/>
      <c r="G41" s="544" t="s">
        <v>895</v>
      </c>
    </row>
    <row r="42" spans="1:7" s="11" customFormat="1" x14ac:dyDescent="0.2">
      <c r="A42" s="544" t="s">
        <v>599</v>
      </c>
      <c r="B42" s="545" t="s">
        <v>902</v>
      </c>
      <c r="C42" s="546" t="s">
        <v>2544</v>
      </c>
      <c r="D42" s="545" t="s">
        <v>2753</v>
      </c>
      <c r="E42" s="544"/>
      <c r="F42" s="544"/>
      <c r="G42" s="544" t="s">
        <v>901</v>
      </c>
    </row>
    <row r="43" spans="1:7" s="11" customFormat="1" x14ac:dyDescent="0.2">
      <c r="A43" s="544" t="s">
        <v>599</v>
      </c>
      <c r="B43" s="545" t="s">
        <v>907</v>
      </c>
      <c r="C43" s="546" t="s">
        <v>2549</v>
      </c>
      <c r="D43" s="545" t="s">
        <v>2753</v>
      </c>
      <c r="E43" s="544"/>
      <c r="F43" s="544"/>
      <c r="G43" s="544" t="s">
        <v>906</v>
      </c>
    </row>
    <row r="44" spans="1:7" s="11" customFormat="1" x14ac:dyDescent="0.2">
      <c r="A44" s="544" t="s">
        <v>599</v>
      </c>
      <c r="B44" s="545" t="s">
        <v>912</v>
      </c>
      <c r="C44" s="546" t="s">
        <v>2554</v>
      </c>
      <c r="D44" s="545" t="s">
        <v>2344</v>
      </c>
      <c r="E44" s="544"/>
      <c r="F44" s="544"/>
      <c r="G44" s="544" t="s">
        <v>911</v>
      </c>
    </row>
    <row r="45" spans="1:7" s="11" customFormat="1" x14ac:dyDescent="0.2">
      <c r="A45" s="544" t="s">
        <v>599</v>
      </c>
      <c r="B45" s="545" t="s">
        <v>917</v>
      </c>
      <c r="C45" s="546" t="s">
        <v>2557</v>
      </c>
      <c r="D45" s="545" t="s">
        <v>2344</v>
      </c>
      <c r="E45" s="544"/>
      <c r="F45" s="544"/>
      <c r="G45" s="544" t="s">
        <v>916</v>
      </c>
    </row>
    <row r="46" spans="1:7" s="11" customFormat="1" x14ac:dyDescent="0.2">
      <c r="A46" s="544" t="s">
        <v>599</v>
      </c>
      <c r="B46" s="545" t="s">
        <v>2560</v>
      </c>
      <c r="C46" s="546" t="s">
        <v>2561</v>
      </c>
      <c r="D46" s="545" t="s">
        <v>2344</v>
      </c>
      <c r="E46" s="544"/>
      <c r="F46" s="544"/>
      <c r="G46" s="544" t="s">
        <v>2754</v>
      </c>
    </row>
    <row r="47" spans="1:7" s="11" customFormat="1" x14ac:dyDescent="0.2">
      <c r="A47" s="544" t="s">
        <v>599</v>
      </c>
      <c r="B47" s="545" t="s">
        <v>2564</v>
      </c>
      <c r="C47" s="546" t="s">
        <v>2565</v>
      </c>
      <c r="D47" s="545" t="s">
        <v>2344</v>
      </c>
      <c r="E47" s="544"/>
      <c r="F47" s="544"/>
      <c r="G47" s="544" t="s">
        <v>2755</v>
      </c>
    </row>
    <row r="48" spans="1:7" s="11" customFormat="1" x14ac:dyDescent="0.2">
      <c r="A48" s="544" t="s">
        <v>599</v>
      </c>
      <c r="B48" s="545" t="s">
        <v>2568</v>
      </c>
      <c r="C48" s="546" t="s">
        <v>2569</v>
      </c>
      <c r="D48" s="545" t="s">
        <v>2344</v>
      </c>
      <c r="E48" s="544"/>
      <c r="F48" s="544"/>
      <c r="G48" s="544" t="s">
        <v>2756</v>
      </c>
    </row>
    <row r="49" spans="1:7" s="11" customFormat="1" x14ac:dyDescent="0.2">
      <c r="A49" s="544" t="s">
        <v>599</v>
      </c>
      <c r="B49" s="545" t="s">
        <v>922</v>
      </c>
      <c r="C49" s="546" t="s">
        <v>2572</v>
      </c>
      <c r="D49" s="545" t="s">
        <v>2344</v>
      </c>
      <c r="E49" s="544"/>
      <c r="F49" s="544"/>
      <c r="G49" s="544" t="s">
        <v>921</v>
      </c>
    </row>
    <row r="50" spans="1:7" s="11" customFormat="1" x14ac:dyDescent="0.2">
      <c r="A50" s="544" t="s">
        <v>599</v>
      </c>
      <c r="B50" s="545" t="s">
        <v>2757</v>
      </c>
      <c r="C50" s="546" t="s">
        <v>2758</v>
      </c>
      <c r="D50" s="545"/>
      <c r="E50" s="544"/>
      <c r="F50" s="544"/>
      <c r="G50" s="544" t="s">
        <v>2759</v>
      </c>
    </row>
    <row r="51" spans="1:7" s="11" customFormat="1" x14ac:dyDescent="0.2">
      <c r="A51" s="544" t="s">
        <v>599</v>
      </c>
      <c r="B51" s="545" t="s">
        <v>2760</v>
      </c>
      <c r="C51" s="546" t="s">
        <v>2761</v>
      </c>
      <c r="D51" s="545"/>
      <c r="E51" s="544"/>
      <c r="F51" s="544"/>
      <c r="G51" s="544" t="s">
        <v>2762</v>
      </c>
    </row>
    <row r="52" spans="1:7" s="11" customFormat="1" x14ac:dyDescent="0.2">
      <c r="A52" s="544" t="s">
        <v>599</v>
      </c>
      <c r="B52" s="545" t="s">
        <v>2763</v>
      </c>
      <c r="C52" s="546" t="s">
        <v>2764</v>
      </c>
      <c r="D52" s="545"/>
      <c r="E52" s="544"/>
      <c r="F52" s="544"/>
      <c r="G52" s="544" t="s">
        <v>2765</v>
      </c>
    </row>
    <row r="53" spans="1:7" s="11" customFormat="1" x14ac:dyDescent="0.2">
      <c r="A53" s="544" t="s">
        <v>602</v>
      </c>
      <c r="B53" s="545" t="s">
        <v>935</v>
      </c>
      <c r="C53" s="546" t="s">
        <v>2766</v>
      </c>
      <c r="D53" s="545"/>
      <c r="E53" s="544"/>
      <c r="F53" s="544"/>
      <c r="G53" s="544" t="s">
        <v>934</v>
      </c>
    </row>
    <row r="54" spans="1:7" s="11" customFormat="1" x14ac:dyDescent="0.2">
      <c r="A54" s="544" t="s">
        <v>602</v>
      </c>
      <c r="B54" s="545" t="s">
        <v>2645</v>
      </c>
      <c r="C54" s="546" t="s">
        <v>2646</v>
      </c>
      <c r="D54" s="545" t="s">
        <v>2373</v>
      </c>
      <c r="E54" s="544"/>
      <c r="F54" s="544"/>
      <c r="G54" s="544" t="s">
        <v>2767</v>
      </c>
    </row>
    <row r="55" spans="1:7" s="11" customFormat="1" x14ac:dyDescent="0.2">
      <c r="A55" s="544" t="s">
        <v>2715</v>
      </c>
      <c r="B55" s="545" t="s">
        <v>2768</v>
      </c>
      <c r="C55" s="546" t="s">
        <v>2769</v>
      </c>
      <c r="D55" s="545"/>
      <c r="E55" s="544"/>
      <c r="F55" s="544"/>
      <c r="G55" s="544" t="s">
        <v>2770</v>
      </c>
    </row>
    <row r="56" spans="1:7" s="11" customFormat="1" x14ac:dyDescent="0.2">
      <c r="A56" s="544" t="s">
        <v>2715</v>
      </c>
      <c r="B56" s="545" t="s">
        <v>2771</v>
      </c>
      <c r="C56" s="546" t="s">
        <v>2772</v>
      </c>
      <c r="D56" s="545"/>
      <c r="E56" s="544"/>
      <c r="F56" s="544"/>
      <c r="G56" s="544" t="s">
        <v>2773</v>
      </c>
    </row>
    <row r="57" spans="1:7" s="11" customFormat="1" x14ac:dyDescent="0.2">
      <c r="A57" s="544" t="s">
        <v>2719</v>
      </c>
      <c r="B57" s="545" t="s">
        <v>2774</v>
      </c>
      <c r="C57" s="546" t="s">
        <v>2775</v>
      </c>
      <c r="D57" s="545"/>
      <c r="E57" s="544"/>
      <c r="F57" s="544"/>
      <c r="G57" s="544" t="s">
        <v>2776</v>
      </c>
    </row>
    <row r="58" spans="1:7" s="11" customFormat="1" x14ac:dyDescent="0.2">
      <c r="A58" s="544" t="s">
        <v>2719</v>
      </c>
      <c r="B58" s="545" t="s">
        <v>2777</v>
      </c>
      <c r="C58" s="546" t="s">
        <v>2778</v>
      </c>
      <c r="D58" s="545"/>
      <c r="E58" s="544"/>
      <c r="F58" s="544"/>
      <c r="G58" s="544" t="s">
        <v>2779</v>
      </c>
    </row>
    <row r="59" spans="1:7" s="11" customFormat="1" x14ac:dyDescent="0.2">
      <c r="A59" s="544" t="s">
        <v>2719</v>
      </c>
      <c r="B59" s="545" t="s">
        <v>2780</v>
      </c>
      <c r="C59" s="546" t="s">
        <v>2781</v>
      </c>
      <c r="D59" s="545"/>
      <c r="E59" s="544"/>
      <c r="F59" s="544"/>
      <c r="G59" s="544" t="s">
        <v>2782</v>
      </c>
    </row>
    <row r="60" spans="1:7" s="11" customFormat="1" x14ac:dyDescent="0.2">
      <c r="A60" s="544" t="s">
        <v>2719</v>
      </c>
      <c r="B60" s="545" t="s">
        <v>2783</v>
      </c>
      <c r="C60" s="546" t="s">
        <v>2784</v>
      </c>
      <c r="D60" s="545"/>
      <c r="E60" s="544"/>
      <c r="F60" s="544"/>
      <c r="G60" s="544" t="s">
        <v>2785</v>
      </c>
    </row>
    <row r="61" spans="1:7" s="11" customFormat="1" x14ac:dyDescent="0.2">
      <c r="A61" s="544" t="s">
        <v>2719</v>
      </c>
      <c r="B61" s="545" t="s">
        <v>2786</v>
      </c>
      <c r="C61" s="546" t="s">
        <v>2787</v>
      </c>
      <c r="D61" s="545"/>
      <c r="E61" s="544"/>
      <c r="F61" s="544"/>
      <c r="G61" s="544" t="s">
        <v>2788</v>
      </c>
    </row>
    <row r="62" spans="1:7" s="11" customFormat="1" x14ac:dyDescent="0.2">
      <c r="A62" s="544" t="s">
        <v>2723</v>
      </c>
      <c r="B62" s="545" t="s">
        <v>2789</v>
      </c>
      <c r="C62" s="546" t="s">
        <v>2790</v>
      </c>
      <c r="D62" s="545"/>
      <c r="E62" s="544"/>
      <c r="F62" s="544"/>
      <c r="G62" s="544" t="s">
        <v>2791</v>
      </c>
    </row>
    <row r="63" spans="1:7" s="11" customFormat="1" x14ac:dyDescent="0.2">
      <c r="A63" s="544" t="s">
        <v>2723</v>
      </c>
      <c r="B63" s="545" t="s">
        <v>2792</v>
      </c>
      <c r="C63" s="546" t="s">
        <v>2793</v>
      </c>
      <c r="D63" s="545"/>
      <c r="E63" s="544"/>
      <c r="F63" s="544"/>
      <c r="G63" s="544" t="s">
        <v>2794</v>
      </c>
    </row>
    <row r="64" spans="1:7" s="11" customFormat="1" x14ac:dyDescent="0.2">
      <c r="A64" s="544" t="s">
        <v>593</v>
      </c>
      <c r="B64" s="545" t="s">
        <v>2795</v>
      </c>
      <c r="C64" s="546" t="s">
        <v>2796</v>
      </c>
      <c r="D64" s="545"/>
      <c r="E64" s="544"/>
      <c r="F64" s="544"/>
      <c r="G64" s="544" t="s">
        <v>2797</v>
      </c>
    </row>
    <row r="65" spans="1:8" s="11" customFormat="1" x14ac:dyDescent="0.2">
      <c r="A65" s="544" t="s">
        <v>605</v>
      </c>
      <c r="B65" s="545" t="s">
        <v>941</v>
      </c>
      <c r="C65" s="546" t="s">
        <v>2798</v>
      </c>
      <c r="D65" s="545"/>
      <c r="E65" s="544"/>
      <c r="F65" s="544"/>
      <c r="G65" s="544" t="s">
        <v>940</v>
      </c>
    </row>
    <row r="66" spans="1:8" s="11" customFormat="1" x14ac:dyDescent="0.2">
      <c r="A66" s="544" t="s">
        <v>605</v>
      </c>
      <c r="B66" s="545" t="s">
        <v>2799</v>
      </c>
      <c r="C66" s="546" t="s">
        <v>2800</v>
      </c>
      <c r="D66" s="545"/>
      <c r="E66" s="544"/>
      <c r="F66" s="544"/>
      <c r="G66" s="544" t="s">
        <v>2801</v>
      </c>
    </row>
    <row r="67" spans="1:8" s="11" customFormat="1" x14ac:dyDescent="0.2">
      <c r="A67" s="544" t="s">
        <v>605</v>
      </c>
      <c r="B67" s="545" t="s">
        <v>2802</v>
      </c>
      <c r="C67" s="546" t="s">
        <v>2803</v>
      </c>
      <c r="D67" s="545"/>
      <c r="E67" s="544"/>
      <c r="F67" s="544"/>
      <c r="G67" s="544" t="s">
        <v>2804</v>
      </c>
    </row>
    <row r="69" spans="1:8" x14ac:dyDescent="0.2">
      <c r="B69" s="2" t="s">
        <v>88</v>
      </c>
    </row>
    <row r="70" spans="1:8" x14ac:dyDescent="0.2">
      <c r="B70" s="11" t="s">
        <v>25</v>
      </c>
      <c r="C70" s="1" t="s">
        <v>43</v>
      </c>
      <c r="D70" s="11" t="s">
        <v>199</v>
      </c>
      <c r="E70" s="1" t="s">
        <v>81</v>
      </c>
      <c r="F70" s="1" t="s">
        <v>310</v>
      </c>
      <c r="G70" s="1" t="s">
        <v>30</v>
      </c>
      <c r="H70" s="7" t="s">
        <v>101</v>
      </c>
    </row>
    <row r="71" spans="1:8" hidden="1" x14ac:dyDescent="0.2">
      <c r="B71" s="1" t="str">
        <f t="array" ref="B71">IFERROR(INDEX($C$71:$C$84, MATCH(0, COUNTIF($B$70:B70, $C$71:$C$84&amp;"") + IF($C$71:$C$84="",1,0), 0)), "")</f>
        <v>[Name - FR]</v>
      </c>
      <c r="C71" s="540" t="s">
        <v>195</v>
      </c>
      <c r="D71" s="1" t="s">
        <v>84</v>
      </c>
      <c r="E71" s="1" t="s">
        <v>80</v>
      </c>
      <c r="F71" s="1" t="str">
        <f>C71</f>
        <v>[Name - FR]</v>
      </c>
      <c r="G71" s="1" t="s">
        <v>29</v>
      </c>
      <c r="H71" s="12" t="s">
        <v>100</v>
      </c>
    </row>
    <row r="72" spans="1:8" s="11" customFormat="1" x14ac:dyDescent="0.2">
      <c r="B72" s="7" t="str">
        <f t="array" ref="B72">IFERROR(INDEX($C$71:$C$84, MATCH(0, COUNTIF($B$70:B71, $C$71:$C$84&amp;"") + IF($C$71:$C$84="",1,0), 0)), "")</f>
        <v>Lutte antivectorielle</v>
      </c>
      <c r="C72" s="540" t="s">
        <v>2708</v>
      </c>
      <c r="D72" s="7" t="s">
        <v>596</v>
      </c>
      <c r="E72" s="7" t="s">
        <v>2341</v>
      </c>
      <c r="F72" s="7" t="str">
        <f t="shared" ref="F72:F83" si="0">C72</f>
        <v>Lutte antivectorielle</v>
      </c>
      <c r="G72" s="7" t="s">
        <v>2709</v>
      </c>
      <c r="H72" s="542" t="s">
        <v>598</v>
      </c>
    </row>
    <row r="73" spans="1:8" s="11" customFormat="1" x14ac:dyDescent="0.2">
      <c r="B73" s="7" t="str">
        <f t="array" ref="B73">IFERROR(INDEX($C$71:$C$84, MATCH(0, COUNTIF($B$70:B72, $C$71:$C$84&amp;"") + IF($C$71:$C$84="",1,0), 0)), "")</f>
        <v>Prise en charge</v>
      </c>
      <c r="C73" s="540" t="s">
        <v>2710</v>
      </c>
      <c r="D73" s="7" t="s">
        <v>599</v>
      </c>
      <c r="E73" s="7" t="s">
        <v>2341</v>
      </c>
      <c r="F73" s="7" t="str">
        <f t="shared" si="0"/>
        <v>Prise en charge</v>
      </c>
      <c r="G73" s="7" t="s">
        <v>2711</v>
      </c>
      <c r="H73" s="542" t="s">
        <v>601</v>
      </c>
    </row>
    <row r="74" spans="1:8" s="11" customFormat="1" x14ac:dyDescent="0.2">
      <c r="B74" s="7" t="str">
        <f t="array" ref="B74">IFERROR(INDEX($C$71:$C$84, MATCH(0, COUNTIF($B$70:B73, $C$71:$C$84&amp;"") + IF($C$71:$C$84="",1,0), 0)), "")</f>
        <v>Interventions de prévention spécifiques</v>
      </c>
      <c r="C74" s="540" t="s">
        <v>2712</v>
      </c>
      <c r="D74" s="7" t="s">
        <v>602</v>
      </c>
      <c r="E74" s="7" t="s">
        <v>2341</v>
      </c>
      <c r="F74" s="7" t="str">
        <f t="shared" si="0"/>
        <v>Interventions de prévention spécifiques</v>
      </c>
      <c r="G74" s="7" t="s">
        <v>2713</v>
      </c>
      <c r="H74" s="542" t="s">
        <v>604</v>
      </c>
    </row>
    <row r="75" spans="1:8" s="11" customFormat="1" x14ac:dyDescent="0.2">
      <c r="B75" s="7" t="str">
        <f t="array" ref="B75">IFERROR(INDEX($C$71:$C$84, MATCH(0, COUNTIF($B$70:B74, $C$71:$C$84&amp;"") + IF($C$71:$C$84="",1,0), 0)), "")</f>
        <v>Systèmes de santé résilients et pérennes : prestation de services intégrés et amélioration de la qualité</v>
      </c>
      <c r="C75" s="540" t="s">
        <v>2714</v>
      </c>
      <c r="D75" s="7" t="s">
        <v>2715</v>
      </c>
      <c r="E75" s="7" t="s">
        <v>2341</v>
      </c>
      <c r="F75" s="7" t="str">
        <f t="shared" si="0"/>
        <v>Systèmes de santé résilients et pérennes : prestation de services intégrés et amélioration de la qualité</v>
      </c>
      <c r="G75" s="7" t="s">
        <v>2716</v>
      </c>
      <c r="H75" s="542" t="s">
        <v>2717</v>
      </c>
    </row>
    <row r="76" spans="1:8" s="11" customFormat="1" x14ac:dyDescent="0.2">
      <c r="B76" s="7" t="str">
        <f t="array" ref="B76">IFERROR(INDEX($C$71:$C$84, MATCH(0, COUNTIF($B$70:B75, $C$71:$C$84&amp;"") + IF($C$71:$C$84="",1,0), 0)), "")</f>
        <v>Systèmes de santé résilients et pérennes : ressources humaines pour la santé, y compris agents de santé communautaires</v>
      </c>
      <c r="C76" s="540" t="s">
        <v>2718</v>
      </c>
      <c r="D76" s="7" t="s">
        <v>2719</v>
      </c>
      <c r="E76" s="7" t="s">
        <v>2341</v>
      </c>
      <c r="F76" s="7" t="str">
        <f t="shared" si="0"/>
        <v>Systèmes de santé résilients et pérennes : ressources humaines pour la santé, y compris agents de santé communautaires</v>
      </c>
      <c r="G76" s="7" t="s">
        <v>2720</v>
      </c>
      <c r="H76" s="542" t="s">
        <v>2721</v>
      </c>
    </row>
    <row r="77" spans="1:8" s="11" customFormat="1" x14ac:dyDescent="0.2">
      <c r="B77" s="7" t="str">
        <f t="array" ref="B77">IFERROR(INDEX($C$71:$C$84, MATCH(0, COUNTIF($B$70:B76, $C$71:$C$84&amp;"") + IF($C$71:$C$84="",1,0), 0)), "")</f>
        <v>Systèmes de santé résilients et pérennes : systèmes de gestion des achats et de la chaîne d'approvisionnement</v>
      </c>
      <c r="C77" s="540" t="s">
        <v>2722</v>
      </c>
      <c r="D77" s="7" t="s">
        <v>2723</v>
      </c>
      <c r="E77" s="7" t="s">
        <v>2341</v>
      </c>
      <c r="F77" s="7" t="str">
        <f t="shared" si="0"/>
        <v>Systèmes de santé résilients et pérennes : systèmes de gestion des achats et de la chaîne d'approvisionnement</v>
      </c>
      <c r="G77" s="7" t="s">
        <v>2724</v>
      </c>
      <c r="H77" s="542" t="s">
        <v>2725</v>
      </c>
    </row>
    <row r="78" spans="1:8" s="11" customFormat="1" x14ac:dyDescent="0.2">
      <c r="B78" s="7" t="str">
        <f t="array" ref="B78">IFERROR(INDEX($C$71:$C$84, MATCH(0, COUNTIF($B$70:B77, $C$71:$C$84&amp;"") + IF($C$71:$C$84="",1,0), 0)), "")</f>
        <v>Systèmes de santé résilients et pérennes : système de gestion financière</v>
      </c>
      <c r="C78" s="540" t="s">
        <v>2726</v>
      </c>
      <c r="D78" s="7" t="s">
        <v>593</v>
      </c>
      <c r="E78" s="7" t="s">
        <v>2341</v>
      </c>
      <c r="F78" s="7" t="str">
        <f t="shared" si="0"/>
        <v>Systèmes de santé résilients et pérennes : système de gestion financière</v>
      </c>
      <c r="G78" s="7" t="s">
        <v>2727</v>
      </c>
      <c r="H78" s="542" t="s">
        <v>595</v>
      </c>
    </row>
    <row r="79" spans="1:8" s="11" customFormat="1" x14ac:dyDescent="0.2">
      <c r="B79" s="7" t="str">
        <f t="array" ref="B79">IFERROR(INDEX($C$71:$C$84, MATCH(0, COUNTIF($B$70:B78, $C$71:$C$84&amp;"") + IF($C$71:$C$84="",1,0), 0)), "")</f>
        <v>Systèmes de santé résilients et pérennes : ripostes et systèmes communautaires</v>
      </c>
      <c r="C79" s="540" t="s">
        <v>2728</v>
      </c>
      <c r="D79" s="7" t="s">
        <v>2729</v>
      </c>
      <c r="E79" s="7" t="s">
        <v>2341</v>
      </c>
      <c r="F79" s="7" t="str">
        <f t="shared" si="0"/>
        <v>Systèmes de santé résilients et pérennes : ripostes et systèmes communautaires</v>
      </c>
      <c r="G79" s="7" t="s">
        <v>2730</v>
      </c>
      <c r="H79" s="542" t="s">
        <v>2731</v>
      </c>
    </row>
    <row r="80" spans="1:8" s="11" customFormat="1" x14ac:dyDescent="0.2">
      <c r="B80" s="7" t="str">
        <f t="array" ref="B80">IFERROR(INDEX($C$71:$C$84, MATCH(0, COUNTIF($B$70:B79, $C$71:$C$84&amp;"") + IF($C$71:$C$84="",1,0), 0)), "")</f>
        <v>Systèmes de santé résilients et pérennes : système de gestion de l'information sanitaire et suivi et évaluation</v>
      </c>
      <c r="C80" s="540" t="s">
        <v>2732</v>
      </c>
      <c r="D80" s="7" t="s">
        <v>605</v>
      </c>
      <c r="E80" s="7" t="s">
        <v>2341</v>
      </c>
      <c r="F80" s="7" t="str">
        <f t="shared" si="0"/>
        <v>Systèmes de santé résilients et pérennes : système de gestion de l'information sanitaire et suivi et évaluation</v>
      </c>
      <c r="G80" s="7" t="s">
        <v>2733</v>
      </c>
      <c r="H80" s="542" t="s">
        <v>607</v>
      </c>
    </row>
    <row r="81" spans="1:9" s="11" customFormat="1" x14ac:dyDescent="0.2">
      <c r="B81" s="7" t="str">
        <f t="array" ref="B81">IFERROR(INDEX($C$71:$C$84, MATCH(0, COUNTIF($B$70:B80, $C$71:$C$84&amp;"") + IF($C$71:$C$84="",1,0), 0)), "")</f>
        <v>Gestion de programme</v>
      </c>
      <c r="C81" s="540" t="s">
        <v>2734</v>
      </c>
      <c r="D81" s="7" t="s">
        <v>590</v>
      </c>
      <c r="E81" s="7" t="s">
        <v>2341</v>
      </c>
      <c r="F81" s="7" t="str">
        <f t="shared" si="0"/>
        <v>Gestion de programme</v>
      </c>
      <c r="G81" s="7" t="s">
        <v>2735</v>
      </c>
      <c r="H81" s="542" t="s">
        <v>592</v>
      </c>
    </row>
    <row r="82" spans="1:9" s="11" customFormat="1" x14ac:dyDescent="0.2">
      <c r="B82" s="7" t="str">
        <f t="array" ref="B82">IFERROR(INDEX($C$71:$C$84, MATCH(0, COUNTIF($B$70:B81, $C$71:$C$84&amp;"") + IF($C$71:$C$84="",1,0), 0)), "")</f>
        <v>Financement basé sur les résultats</v>
      </c>
      <c r="C82" s="540" t="s">
        <v>2736</v>
      </c>
      <c r="D82" s="7" t="s">
        <v>2737</v>
      </c>
      <c r="E82" s="7" t="s">
        <v>2341</v>
      </c>
      <c r="F82" s="7" t="str">
        <f t="shared" si="0"/>
        <v>Financement basé sur les résultats</v>
      </c>
      <c r="G82" s="7" t="s">
        <v>2738</v>
      </c>
      <c r="H82" s="542" t="s">
        <v>2739</v>
      </c>
    </row>
    <row r="83" spans="1:9" s="11" customFormat="1" x14ac:dyDescent="0.2">
      <c r="B83" s="7" t="str">
        <f t="array" ref="B83">IFERROR(INDEX($C$71:$C$84, MATCH(0, COUNTIF($B$70:B82, $C$71:$C$84&amp;"") + IF($C$71:$C$84="",1,0), 0)), "")</f>
        <v>Systèmes de santé résilients et pérennes  : stratégies nationales de santé</v>
      </c>
      <c r="C83" s="540" t="s">
        <v>2740</v>
      </c>
      <c r="D83" s="7" t="s">
        <v>2741</v>
      </c>
      <c r="E83" s="7" t="s">
        <v>2341</v>
      </c>
      <c r="F83" s="7" t="str">
        <f t="shared" si="0"/>
        <v>Systèmes de santé résilients et pérennes  : stratégies nationales de santé</v>
      </c>
      <c r="G83" s="7" t="s">
        <v>2742</v>
      </c>
      <c r="H83" s="542" t="s">
        <v>2743</v>
      </c>
    </row>
    <row r="85" spans="1:9" x14ac:dyDescent="0.2">
      <c r="A85" s="2" t="s">
        <v>42</v>
      </c>
    </row>
    <row r="86" spans="1:9" x14ac:dyDescent="0.2">
      <c r="A86" s="537" t="s">
        <v>1</v>
      </c>
      <c r="B86" s="537" t="s">
        <v>94</v>
      </c>
      <c r="C86" s="537" t="s">
        <v>54</v>
      </c>
      <c r="D86" s="537" t="s">
        <v>27</v>
      </c>
      <c r="E86" s="537" t="s">
        <v>30</v>
      </c>
      <c r="F86" s="1" t="s">
        <v>90</v>
      </c>
      <c r="G86" s="1" t="s">
        <v>91</v>
      </c>
      <c r="H86" s="7" t="s">
        <v>92</v>
      </c>
      <c r="I86" s="7" t="s">
        <v>93</v>
      </c>
    </row>
    <row r="87" spans="1:9" hidden="1" x14ac:dyDescent="0.2">
      <c r="A87" s="537" t="s">
        <v>89</v>
      </c>
      <c r="B87" s="538" t="s">
        <v>68</v>
      </c>
      <c r="C87" s="541" t="s">
        <v>195</v>
      </c>
      <c r="D87" s="538" t="s">
        <v>26</v>
      </c>
      <c r="E87" s="537" t="s">
        <v>29</v>
      </c>
      <c r="H87" s="7"/>
      <c r="I87" s="7"/>
    </row>
    <row r="88" spans="1:9" s="11" customFormat="1" x14ac:dyDescent="0.2">
      <c r="A88" s="537" t="s">
        <v>596</v>
      </c>
      <c r="B88" s="538" t="s">
        <v>663</v>
      </c>
      <c r="C88" s="541" t="s">
        <v>2805</v>
      </c>
      <c r="D88" s="538"/>
      <c r="E88" s="537" t="s">
        <v>664</v>
      </c>
      <c r="H88" s="7"/>
      <c r="I88" s="7"/>
    </row>
    <row r="89" spans="1:9" s="11" customFormat="1" x14ac:dyDescent="0.2">
      <c r="A89" s="537" t="s">
        <v>596</v>
      </c>
      <c r="B89" s="538" t="s">
        <v>2806</v>
      </c>
      <c r="C89" s="541" t="s">
        <v>2807</v>
      </c>
      <c r="D89" s="538"/>
      <c r="E89" s="537" t="s">
        <v>2808</v>
      </c>
      <c r="H89" s="7"/>
      <c r="I89" s="7"/>
    </row>
    <row r="90" spans="1:9" s="11" customFormat="1" x14ac:dyDescent="0.2">
      <c r="A90" s="537" t="s">
        <v>596</v>
      </c>
      <c r="B90" s="538" t="s">
        <v>667</v>
      </c>
      <c r="C90" s="541" t="s">
        <v>2809</v>
      </c>
      <c r="D90" s="538"/>
      <c r="E90" s="537" t="s">
        <v>668</v>
      </c>
      <c r="H90" s="7"/>
      <c r="I90" s="7"/>
    </row>
    <row r="91" spans="1:9" s="11" customFormat="1" x14ac:dyDescent="0.2">
      <c r="A91" s="537" t="s">
        <v>596</v>
      </c>
      <c r="B91" s="538" t="s">
        <v>659</v>
      </c>
      <c r="C91" s="541" t="s">
        <v>2810</v>
      </c>
      <c r="D91" s="538"/>
      <c r="E91" s="537" t="s">
        <v>660</v>
      </c>
      <c r="H91" s="7"/>
      <c r="I91" s="7"/>
    </row>
    <row r="92" spans="1:9" s="11" customFormat="1" x14ac:dyDescent="0.2">
      <c r="A92" s="537" t="s">
        <v>596</v>
      </c>
      <c r="B92" s="538" t="s">
        <v>2811</v>
      </c>
      <c r="C92" s="541" t="s">
        <v>2812</v>
      </c>
      <c r="D92" s="538"/>
      <c r="E92" s="537" t="s">
        <v>2813</v>
      </c>
      <c r="H92" s="7"/>
      <c r="I92" s="7"/>
    </row>
    <row r="93" spans="1:9" s="11" customFormat="1" x14ac:dyDescent="0.2">
      <c r="A93" s="537" t="s">
        <v>596</v>
      </c>
      <c r="B93" s="538" t="s">
        <v>619</v>
      </c>
      <c r="C93" s="541" t="s">
        <v>2814</v>
      </c>
      <c r="D93" s="538"/>
      <c r="E93" s="537" t="s">
        <v>620</v>
      </c>
      <c r="H93" s="7"/>
      <c r="I93" s="7"/>
    </row>
    <row r="94" spans="1:9" s="11" customFormat="1" x14ac:dyDescent="0.2">
      <c r="A94" s="537" t="s">
        <v>596</v>
      </c>
      <c r="B94" s="538" t="s">
        <v>2815</v>
      </c>
      <c r="C94" s="541" t="s">
        <v>2816</v>
      </c>
      <c r="D94" s="538"/>
      <c r="E94" s="537" t="s">
        <v>2817</v>
      </c>
      <c r="H94" s="7"/>
      <c r="I94" s="7"/>
    </row>
    <row r="95" spans="1:9" s="11" customFormat="1" x14ac:dyDescent="0.2">
      <c r="A95" s="537" t="s">
        <v>599</v>
      </c>
      <c r="B95" s="538" t="s">
        <v>2818</v>
      </c>
      <c r="C95" s="541" t="s">
        <v>2819</v>
      </c>
      <c r="D95" s="538"/>
      <c r="E95" s="537" t="s">
        <v>2820</v>
      </c>
      <c r="H95" s="7"/>
      <c r="I95" s="7"/>
    </row>
    <row r="96" spans="1:9" s="11" customFormat="1" x14ac:dyDescent="0.2">
      <c r="A96" s="537" t="s">
        <v>599</v>
      </c>
      <c r="B96" s="538" t="s">
        <v>651</v>
      </c>
      <c r="C96" s="541" t="s">
        <v>2821</v>
      </c>
      <c r="D96" s="538"/>
      <c r="E96" s="537" t="s">
        <v>652</v>
      </c>
      <c r="H96" s="7"/>
      <c r="I96" s="7"/>
    </row>
    <row r="97" spans="1:9" s="11" customFormat="1" x14ac:dyDescent="0.2">
      <c r="A97" s="537" t="s">
        <v>599</v>
      </c>
      <c r="B97" s="538" t="s">
        <v>2822</v>
      </c>
      <c r="C97" s="541" t="s">
        <v>2823</v>
      </c>
      <c r="D97" s="538"/>
      <c r="E97" s="537" t="s">
        <v>2824</v>
      </c>
      <c r="H97" s="7"/>
      <c r="I97" s="7"/>
    </row>
    <row r="98" spans="1:9" s="11" customFormat="1" x14ac:dyDescent="0.2">
      <c r="A98" s="537" t="s">
        <v>599</v>
      </c>
      <c r="B98" s="538" t="s">
        <v>2825</v>
      </c>
      <c r="C98" s="541" t="s">
        <v>2826</v>
      </c>
      <c r="D98" s="538"/>
      <c r="E98" s="537" t="s">
        <v>2827</v>
      </c>
      <c r="H98" s="7"/>
      <c r="I98" s="7"/>
    </row>
    <row r="99" spans="1:9" s="11" customFormat="1" x14ac:dyDescent="0.2">
      <c r="A99" s="537" t="s">
        <v>599</v>
      </c>
      <c r="B99" s="538" t="s">
        <v>2828</v>
      </c>
      <c r="C99" s="541" t="s">
        <v>2829</v>
      </c>
      <c r="D99" s="538"/>
      <c r="E99" s="537" t="s">
        <v>2830</v>
      </c>
      <c r="H99" s="7"/>
      <c r="I99" s="7"/>
    </row>
    <row r="100" spans="1:9" s="11" customFormat="1" x14ac:dyDescent="0.2">
      <c r="A100" s="537" t="s">
        <v>599</v>
      </c>
      <c r="B100" s="538" t="s">
        <v>647</v>
      </c>
      <c r="C100" s="541" t="s">
        <v>2831</v>
      </c>
      <c r="D100" s="538"/>
      <c r="E100" s="537" t="s">
        <v>648</v>
      </c>
      <c r="H100" s="7"/>
      <c r="I100" s="7"/>
    </row>
    <row r="101" spans="1:9" s="11" customFormat="1" x14ac:dyDescent="0.2">
      <c r="A101" s="537" t="s">
        <v>599</v>
      </c>
      <c r="B101" s="538" t="s">
        <v>2832</v>
      </c>
      <c r="C101" s="541" t="s">
        <v>2833</v>
      </c>
      <c r="D101" s="538"/>
      <c r="E101" s="537" t="s">
        <v>2834</v>
      </c>
      <c r="H101" s="7"/>
      <c r="I101" s="7"/>
    </row>
    <row r="102" spans="1:9" s="11" customFormat="1" x14ac:dyDescent="0.2">
      <c r="A102" s="537" t="s">
        <v>599</v>
      </c>
      <c r="B102" s="538" t="s">
        <v>655</v>
      </c>
      <c r="C102" s="541" t="s">
        <v>2835</v>
      </c>
      <c r="D102" s="538"/>
      <c r="E102" s="537" t="s">
        <v>656</v>
      </c>
      <c r="H102" s="7"/>
      <c r="I102" s="7"/>
    </row>
    <row r="103" spans="1:9" s="11" customFormat="1" x14ac:dyDescent="0.2">
      <c r="A103" s="537" t="s">
        <v>599</v>
      </c>
      <c r="B103" s="538" t="s">
        <v>2836</v>
      </c>
      <c r="C103" s="541" t="s">
        <v>2837</v>
      </c>
      <c r="D103" s="538"/>
      <c r="E103" s="537" t="s">
        <v>2838</v>
      </c>
      <c r="H103" s="7"/>
      <c r="I103" s="7"/>
    </row>
    <row r="104" spans="1:9" s="11" customFormat="1" x14ac:dyDescent="0.2">
      <c r="A104" s="537" t="s">
        <v>599</v>
      </c>
      <c r="B104" s="538" t="s">
        <v>2839</v>
      </c>
      <c r="C104" s="541" t="s">
        <v>2840</v>
      </c>
      <c r="D104" s="538"/>
      <c r="E104" s="537" t="s">
        <v>2841</v>
      </c>
      <c r="H104" s="7"/>
      <c r="I104" s="7"/>
    </row>
    <row r="105" spans="1:9" s="11" customFormat="1" x14ac:dyDescent="0.2">
      <c r="A105" s="537" t="s">
        <v>599</v>
      </c>
      <c r="B105" s="538" t="s">
        <v>2842</v>
      </c>
      <c r="C105" s="541" t="s">
        <v>2843</v>
      </c>
      <c r="D105" s="538"/>
      <c r="E105" s="537" t="s">
        <v>2844</v>
      </c>
      <c r="H105" s="7"/>
      <c r="I105" s="7"/>
    </row>
    <row r="106" spans="1:9" s="11" customFormat="1" x14ac:dyDescent="0.2">
      <c r="A106" s="537" t="s">
        <v>602</v>
      </c>
      <c r="B106" s="538" t="s">
        <v>2845</v>
      </c>
      <c r="C106" s="541" t="s">
        <v>2846</v>
      </c>
      <c r="D106" s="538"/>
      <c r="E106" s="537" t="s">
        <v>2847</v>
      </c>
      <c r="H106" s="7"/>
      <c r="I106" s="7"/>
    </row>
    <row r="107" spans="1:9" s="11" customFormat="1" x14ac:dyDescent="0.2">
      <c r="A107" s="537" t="s">
        <v>602</v>
      </c>
      <c r="B107" s="538" t="s">
        <v>2848</v>
      </c>
      <c r="C107" s="541" t="s">
        <v>2849</v>
      </c>
      <c r="D107" s="538"/>
      <c r="E107" s="537" t="s">
        <v>2850</v>
      </c>
      <c r="H107" s="7"/>
      <c r="I107" s="7"/>
    </row>
    <row r="108" spans="1:9" s="11" customFormat="1" x14ac:dyDescent="0.2">
      <c r="A108" s="537" t="s">
        <v>602</v>
      </c>
      <c r="B108" s="538" t="s">
        <v>2851</v>
      </c>
      <c r="C108" s="541" t="s">
        <v>2852</v>
      </c>
      <c r="D108" s="538"/>
      <c r="E108" s="537" t="s">
        <v>2853</v>
      </c>
      <c r="H108" s="7"/>
      <c r="I108" s="7"/>
    </row>
    <row r="109" spans="1:9" s="11" customFormat="1" x14ac:dyDescent="0.2">
      <c r="A109" s="537" t="s">
        <v>602</v>
      </c>
      <c r="B109" s="538" t="s">
        <v>2854</v>
      </c>
      <c r="C109" s="541" t="s">
        <v>2855</v>
      </c>
      <c r="D109" s="538"/>
      <c r="E109" s="537" t="s">
        <v>2856</v>
      </c>
      <c r="H109" s="7"/>
      <c r="I109" s="7"/>
    </row>
    <row r="110" spans="1:9" s="11" customFormat="1" x14ac:dyDescent="0.2">
      <c r="A110" s="537" t="s">
        <v>602</v>
      </c>
      <c r="B110" s="538" t="s">
        <v>2857</v>
      </c>
      <c r="C110" s="541" t="s">
        <v>2858</v>
      </c>
      <c r="D110" s="538"/>
      <c r="E110" s="537" t="s">
        <v>2859</v>
      </c>
      <c r="H110" s="7"/>
      <c r="I110" s="7"/>
    </row>
    <row r="111" spans="1:9" s="11" customFormat="1" x14ac:dyDescent="0.2">
      <c r="A111" s="537" t="s">
        <v>602</v>
      </c>
      <c r="B111" s="538" t="s">
        <v>2860</v>
      </c>
      <c r="C111" s="541" t="s">
        <v>2861</v>
      </c>
      <c r="D111" s="538"/>
      <c r="E111" s="537" t="s">
        <v>2862</v>
      </c>
      <c r="H111" s="7"/>
      <c r="I111" s="7"/>
    </row>
    <row r="112" spans="1:9" s="11" customFormat="1" x14ac:dyDescent="0.2">
      <c r="A112" s="537" t="s">
        <v>602</v>
      </c>
      <c r="B112" s="538" t="s">
        <v>2863</v>
      </c>
      <c r="C112" s="541" t="s">
        <v>2864</v>
      </c>
      <c r="D112" s="538"/>
      <c r="E112" s="537" t="s">
        <v>2865</v>
      </c>
      <c r="H112" s="7"/>
      <c r="I112" s="7"/>
    </row>
    <row r="113" spans="1:9" s="11" customFormat="1" x14ac:dyDescent="0.2">
      <c r="A113" s="537" t="s">
        <v>2715</v>
      </c>
      <c r="B113" s="538" t="s">
        <v>2866</v>
      </c>
      <c r="C113" s="541" t="s">
        <v>2867</v>
      </c>
      <c r="D113" s="538"/>
      <c r="E113" s="537" t="s">
        <v>2868</v>
      </c>
      <c r="H113" s="7"/>
      <c r="I113" s="7"/>
    </row>
    <row r="114" spans="1:9" s="11" customFormat="1" x14ac:dyDescent="0.2">
      <c r="A114" s="537" t="s">
        <v>2715</v>
      </c>
      <c r="B114" s="538" t="s">
        <v>2869</v>
      </c>
      <c r="C114" s="541" t="s">
        <v>2870</v>
      </c>
      <c r="D114" s="538"/>
      <c r="E114" s="537" t="s">
        <v>2871</v>
      </c>
      <c r="H114" s="7"/>
      <c r="I114" s="7"/>
    </row>
    <row r="115" spans="1:9" s="11" customFormat="1" x14ac:dyDescent="0.2">
      <c r="A115" s="537" t="s">
        <v>2715</v>
      </c>
      <c r="B115" s="538" t="s">
        <v>2872</v>
      </c>
      <c r="C115" s="541" t="s">
        <v>2873</v>
      </c>
      <c r="D115" s="538"/>
      <c r="E115" s="537" t="s">
        <v>2874</v>
      </c>
      <c r="H115" s="7"/>
      <c r="I115" s="7"/>
    </row>
    <row r="116" spans="1:9" s="11" customFormat="1" x14ac:dyDescent="0.2">
      <c r="A116" s="537" t="s">
        <v>2715</v>
      </c>
      <c r="B116" s="538" t="s">
        <v>2875</v>
      </c>
      <c r="C116" s="541" t="s">
        <v>2876</v>
      </c>
      <c r="D116" s="538"/>
      <c r="E116" s="537" t="s">
        <v>2877</v>
      </c>
      <c r="H116" s="7"/>
      <c r="I116" s="7"/>
    </row>
    <row r="117" spans="1:9" s="11" customFormat="1" x14ac:dyDescent="0.2">
      <c r="A117" s="537" t="s">
        <v>2715</v>
      </c>
      <c r="B117" s="538" t="s">
        <v>2878</v>
      </c>
      <c r="C117" s="541" t="s">
        <v>2879</v>
      </c>
      <c r="D117" s="538"/>
      <c r="E117" s="537" t="s">
        <v>2880</v>
      </c>
      <c r="H117" s="7"/>
      <c r="I117" s="7"/>
    </row>
    <row r="118" spans="1:9" s="11" customFormat="1" x14ac:dyDescent="0.2">
      <c r="A118" s="537" t="s">
        <v>2715</v>
      </c>
      <c r="B118" s="538" t="s">
        <v>2881</v>
      </c>
      <c r="C118" s="541" t="s">
        <v>2882</v>
      </c>
      <c r="D118" s="538"/>
      <c r="E118" s="537" t="s">
        <v>2883</v>
      </c>
      <c r="H118" s="7"/>
      <c r="I118" s="7"/>
    </row>
    <row r="119" spans="1:9" s="11" customFormat="1" x14ac:dyDescent="0.2">
      <c r="A119" s="537" t="s">
        <v>2719</v>
      </c>
      <c r="B119" s="538" t="s">
        <v>2884</v>
      </c>
      <c r="C119" s="541" t="s">
        <v>2885</v>
      </c>
      <c r="D119" s="538"/>
      <c r="E119" s="537" t="s">
        <v>2886</v>
      </c>
      <c r="H119" s="7"/>
      <c r="I119" s="7"/>
    </row>
    <row r="120" spans="1:9" s="11" customFormat="1" x14ac:dyDescent="0.2">
      <c r="A120" s="537" t="s">
        <v>2719</v>
      </c>
      <c r="B120" s="538" t="s">
        <v>2887</v>
      </c>
      <c r="C120" s="541" t="s">
        <v>2888</v>
      </c>
      <c r="D120" s="538"/>
      <c r="E120" s="537" t="s">
        <v>2889</v>
      </c>
      <c r="H120" s="7"/>
      <c r="I120" s="7"/>
    </row>
    <row r="121" spans="1:9" s="11" customFormat="1" x14ac:dyDescent="0.2">
      <c r="A121" s="537" t="s">
        <v>2719</v>
      </c>
      <c r="B121" s="538" t="s">
        <v>2890</v>
      </c>
      <c r="C121" s="541" t="s">
        <v>2891</v>
      </c>
      <c r="D121" s="538"/>
      <c r="E121" s="537" t="s">
        <v>2892</v>
      </c>
      <c r="H121" s="7"/>
      <c r="I121" s="7"/>
    </row>
    <row r="122" spans="1:9" s="11" customFormat="1" x14ac:dyDescent="0.2">
      <c r="A122" s="537" t="s">
        <v>2723</v>
      </c>
      <c r="B122" s="538" t="s">
        <v>2893</v>
      </c>
      <c r="C122" s="541" t="s">
        <v>2894</v>
      </c>
      <c r="D122" s="538"/>
      <c r="E122" s="537" t="s">
        <v>2895</v>
      </c>
      <c r="H122" s="7"/>
      <c r="I122" s="7"/>
    </row>
    <row r="123" spans="1:9" s="11" customFormat="1" x14ac:dyDescent="0.2">
      <c r="A123" s="537" t="s">
        <v>2723</v>
      </c>
      <c r="B123" s="538" t="s">
        <v>2896</v>
      </c>
      <c r="C123" s="541" t="s">
        <v>2897</v>
      </c>
      <c r="D123" s="538"/>
      <c r="E123" s="537" t="s">
        <v>2898</v>
      </c>
      <c r="H123" s="7"/>
      <c r="I123" s="7"/>
    </row>
    <row r="124" spans="1:9" s="11" customFormat="1" x14ac:dyDescent="0.2">
      <c r="A124" s="537" t="s">
        <v>2723</v>
      </c>
      <c r="B124" s="538" t="s">
        <v>2899</v>
      </c>
      <c r="C124" s="541" t="s">
        <v>2900</v>
      </c>
      <c r="D124" s="538"/>
      <c r="E124" s="537" t="s">
        <v>2901</v>
      </c>
      <c r="H124" s="7"/>
      <c r="I124" s="7"/>
    </row>
    <row r="125" spans="1:9" s="11" customFormat="1" x14ac:dyDescent="0.2">
      <c r="A125" s="537" t="s">
        <v>2723</v>
      </c>
      <c r="B125" s="538" t="s">
        <v>2902</v>
      </c>
      <c r="C125" s="541" t="s">
        <v>2903</v>
      </c>
      <c r="D125" s="538"/>
      <c r="E125" s="537" t="s">
        <v>2904</v>
      </c>
      <c r="H125" s="7"/>
      <c r="I125" s="7"/>
    </row>
    <row r="126" spans="1:9" s="11" customFormat="1" x14ac:dyDescent="0.2">
      <c r="A126" s="537" t="s">
        <v>2723</v>
      </c>
      <c r="B126" s="538" t="s">
        <v>2905</v>
      </c>
      <c r="C126" s="541" t="s">
        <v>2906</v>
      </c>
      <c r="D126" s="538"/>
      <c r="E126" s="537" t="s">
        <v>2907</v>
      </c>
      <c r="H126" s="7"/>
      <c r="I126" s="7"/>
    </row>
    <row r="127" spans="1:9" s="11" customFormat="1" x14ac:dyDescent="0.2">
      <c r="A127" s="537" t="s">
        <v>593</v>
      </c>
      <c r="B127" s="538" t="s">
        <v>2908</v>
      </c>
      <c r="C127" s="541" t="s">
        <v>2909</v>
      </c>
      <c r="D127" s="538"/>
      <c r="E127" s="537" t="s">
        <v>2910</v>
      </c>
      <c r="H127" s="7"/>
      <c r="I127" s="7"/>
    </row>
    <row r="128" spans="1:9" s="11" customFormat="1" x14ac:dyDescent="0.2">
      <c r="A128" s="537" t="s">
        <v>593</v>
      </c>
      <c r="B128" s="538" t="s">
        <v>2911</v>
      </c>
      <c r="C128" s="541" t="s">
        <v>2912</v>
      </c>
      <c r="D128" s="538"/>
      <c r="E128" s="537" t="s">
        <v>2913</v>
      </c>
      <c r="H128" s="7"/>
      <c r="I128" s="7"/>
    </row>
    <row r="129" spans="1:9" s="11" customFormat="1" x14ac:dyDescent="0.2">
      <c r="A129" s="537" t="s">
        <v>593</v>
      </c>
      <c r="B129" s="538" t="s">
        <v>623</v>
      </c>
      <c r="C129" s="541" t="s">
        <v>2914</v>
      </c>
      <c r="D129" s="538"/>
      <c r="E129" s="537" t="s">
        <v>624</v>
      </c>
      <c r="H129" s="7"/>
      <c r="I129" s="7"/>
    </row>
    <row r="130" spans="1:9" s="11" customFormat="1" x14ac:dyDescent="0.2">
      <c r="A130" s="537" t="s">
        <v>2729</v>
      </c>
      <c r="B130" s="538" t="s">
        <v>2915</v>
      </c>
      <c r="C130" s="541" t="s">
        <v>2916</v>
      </c>
      <c r="D130" s="538"/>
      <c r="E130" s="537" t="s">
        <v>2917</v>
      </c>
      <c r="H130" s="7"/>
      <c r="I130" s="7"/>
    </row>
    <row r="131" spans="1:9" s="11" customFormat="1" x14ac:dyDescent="0.2">
      <c r="A131" s="537" t="s">
        <v>2729</v>
      </c>
      <c r="B131" s="538" t="s">
        <v>2918</v>
      </c>
      <c r="C131" s="541" t="s">
        <v>2919</v>
      </c>
      <c r="D131" s="538"/>
      <c r="E131" s="537" t="s">
        <v>2920</v>
      </c>
      <c r="H131" s="7"/>
      <c r="I131" s="7"/>
    </row>
    <row r="132" spans="1:9" s="11" customFormat="1" x14ac:dyDescent="0.2">
      <c r="A132" s="537" t="s">
        <v>2729</v>
      </c>
      <c r="B132" s="538" t="s">
        <v>2921</v>
      </c>
      <c r="C132" s="541" t="s">
        <v>2922</v>
      </c>
      <c r="D132" s="538"/>
      <c r="E132" s="537" t="s">
        <v>2923</v>
      </c>
      <c r="H132" s="7"/>
      <c r="I132" s="7"/>
    </row>
    <row r="133" spans="1:9" s="11" customFormat="1" x14ac:dyDescent="0.2">
      <c r="A133" s="537" t="s">
        <v>2729</v>
      </c>
      <c r="B133" s="538" t="s">
        <v>2924</v>
      </c>
      <c r="C133" s="541" t="s">
        <v>2925</v>
      </c>
      <c r="D133" s="538"/>
      <c r="E133" s="537" t="s">
        <v>2926</v>
      </c>
      <c r="H133" s="7"/>
      <c r="I133" s="7"/>
    </row>
    <row r="134" spans="1:9" s="11" customFormat="1" x14ac:dyDescent="0.2">
      <c r="A134" s="537" t="s">
        <v>2729</v>
      </c>
      <c r="B134" s="538" t="s">
        <v>2927</v>
      </c>
      <c r="C134" s="541" t="s">
        <v>2928</v>
      </c>
      <c r="D134" s="538"/>
      <c r="E134" s="537" t="s">
        <v>2929</v>
      </c>
      <c r="H134" s="7"/>
      <c r="I134" s="7"/>
    </row>
    <row r="135" spans="1:9" s="11" customFormat="1" x14ac:dyDescent="0.2">
      <c r="A135" s="537" t="s">
        <v>605</v>
      </c>
      <c r="B135" s="538" t="s">
        <v>2930</v>
      </c>
      <c r="C135" s="541" t="s">
        <v>2931</v>
      </c>
      <c r="D135" s="538"/>
      <c r="E135" s="537" t="s">
        <v>2932</v>
      </c>
      <c r="H135" s="7"/>
      <c r="I135" s="7"/>
    </row>
    <row r="136" spans="1:9" s="11" customFormat="1" x14ac:dyDescent="0.2">
      <c r="A136" s="537" t="s">
        <v>605</v>
      </c>
      <c r="B136" s="538" t="s">
        <v>643</v>
      </c>
      <c r="C136" s="541" t="s">
        <v>2933</v>
      </c>
      <c r="D136" s="538"/>
      <c r="E136" s="537" t="s">
        <v>644</v>
      </c>
      <c r="H136" s="7"/>
      <c r="I136" s="7"/>
    </row>
    <row r="137" spans="1:9" s="11" customFormat="1" x14ac:dyDescent="0.2">
      <c r="A137" s="537" t="s">
        <v>605</v>
      </c>
      <c r="B137" s="538" t="s">
        <v>635</v>
      </c>
      <c r="C137" s="541" t="s">
        <v>2934</v>
      </c>
      <c r="D137" s="538"/>
      <c r="E137" s="537" t="s">
        <v>636</v>
      </c>
      <c r="H137" s="7"/>
      <c r="I137" s="7"/>
    </row>
    <row r="138" spans="1:9" s="11" customFormat="1" x14ac:dyDescent="0.2">
      <c r="A138" s="537" t="s">
        <v>605</v>
      </c>
      <c r="B138" s="538" t="s">
        <v>2935</v>
      </c>
      <c r="C138" s="541" t="s">
        <v>2936</v>
      </c>
      <c r="D138" s="538"/>
      <c r="E138" s="537" t="s">
        <v>2937</v>
      </c>
      <c r="H138" s="7"/>
      <c r="I138" s="7"/>
    </row>
    <row r="139" spans="1:9" s="11" customFormat="1" x14ac:dyDescent="0.2">
      <c r="A139" s="537" t="s">
        <v>605</v>
      </c>
      <c r="B139" s="538" t="s">
        <v>2938</v>
      </c>
      <c r="C139" s="541" t="s">
        <v>2939</v>
      </c>
      <c r="D139" s="538"/>
      <c r="E139" s="537" t="s">
        <v>2940</v>
      </c>
      <c r="H139" s="7"/>
      <c r="I139" s="7"/>
    </row>
    <row r="140" spans="1:9" s="11" customFormat="1" x14ac:dyDescent="0.2">
      <c r="A140" s="537" t="s">
        <v>605</v>
      </c>
      <c r="B140" s="538" t="s">
        <v>2941</v>
      </c>
      <c r="C140" s="541" t="s">
        <v>2942</v>
      </c>
      <c r="D140" s="538"/>
      <c r="E140" s="537" t="s">
        <v>2943</v>
      </c>
      <c r="H140" s="7"/>
      <c r="I140" s="7"/>
    </row>
    <row r="141" spans="1:9" s="11" customFormat="1" x14ac:dyDescent="0.2">
      <c r="A141" s="537" t="s">
        <v>605</v>
      </c>
      <c r="B141" s="538" t="s">
        <v>639</v>
      </c>
      <c r="C141" s="541" t="s">
        <v>2944</v>
      </c>
      <c r="D141" s="538"/>
      <c r="E141" s="537" t="s">
        <v>640</v>
      </c>
      <c r="H141" s="7"/>
      <c r="I141" s="7"/>
    </row>
    <row r="142" spans="1:9" s="11" customFormat="1" x14ac:dyDescent="0.2">
      <c r="A142" s="537" t="s">
        <v>590</v>
      </c>
      <c r="B142" s="538" t="s">
        <v>631</v>
      </c>
      <c r="C142" s="541" t="s">
        <v>2945</v>
      </c>
      <c r="D142" s="538"/>
      <c r="E142" s="537" t="s">
        <v>632</v>
      </c>
      <c r="H142" s="7"/>
      <c r="I142" s="7"/>
    </row>
    <row r="143" spans="1:9" s="11" customFormat="1" x14ac:dyDescent="0.2">
      <c r="A143" s="537" t="s">
        <v>590</v>
      </c>
      <c r="B143" s="538" t="s">
        <v>627</v>
      </c>
      <c r="C143" s="541" t="s">
        <v>2946</v>
      </c>
      <c r="D143" s="538"/>
      <c r="E143" s="537" t="s">
        <v>628</v>
      </c>
      <c r="H143" s="7"/>
      <c r="I143" s="7"/>
    </row>
    <row r="144" spans="1:9" s="11" customFormat="1" x14ac:dyDescent="0.2">
      <c r="A144" s="537" t="s">
        <v>590</v>
      </c>
      <c r="B144" s="538" t="s">
        <v>2947</v>
      </c>
      <c r="C144" s="541" t="s">
        <v>2948</v>
      </c>
      <c r="D144" s="538"/>
      <c r="E144" s="537" t="s">
        <v>2949</v>
      </c>
      <c r="H144" s="7"/>
      <c r="I144" s="7"/>
    </row>
    <row r="145" spans="1:9" s="11" customFormat="1" x14ac:dyDescent="0.2">
      <c r="A145" s="537" t="s">
        <v>2737</v>
      </c>
      <c r="B145" s="538" t="s">
        <v>2950</v>
      </c>
      <c r="C145" s="541" t="s">
        <v>2736</v>
      </c>
      <c r="D145" s="538"/>
      <c r="E145" s="537" t="s">
        <v>2951</v>
      </c>
      <c r="H145" s="7"/>
      <c r="I145" s="7"/>
    </row>
    <row r="146" spans="1:9" s="11" customFormat="1" x14ac:dyDescent="0.2">
      <c r="A146" s="537" t="s">
        <v>2741</v>
      </c>
      <c r="B146" s="538" t="s">
        <v>2952</v>
      </c>
      <c r="C146" s="541" t="s">
        <v>2953</v>
      </c>
      <c r="D146" s="538"/>
      <c r="E146" s="537" t="s">
        <v>2954</v>
      </c>
      <c r="H146" s="7"/>
      <c r="I146" s="7"/>
    </row>
    <row r="147" spans="1:9" s="11" customFormat="1" x14ac:dyDescent="0.2">
      <c r="A147" s="537" t="s">
        <v>2741</v>
      </c>
      <c r="B147" s="538" t="s">
        <v>2955</v>
      </c>
      <c r="C147" s="541" t="s">
        <v>2956</v>
      </c>
      <c r="D147" s="538"/>
      <c r="E147" s="537" t="s">
        <v>2957</v>
      </c>
      <c r="H147" s="7"/>
      <c r="I147" s="7"/>
    </row>
    <row r="148" spans="1:9" x14ac:dyDescent="0.2">
      <c r="H148" s="7"/>
      <c r="I148" s="7"/>
    </row>
    <row r="149" spans="1:9" x14ac:dyDescent="0.2">
      <c r="B149" s="2"/>
    </row>
    <row r="150" spans="1:9" hidden="1" x14ac:dyDescent="0.2">
      <c r="A150" s="8"/>
    </row>
    <row r="151" spans="1:9" hidden="1" x14ac:dyDescent="0.2"/>
    <row r="152" spans="1:9" hidden="1" x14ac:dyDescent="0.2"/>
    <row r="153" spans="1:9" hidden="1" x14ac:dyDescent="0.2"/>
    <row r="154" spans="1:9" hidden="1" x14ac:dyDescent="0.2"/>
    <row r="155" spans="1:9" x14ac:dyDescent="0.2">
      <c r="A155" s="8" t="s">
        <v>177</v>
      </c>
    </row>
    <row r="156" spans="1:9" x14ac:dyDescent="0.2">
      <c r="A156" s="10" t="s">
        <v>178</v>
      </c>
      <c r="B156" s="400" t="s">
        <v>432</v>
      </c>
    </row>
    <row r="157" spans="1:9" x14ac:dyDescent="0.2">
      <c r="A157" s="1" t="s">
        <v>200</v>
      </c>
      <c r="B157" s="400" t="s">
        <v>434</v>
      </c>
      <c r="C157" s="1" t="s">
        <v>433</v>
      </c>
    </row>
    <row r="158" spans="1:9" x14ac:dyDescent="0.2">
      <c r="A158" s="1" t="s">
        <v>179</v>
      </c>
      <c r="B158" s="400"/>
    </row>
    <row r="160" spans="1:9" x14ac:dyDescent="0.2">
      <c r="A160" s="8" t="s">
        <v>180</v>
      </c>
    </row>
    <row r="161" spans="1:3" x14ac:dyDescent="0.2">
      <c r="A161" s="1" t="s">
        <v>181</v>
      </c>
      <c r="B161" s="400" t="s">
        <v>435</v>
      </c>
    </row>
    <row r="162" spans="1:3" x14ac:dyDescent="0.2">
      <c r="A162" s="1" t="s">
        <v>173</v>
      </c>
      <c r="B162" s="400" t="s">
        <v>434</v>
      </c>
      <c r="C162" s="1" t="s">
        <v>433</v>
      </c>
    </row>
    <row r="163" spans="1:3" s="11" customFormat="1" x14ac:dyDescent="0.2"/>
    <row r="164" spans="1:3" s="11" customFormat="1" hidden="1" x14ac:dyDescent="0.2"/>
    <row r="165" spans="1:3" s="11" customFormat="1" hidden="1" x14ac:dyDescent="0.2"/>
    <row r="166" spans="1:3" s="11" customFormat="1" hidden="1" x14ac:dyDescent="0.2"/>
    <row r="167" spans="1:3" hidden="1" x14ac:dyDescent="0.2"/>
    <row r="168" spans="1:3" x14ac:dyDescent="0.2">
      <c r="A168" s="8" t="s">
        <v>183</v>
      </c>
    </row>
    <row r="169" spans="1:3" x14ac:dyDescent="0.2">
      <c r="A169" s="537" t="s">
        <v>196</v>
      </c>
      <c r="B169" s="537" t="s">
        <v>185</v>
      </c>
      <c r="C169" s="537" t="s">
        <v>186</v>
      </c>
    </row>
    <row r="170" spans="1:3" hidden="1" x14ac:dyDescent="0.2">
      <c r="A170" s="541" t="s">
        <v>35</v>
      </c>
      <c r="B170" s="537" t="s">
        <v>184</v>
      </c>
      <c r="C170" s="537" t="s">
        <v>29</v>
      </c>
    </row>
    <row r="171" spans="1:3" s="11" customFormat="1" x14ac:dyDescent="0.2">
      <c r="A171" s="541" t="s">
        <v>3653</v>
      </c>
      <c r="B171" s="537" t="s">
        <v>3654</v>
      </c>
      <c r="C171" s="537" t="s">
        <v>3655</v>
      </c>
    </row>
    <row r="172" spans="1:3" s="11" customFormat="1" x14ac:dyDescent="0.2">
      <c r="A172" s="541" t="s">
        <v>3656</v>
      </c>
      <c r="B172" s="537" t="s">
        <v>3654</v>
      </c>
      <c r="C172" s="537" t="s">
        <v>3657</v>
      </c>
    </row>
    <row r="173" spans="1:3" s="11" customFormat="1" x14ac:dyDescent="0.2">
      <c r="A173" s="541" t="s">
        <v>3658</v>
      </c>
      <c r="B173" s="537" t="s">
        <v>3654</v>
      </c>
      <c r="C173" s="537" t="s">
        <v>3659</v>
      </c>
    </row>
    <row r="174" spans="1:3" s="11" customFormat="1" x14ac:dyDescent="0.2">
      <c r="A174" s="541" t="s">
        <v>3660</v>
      </c>
      <c r="B174" s="537" t="s">
        <v>3654</v>
      </c>
      <c r="C174" s="537" t="s">
        <v>3661</v>
      </c>
    </row>
    <row r="175" spans="1:3" s="11" customFormat="1" x14ac:dyDescent="0.2">
      <c r="A175" s="541" t="s">
        <v>3662</v>
      </c>
      <c r="B175" s="537" t="s">
        <v>3654</v>
      </c>
      <c r="C175" s="537" t="s">
        <v>3663</v>
      </c>
    </row>
    <row r="176" spans="1:3" s="11" customFormat="1" x14ac:dyDescent="0.2">
      <c r="A176" s="541" t="s">
        <v>3664</v>
      </c>
      <c r="B176" s="537" t="s">
        <v>3654</v>
      </c>
      <c r="C176" s="537" t="s">
        <v>3665</v>
      </c>
    </row>
    <row r="177" spans="1:3" s="11" customFormat="1" x14ac:dyDescent="0.2">
      <c r="A177" s="541" t="s">
        <v>3666</v>
      </c>
      <c r="B177" s="537" t="s">
        <v>3654</v>
      </c>
      <c r="C177" s="537" t="s">
        <v>3667</v>
      </c>
    </row>
    <row r="178" spans="1:3" s="11" customFormat="1" x14ac:dyDescent="0.2">
      <c r="A178" s="541"/>
      <c r="B178" s="537"/>
      <c r="C178" s="537"/>
    </row>
    <row r="179" spans="1:3" s="11" customFormat="1" x14ac:dyDescent="0.2">
      <c r="A179" s="541" t="s">
        <v>3668</v>
      </c>
      <c r="B179" s="537" t="s">
        <v>3669</v>
      </c>
      <c r="C179" s="537" t="s">
        <v>3670</v>
      </c>
    </row>
    <row r="180" spans="1:3" s="11" customFormat="1" x14ac:dyDescent="0.2">
      <c r="A180" s="541"/>
      <c r="B180" s="537"/>
      <c r="C180" s="537"/>
    </row>
    <row r="181" spans="1:3" s="11" customFormat="1" x14ac:dyDescent="0.2">
      <c r="A181" s="541" t="s">
        <v>3671</v>
      </c>
      <c r="B181" s="537" t="s">
        <v>3669</v>
      </c>
      <c r="C181" s="537" t="s">
        <v>3672</v>
      </c>
    </row>
    <row r="182" spans="1:3" s="11" customFormat="1" x14ac:dyDescent="0.2">
      <c r="A182" s="541" t="s">
        <v>3673</v>
      </c>
      <c r="B182" s="537" t="s">
        <v>3669</v>
      </c>
      <c r="C182" s="537" t="s">
        <v>3674</v>
      </c>
    </row>
    <row r="183" spans="1:3" s="11" customFormat="1" x14ac:dyDescent="0.2">
      <c r="A183" s="541" t="s">
        <v>3675</v>
      </c>
      <c r="B183" s="537" t="s">
        <v>3669</v>
      </c>
      <c r="C183" s="537" t="s">
        <v>3676</v>
      </c>
    </row>
    <row r="184" spans="1:3" s="11" customFormat="1" x14ac:dyDescent="0.2">
      <c r="A184" s="541" t="s">
        <v>3677</v>
      </c>
      <c r="B184" s="537" t="s">
        <v>3678</v>
      </c>
      <c r="C184" s="537" t="s">
        <v>3679</v>
      </c>
    </row>
    <row r="185" spans="1:3" s="11" customFormat="1" x14ac:dyDescent="0.2">
      <c r="A185" s="541" t="s">
        <v>3680</v>
      </c>
      <c r="B185" s="537" t="s">
        <v>3669</v>
      </c>
      <c r="C185" s="537" t="s">
        <v>3681</v>
      </c>
    </row>
    <row r="186" spans="1:3" s="11" customFormat="1" x14ac:dyDescent="0.2">
      <c r="A186" s="541" t="s">
        <v>3682</v>
      </c>
      <c r="B186" s="537" t="s">
        <v>3678</v>
      </c>
      <c r="C186" s="537" t="s">
        <v>3683</v>
      </c>
    </row>
    <row r="187" spans="1:3" s="11" customFormat="1" x14ac:dyDescent="0.2">
      <c r="A187" s="541" t="s">
        <v>3684</v>
      </c>
      <c r="B187" s="537" t="s">
        <v>3678</v>
      </c>
      <c r="C187" s="537" t="s">
        <v>3685</v>
      </c>
    </row>
    <row r="188" spans="1:3" s="11" customFormat="1" x14ac:dyDescent="0.2">
      <c r="A188" s="541" t="s">
        <v>3686</v>
      </c>
      <c r="B188" s="537" t="s">
        <v>3669</v>
      </c>
      <c r="C188" s="537" t="s">
        <v>3687</v>
      </c>
    </row>
    <row r="189" spans="1:3" s="11" customFormat="1" x14ac:dyDescent="0.2">
      <c r="A189" s="541" t="s">
        <v>3688</v>
      </c>
      <c r="B189" s="537" t="s">
        <v>3669</v>
      </c>
      <c r="C189" s="537" t="s">
        <v>3689</v>
      </c>
    </row>
    <row r="190" spans="1:3" s="11" customFormat="1" x14ac:dyDescent="0.2">
      <c r="A190" s="541" t="s">
        <v>3690</v>
      </c>
      <c r="B190" s="537" t="s">
        <v>3669</v>
      </c>
      <c r="C190" s="537" t="s">
        <v>3691</v>
      </c>
    </row>
    <row r="191" spans="1:3" s="11" customFormat="1" x14ac:dyDescent="0.2">
      <c r="A191" s="541" t="s">
        <v>3692</v>
      </c>
      <c r="B191" s="537" t="s">
        <v>3669</v>
      </c>
      <c r="C191" s="537" t="s">
        <v>3693</v>
      </c>
    </row>
    <row r="192" spans="1:3" s="11" customFormat="1" x14ac:dyDescent="0.2">
      <c r="A192" s="541" t="s">
        <v>3694</v>
      </c>
      <c r="B192" s="537"/>
      <c r="C192" s="537" t="s">
        <v>3695</v>
      </c>
    </row>
    <row r="193" spans="1:3" s="11" customFormat="1" x14ac:dyDescent="0.2">
      <c r="A193" s="541" t="s">
        <v>3696</v>
      </c>
      <c r="B193" s="537" t="s">
        <v>3697</v>
      </c>
      <c r="C193" s="537" t="s">
        <v>3698</v>
      </c>
    </row>
    <row r="194" spans="1:3" s="11" customFormat="1" x14ac:dyDescent="0.2">
      <c r="A194" s="541" t="s">
        <v>3699</v>
      </c>
      <c r="B194" s="537" t="s">
        <v>3700</v>
      </c>
      <c r="C194" s="537" t="s">
        <v>3701</v>
      </c>
    </row>
    <row r="195" spans="1:3" s="11" customFormat="1" x14ac:dyDescent="0.2">
      <c r="A195" s="541" t="s">
        <v>3702</v>
      </c>
      <c r="B195" s="537" t="s">
        <v>3700</v>
      </c>
      <c r="C195" s="537" t="s">
        <v>3703</v>
      </c>
    </row>
    <row r="196" spans="1:3" s="11" customFormat="1" x14ac:dyDescent="0.2">
      <c r="A196" s="541"/>
      <c r="B196" s="537"/>
      <c r="C196" s="537"/>
    </row>
    <row r="197" spans="1:3" s="11" customFormat="1" x14ac:dyDescent="0.2">
      <c r="A197" s="541" t="s">
        <v>3664</v>
      </c>
      <c r="B197" s="537" t="s">
        <v>3697</v>
      </c>
      <c r="C197" s="537" t="s">
        <v>3665</v>
      </c>
    </row>
    <row r="198" spans="1:3" s="11" customFormat="1" x14ac:dyDescent="0.2">
      <c r="A198" s="541" t="s">
        <v>3704</v>
      </c>
      <c r="B198" s="537" t="s">
        <v>3705</v>
      </c>
      <c r="C198" s="537" t="s">
        <v>3706</v>
      </c>
    </row>
    <row r="199" spans="1:3" s="11" customFormat="1" x14ac:dyDescent="0.2">
      <c r="A199" s="541" t="s">
        <v>3707</v>
      </c>
      <c r="B199" s="537" t="s">
        <v>3700</v>
      </c>
      <c r="C199" s="537" t="s">
        <v>3708</v>
      </c>
    </row>
    <row r="200" spans="1:3" s="11" customFormat="1" x14ac:dyDescent="0.2">
      <c r="A200" s="541" t="s">
        <v>3688</v>
      </c>
      <c r="B200" s="537"/>
      <c r="C200" s="537" t="s">
        <v>3689</v>
      </c>
    </row>
    <row r="201" spans="1:3" s="11" customFormat="1" x14ac:dyDescent="0.2">
      <c r="A201" s="541" t="s">
        <v>3709</v>
      </c>
      <c r="B201" s="537" t="s">
        <v>3700</v>
      </c>
      <c r="C201" s="537" t="s">
        <v>3710</v>
      </c>
    </row>
    <row r="202" spans="1:3" s="11" customFormat="1" x14ac:dyDescent="0.2">
      <c r="A202" s="541" t="s">
        <v>3711</v>
      </c>
      <c r="B202" s="537"/>
      <c r="C202" s="537" t="s">
        <v>3712</v>
      </c>
    </row>
    <row r="203" spans="1:3" s="11" customFormat="1" x14ac:dyDescent="0.2">
      <c r="A203" s="541" t="s">
        <v>3713</v>
      </c>
      <c r="B203" s="537"/>
      <c r="C203" s="537" t="s">
        <v>3714</v>
      </c>
    </row>
    <row r="204" spans="1:3" s="11" customFormat="1" x14ac:dyDescent="0.2">
      <c r="A204" s="541" t="s">
        <v>3715</v>
      </c>
      <c r="B204" s="537" t="s">
        <v>3700</v>
      </c>
      <c r="C204" s="537" t="s">
        <v>3716</v>
      </c>
    </row>
    <row r="205" spans="1:3" s="11" customFormat="1" x14ac:dyDescent="0.2">
      <c r="A205" s="541" t="s">
        <v>3662</v>
      </c>
      <c r="B205" s="537" t="s">
        <v>3697</v>
      </c>
      <c r="C205" s="537" t="s">
        <v>3663</v>
      </c>
    </row>
    <row r="206" spans="1:3" s="11" customFormat="1" x14ac:dyDescent="0.2">
      <c r="A206" s="541" t="s">
        <v>3717</v>
      </c>
      <c r="B206" s="537" t="s">
        <v>3700</v>
      </c>
      <c r="C206" s="537" t="s">
        <v>3718</v>
      </c>
    </row>
    <row r="207" spans="1:3" s="11" customFormat="1" x14ac:dyDescent="0.2">
      <c r="A207" s="541" t="s">
        <v>3719</v>
      </c>
      <c r="B207" s="537" t="s">
        <v>3700</v>
      </c>
      <c r="C207" s="537" t="s">
        <v>3720</v>
      </c>
    </row>
    <row r="208" spans="1:3" s="11" customFormat="1" x14ac:dyDescent="0.2">
      <c r="A208" s="541" t="s">
        <v>3721</v>
      </c>
      <c r="B208" s="537" t="s">
        <v>3700</v>
      </c>
      <c r="C208" s="537" t="s">
        <v>3722</v>
      </c>
    </row>
    <row r="209" spans="1:3" s="11" customFormat="1" x14ac:dyDescent="0.2">
      <c r="A209" s="541" t="s">
        <v>3723</v>
      </c>
      <c r="B209" s="537" t="s">
        <v>3705</v>
      </c>
      <c r="C209" s="537" t="s">
        <v>3724</v>
      </c>
    </row>
    <row r="210" spans="1:3" s="11" customFormat="1" x14ac:dyDescent="0.2">
      <c r="A210" s="541" t="s">
        <v>3725</v>
      </c>
      <c r="B210" s="537"/>
      <c r="C210" s="537" t="s">
        <v>3726</v>
      </c>
    </row>
    <row r="211" spans="1:3" s="11" customFormat="1" x14ac:dyDescent="0.2">
      <c r="A211" s="541" t="s">
        <v>3727</v>
      </c>
      <c r="B211" s="537"/>
      <c r="C211" s="537" t="s">
        <v>3728</v>
      </c>
    </row>
    <row r="212" spans="1:3" s="11" customFormat="1" x14ac:dyDescent="0.2">
      <c r="A212" s="541" t="s">
        <v>3729</v>
      </c>
      <c r="B212" s="537" t="s">
        <v>3700</v>
      </c>
      <c r="C212" s="537" t="s">
        <v>3730</v>
      </c>
    </row>
    <row r="213" spans="1:3" s="11" customFormat="1" x14ac:dyDescent="0.2">
      <c r="A213" s="541" t="s">
        <v>3731</v>
      </c>
      <c r="B213" s="537"/>
      <c r="C213" s="537" t="s">
        <v>3732</v>
      </c>
    </row>
    <row r="214" spans="1:3" s="11" customFormat="1" x14ac:dyDescent="0.2">
      <c r="A214" s="541" t="s">
        <v>3733</v>
      </c>
      <c r="B214" s="537" t="s">
        <v>3700</v>
      </c>
      <c r="C214" s="537" t="s">
        <v>3734</v>
      </c>
    </row>
    <row r="215" spans="1:3" s="11" customFormat="1" x14ac:dyDescent="0.2">
      <c r="A215" s="541" t="s">
        <v>3735</v>
      </c>
      <c r="B215" s="537" t="s">
        <v>3700</v>
      </c>
      <c r="C215" s="537" t="s">
        <v>3736</v>
      </c>
    </row>
    <row r="216" spans="1:3" s="11" customFormat="1" x14ac:dyDescent="0.2">
      <c r="A216" s="541" t="s">
        <v>3675</v>
      </c>
      <c r="B216" s="537"/>
      <c r="C216" s="537" t="s">
        <v>3676</v>
      </c>
    </row>
    <row r="217" spans="1:3" s="11" customFormat="1" x14ac:dyDescent="0.2">
      <c r="A217" s="541" t="s">
        <v>3737</v>
      </c>
      <c r="B217" s="537" t="s">
        <v>3700</v>
      </c>
      <c r="C217" s="537" t="s">
        <v>3738</v>
      </c>
    </row>
    <row r="218" spans="1:3" s="11" customFormat="1" x14ac:dyDescent="0.2">
      <c r="A218" s="541" t="s">
        <v>3739</v>
      </c>
      <c r="B218" s="537"/>
      <c r="C218" s="537" t="s">
        <v>3740</v>
      </c>
    </row>
    <row r="219" spans="1:3" s="11" customFormat="1" x14ac:dyDescent="0.2">
      <c r="A219" s="541" t="s">
        <v>3741</v>
      </c>
      <c r="B219" s="537" t="s">
        <v>3700</v>
      </c>
      <c r="C219" s="537" t="s">
        <v>3742</v>
      </c>
    </row>
    <row r="220" spans="1:3" s="11" customFormat="1" x14ac:dyDescent="0.2">
      <c r="A220" s="541" t="s">
        <v>3743</v>
      </c>
      <c r="B220" s="537" t="s">
        <v>3700</v>
      </c>
      <c r="C220" s="537" t="s">
        <v>3744</v>
      </c>
    </row>
    <row r="221" spans="1:3" s="11" customFormat="1" x14ac:dyDescent="0.2">
      <c r="A221" s="541" t="s">
        <v>3666</v>
      </c>
      <c r="B221" s="537" t="s">
        <v>3697</v>
      </c>
      <c r="C221" s="537" t="s">
        <v>3667</v>
      </c>
    </row>
    <row r="222" spans="1:3" s="11" customFormat="1" x14ac:dyDescent="0.2">
      <c r="A222" s="541" t="s">
        <v>3668</v>
      </c>
      <c r="B222" s="537"/>
      <c r="C222" s="537" t="s">
        <v>3670</v>
      </c>
    </row>
    <row r="223" spans="1:3" s="11" customFormat="1" x14ac:dyDescent="0.2">
      <c r="A223" s="541" t="s">
        <v>3653</v>
      </c>
      <c r="B223" s="537" t="s">
        <v>3697</v>
      </c>
      <c r="C223" s="537" t="s">
        <v>3655</v>
      </c>
    </row>
    <row r="224" spans="1:3" s="11" customFormat="1" x14ac:dyDescent="0.2">
      <c r="A224" s="541" t="s">
        <v>3680</v>
      </c>
      <c r="B224" s="537"/>
      <c r="C224" s="537" t="s">
        <v>3681</v>
      </c>
    </row>
    <row r="225" spans="1:3" s="11" customFormat="1" x14ac:dyDescent="0.2">
      <c r="A225" s="541" t="s">
        <v>3745</v>
      </c>
      <c r="B225" s="537" t="s">
        <v>3700</v>
      </c>
      <c r="C225" s="537" t="s">
        <v>3746</v>
      </c>
    </row>
    <row r="226" spans="1:3" s="11" customFormat="1" x14ac:dyDescent="0.2">
      <c r="A226" s="541" t="s">
        <v>3747</v>
      </c>
      <c r="B226" s="537"/>
      <c r="C226" s="537" t="s">
        <v>3748</v>
      </c>
    </row>
    <row r="227" spans="1:3" s="11" customFormat="1" x14ac:dyDescent="0.2">
      <c r="A227" s="541" t="s">
        <v>3749</v>
      </c>
      <c r="B227" s="537" t="s">
        <v>3700</v>
      </c>
      <c r="C227" s="537" t="s">
        <v>3750</v>
      </c>
    </row>
    <row r="228" spans="1:3" s="11" customFormat="1" x14ac:dyDescent="0.2">
      <c r="A228" s="541" t="s">
        <v>3751</v>
      </c>
      <c r="B228" s="537" t="s">
        <v>3700</v>
      </c>
      <c r="C228" s="537" t="s">
        <v>3752</v>
      </c>
    </row>
    <row r="229" spans="1:3" s="11" customFormat="1" x14ac:dyDescent="0.2">
      <c r="A229" s="541" t="s">
        <v>3739</v>
      </c>
      <c r="B229" s="537" t="s">
        <v>3700</v>
      </c>
      <c r="C229" s="537" t="s">
        <v>3740</v>
      </c>
    </row>
    <row r="230" spans="1:3" s="11" customFormat="1" x14ac:dyDescent="0.2">
      <c r="A230" s="541" t="s">
        <v>3753</v>
      </c>
      <c r="B230" s="537" t="s">
        <v>3700</v>
      </c>
      <c r="C230" s="537" t="s">
        <v>3754</v>
      </c>
    </row>
    <row r="231" spans="1:3" s="11" customFormat="1" x14ac:dyDescent="0.2">
      <c r="A231" s="541" t="s">
        <v>3755</v>
      </c>
      <c r="B231" s="537" t="s">
        <v>3700</v>
      </c>
      <c r="C231" s="537" t="s">
        <v>3756</v>
      </c>
    </row>
    <row r="232" spans="1:3" s="11" customFormat="1" x14ac:dyDescent="0.2">
      <c r="A232" s="541" t="s">
        <v>3757</v>
      </c>
      <c r="B232" s="537"/>
      <c r="C232" s="537" t="s">
        <v>3758</v>
      </c>
    </row>
    <row r="233" spans="1:3" s="11" customFormat="1" x14ac:dyDescent="0.2">
      <c r="A233" s="541" t="s">
        <v>3671</v>
      </c>
      <c r="B233" s="537"/>
      <c r="C233" s="537" t="s">
        <v>3672</v>
      </c>
    </row>
    <row r="234" spans="1:3" s="11" customFormat="1" x14ac:dyDescent="0.2">
      <c r="A234" s="541" t="s">
        <v>3759</v>
      </c>
      <c r="B234" s="537" t="s">
        <v>3700</v>
      </c>
      <c r="C234" s="537" t="s">
        <v>3760</v>
      </c>
    </row>
    <row r="235" spans="1:3" s="11" customFormat="1" x14ac:dyDescent="0.2">
      <c r="A235" s="541" t="s">
        <v>3702</v>
      </c>
      <c r="B235" s="537"/>
      <c r="C235" s="537" t="s">
        <v>3703</v>
      </c>
    </row>
    <row r="236" spans="1:3" s="11" customFormat="1" x14ac:dyDescent="0.2">
      <c r="A236" s="541" t="s">
        <v>3673</v>
      </c>
      <c r="B236" s="537"/>
      <c r="C236" s="537" t="s">
        <v>3674</v>
      </c>
    </row>
    <row r="237" spans="1:3" s="11" customFormat="1" x14ac:dyDescent="0.2">
      <c r="A237" s="541" t="s">
        <v>3761</v>
      </c>
      <c r="B237" s="537" t="s">
        <v>3705</v>
      </c>
      <c r="C237" s="537" t="s">
        <v>3762</v>
      </c>
    </row>
    <row r="238" spans="1:3" s="11" customFormat="1" x14ac:dyDescent="0.2">
      <c r="A238" s="541" t="s">
        <v>3747</v>
      </c>
      <c r="B238" s="537" t="s">
        <v>3700</v>
      </c>
      <c r="C238" s="537" t="s">
        <v>3748</v>
      </c>
    </row>
    <row r="239" spans="1:3" s="11" customFormat="1" x14ac:dyDescent="0.2">
      <c r="A239" s="541" t="s">
        <v>3686</v>
      </c>
      <c r="B239" s="537"/>
      <c r="C239" s="537" t="s">
        <v>3687</v>
      </c>
    </row>
    <row r="240" spans="1:3" s="11" customFormat="1" x14ac:dyDescent="0.2">
      <c r="A240" s="541" t="s">
        <v>3763</v>
      </c>
      <c r="B240" s="537" t="s">
        <v>3705</v>
      </c>
      <c r="C240" s="537" t="s">
        <v>3764</v>
      </c>
    </row>
    <row r="241" spans="1:3" s="11" customFormat="1" x14ac:dyDescent="0.2">
      <c r="A241" s="541" t="s">
        <v>3765</v>
      </c>
      <c r="B241" s="537" t="s">
        <v>3700</v>
      </c>
      <c r="C241" s="537" t="s">
        <v>3766</v>
      </c>
    </row>
    <row r="242" spans="1:3" s="11" customFormat="1" x14ac:dyDescent="0.2">
      <c r="A242" s="541" t="s">
        <v>3767</v>
      </c>
      <c r="B242" s="537" t="s">
        <v>3700</v>
      </c>
      <c r="C242" s="537" t="s">
        <v>3768</v>
      </c>
    </row>
    <row r="243" spans="1:3" s="11" customFormat="1" x14ac:dyDescent="0.2">
      <c r="A243" s="541" t="s">
        <v>3769</v>
      </c>
      <c r="B243" s="537" t="s">
        <v>3705</v>
      </c>
      <c r="C243" s="537" t="s">
        <v>3770</v>
      </c>
    </row>
    <row r="244" spans="1:3" s="11" customFormat="1" x14ac:dyDescent="0.2">
      <c r="A244" s="541" t="s">
        <v>3771</v>
      </c>
      <c r="B244" s="537" t="s">
        <v>3700</v>
      </c>
      <c r="C244" s="537" t="s">
        <v>3772</v>
      </c>
    </row>
    <row r="245" spans="1:3" s="11" customFormat="1" x14ac:dyDescent="0.2">
      <c r="A245" s="541" t="s">
        <v>3733</v>
      </c>
      <c r="B245" s="537"/>
      <c r="C245" s="537" t="s">
        <v>3734</v>
      </c>
    </row>
    <row r="246" spans="1:3" s="11" customFormat="1" x14ac:dyDescent="0.2">
      <c r="A246" s="541" t="s">
        <v>3692</v>
      </c>
      <c r="B246" s="537"/>
      <c r="C246" s="537" t="s">
        <v>3693</v>
      </c>
    </row>
    <row r="247" spans="1:3" s="11" customFormat="1" x14ac:dyDescent="0.2">
      <c r="A247" s="541" t="s">
        <v>3731</v>
      </c>
      <c r="B247" s="537" t="s">
        <v>3700</v>
      </c>
      <c r="C247" s="537" t="s">
        <v>3732</v>
      </c>
    </row>
    <row r="248" spans="1:3" s="11" customFormat="1" x14ac:dyDescent="0.2">
      <c r="A248" s="541" t="s">
        <v>3713</v>
      </c>
      <c r="B248" s="537" t="s">
        <v>3700</v>
      </c>
      <c r="C248" s="537" t="s">
        <v>3714</v>
      </c>
    </row>
    <row r="249" spans="1:3" s="11" customFormat="1" x14ac:dyDescent="0.2">
      <c r="A249" s="541" t="s">
        <v>3727</v>
      </c>
      <c r="B249" s="537" t="s">
        <v>3700</v>
      </c>
      <c r="C249" s="537" t="s">
        <v>3728</v>
      </c>
    </row>
    <row r="250" spans="1:3" s="11" customFormat="1" x14ac:dyDescent="0.2">
      <c r="A250" s="541" t="s">
        <v>3773</v>
      </c>
      <c r="B250" s="537" t="s">
        <v>3700</v>
      </c>
      <c r="C250" s="537" t="s">
        <v>3774</v>
      </c>
    </row>
    <row r="251" spans="1:3" s="11" customFormat="1" x14ac:dyDescent="0.2">
      <c r="A251" s="541" t="s">
        <v>3775</v>
      </c>
      <c r="B251" s="537" t="s">
        <v>3776</v>
      </c>
      <c r="C251" s="537" t="s">
        <v>3777</v>
      </c>
    </row>
    <row r="252" spans="1:3" s="11" customFormat="1" x14ac:dyDescent="0.2">
      <c r="A252" s="541" t="s">
        <v>3696</v>
      </c>
      <c r="B252" s="537" t="s">
        <v>3776</v>
      </c>
      <c r="C252" s="537" t="s">
        <v>3698</v>
      </c>
    </row>
    <row r="253" spans="1:3" s="11" customFormat="1" x14ac:dyDescent="0.2">
      <c r="A253" s="541" t="s">
        <v>3778</v>
      </c>
      <c r="B253" s="537"/>
      <c r="C253" s="537" t="s">
        <v>3779</v>
      </c>
    </row>
    <row r="254" spans="1:3" s="11" customFormat="1" x14ac:dyDescent="0.2">
      <c r="A254" s="541" t="s">
        <v>3780</v>
      </c>
      <c r="B254" s="537" t="s">
        <v>3776</v>
      </c>
      <c r="C254" s="537" t="s">
        <v>3781</v>
      </c>
    </row>
    <row r="255" spans="1:3" s="11" customFormat="1" x14ac:dyDescent="0.2">
      <c r="A255" s="541" t="s">
        <v>3780</v>
      </c>
      <c r="B255" s="537"/>
      <c r="C255" s="537" t="s">
        <v>3781</v>
      </c>
    </row>
    <row r="256" spans="1:3" s="11" customFormat="1" x14ac:dyDescent="0.2">
      <c r="A256" s="541" t="s">
        <v>3782</v>
      </c>
      <c r="B256" s="537"/>
      <c r="C256" s="537" t="s">
        <v>3783</v>
      </c>
    </row>
    <row r="257" spans="1:3" s="11" customFormat="1" x14ac:dyDescent="0.2">
      <c r="A257" s="541" t="s">
        <v>3784</v>
      </c>
      <c r="B257" s="537" t="s">
        <v>3776</v>
      </c>
      <c r="C257" s="537" t="s">
        <v>3785</v>
      </c>
    </row>
    <row r="258" spans="1:3" s="11" customFormat="1" x14ac:dyDescent="0.2">
      <c r="A258" s="541" t="s">
        <v>3786</v>
      </c>
      <c r="B258" s="537" t="s">
        <v>3776</v>
      </c>
      <c r="C258" s="537" t="s">
        <v>3787</v>
      </c>
    </row>
    <row r="259" spans="1:3" s="11" customFormat="1" x14ac:dyDescent="0.2">
      <c r="A259" s="541" t="s">
        <v>3778</v>
      </c>
      <c r="B259" s="537" t="s">
        <v>3776</v>
      </c>
      <c r="C259" s="537" t="s">
        <v>3779</v>
      </c>
    </row>
    <row r="260" spans="1:3" s="11" customFormat="1" x14ac:dyDescent="0.2">
      <c r="A260" s="541" t="s">
        <v>3782</v>
      </c>
      <c r="B260" s="537" t="s">
        <v>3776</v>
      </c>
      <c r="C260" s="537" t="s">
        <v>3783</v>
      </c>
    </row>
    <row r="261" spans="1:3" s="11" customFormat="1" x14ac:dyDescent="0.2">
      <c r="A261" s="541" t="s">
        <v>3786</v>
      </c>
      <c r="B261" s="537"/>
      <c r="C261" s="537" t="s">
        <v>3787</v>
      </c>
    </row>
    <row r="262" spans="1:3" s="11" customFormat="1" x14ac:dyDescent="0.2">
      <c r="A262" s="541" t="s">
        <v>3696</v>
      </c>
      <c r="B262" s="537"/>
      <c r="C262" s="537" t="s">
        <v>3698</v>
      </c>
    </row>
    <row r="263" spans="1:3" s="11" customFormat="1" x14ac:dyDescent="0.2">
      <c r="A263" s="541" t="s">
        <v>3788</v>
      </c>
      <c r="B263" s="537" t="s">
        <v>3776</v>
      </c>
      <c r="C263" s="537" t="s">
        <v>3789</v>
      </c>
    </row>
    <row r="264" spans="1:3" s="11" customFormat="1" x14ac:dyDescent="0.2">
      <c r="A264" s="541" t="s">
        <v>3696</v>
      </c>
      <c r="B264" s="537"/>
      <c r="C264" s="537" t="s">
        <v>3698</v>
      </c>
    </row>
    <row r="265" spans="1:3" s="11" customFormat="1" x14ac:dyDescent="0.2">
      <c r="A265" s="541" t="s">
        <v>3775</v>
      </c>
      <c r="B265" s="537"/>
      <c r="C265" s="537" t="s">
        <v>3777</v>
      </c>
    </row>
    <row r="266" spans="1:3" s="11" customFormat="1" x14ac:dyDescent="0.2">
      <c r="A266" s="541" t="s">
        <v>3753</v>
      </c>
      <c r="B266" s="537" t="s">
        <v>3790</v>
      </c>
      <c r="C266" s="537" t="s">
        <v>3754</v>
      </c>
    </row>
    <row r="267" spans="1:3" s="11" customFormat="1" x14ac:dyDescent="0.2">
      <c r="A267" s="541" t="s">
        <v>3743</v>
      </c>
      <c r="B267" s="537" t="s">
        <v>3790</v>
      </c>
      <c r="C267" s="537" t="s">
        <v>3744</v>
      </c>
    </row>
    <row r="268" spans="1:3" s="11" customFormat="1" x14ac:dyDescent="0.2">
      <c r="A268" s="541" t="s">
        <v>3721</v>
      </c>
      <c r="B268" s="537" t="s">
        <v>3790</v>
      </c>
      <c r="C268" s="537" t="s">
        <v>3722</v>
      </c>
    </row>
    <row r="269" spans="1:3" s="11" customFormat="1" x14ac:dyDescent="0.2">
      <c r="A269" s="541" t="s">
        <v>3749</v>
      </c>
      <c r="B269" s="537" t="s">
        <v>3790</v>
      </c>
      <c r="C269" s="537" t="s">
        <v>3750</v>
      </c>
    </row>
    <row r="270" spans="1:3" s="11" customFormat="1" x14ac:dyDescent="0.2">
      <c r="A270" s="541" t="s">
        <v>3696</v>
      </c>
      <c r="B270" s="537" t="s">
        <v>3791</v>
      </c>
      <c r="C270" s="537" t="s">
        <v>3698</v>
      </c>
    </row>
    <row r="271" spans="1:3" s="11" customFormat="1" x14ac:dyDescent="0.2">
      <c r="A271" s="541" t="s">
        <v>3788</v>
      </c>
      <c r="B271" s="537" t="s">
        <v>3791</v>
      </c>
      <c r="C271" s="537" t="s">
        <v>3789</v>
      </c>
    </row>
    <row r="272" spans="1:3" s="11" customFormat="1" x14ac:dyDescent="0.2">
      <c r="A272" s="541" t="s">
        <v>3662</v>
      </c>
      <c r="B272" s="537" t="s">
        <v>3791</v>
      </c>
      <c r="C272" s="537" t="s">
        <v>3663</v>
      </c>
    </row>
    <row r="273" spans="1:3" s="11" customFormat="1" x14ac:dyDescent="0.2">
      <c r="A273" s="541" t="s">
        <v>3664</v>
      </c>
      <c r="B273" s="537" t="s">
        <v>3791</v>
      </c>
      <c r="C273" s="537" t="s">
        <v>3665</v>
      </c>
    </row>
    <row r="274" spans="1:3" s="11" customFormat="1" x14ac:dyDescent="0.2">
      <c r="A274" s="541" t="s">
        <v>3660</v>
      </c>
      <c r="B274" s="537" t="s">
        <v>3791</v>
      </c>
      <c r="C274" s="537" t="s">
        <v>3661</v>
      </c>
    </row>
    <row r="275" spans="1:3" s="11" customFormat="1" x14ac:dyDescent="0.2">
      <c r="A275" s="541" t="s">
        <v>3653</v>
      </c>
      <c r="B275" s="537" t="s">
        <v>3791</v>
      </c>
      <c r="C275" s="537" t="s">
        <v>3655</v>
      </c>
    </row>
    <row r="276" spans="1:3" s="11" customFormat="1" x14ac:dyDescent="0.2">
      <c r="A276" s="541" t="s">
        <v>3666</v>
      </c>
      <c r="B276" s="537" t="s">
        <v>3791</v>
      </c>
      <c r="C276" s="537" t="s">
        <v>3667</v>
      </c>
    </row>
    <row r="277" spans="1:3" s="11" customFormat="1" x14ac:dyDescent="0.2">
      <c r="A277" s="541" t="s">
        <v>3656</v>
      </c>
      <c r="B277" s="537" t="s">
        <v>3791</v>
      </c>
      <c r="C277" s="537" t="s">
        <v>3657</v>
      </c>
    </row>
    <row r="278" spans="1:3" s="11" customFormat="1" x14ac:dyDescent="0.2">
      <c r="A278" s="541" t="s">
        <v>3682</v>
      </c>
      <c r="B278" s="537" t="s">
        <v>3791</v>
      </c>
      <c r="C278" s="537" t="s">
        <v>3683</v>
      </c>
    </row>
    <row r="279" spans="1:3" s="11" customFormat="1" x14ac:dyDescent="0.2">
      <c r="A279" s="541" t="s">
        <v>3784</v>
      </c>
      <c r="B279" s="537" t="s">
        <v>3791</v>
      </c>
      <c r="C279" s="537" t="s">
        <v>3785</v>
      </c>
    </row>
    <row r="280" spans="1:3" s="11" customFormat="1" x14ac:dyDescent="0.2">
      <c r="A280" s="541" t="s">
        <v>3658</v>
      </c>
      <c r="B280" s="537" t="s">
        <v>3791</v>
      </c>
      <c r="C280" s="537" t="s">
        <v>3659</v>
      </c>
    </row>
    <row r="281" spans="1:3" s="11" customFormat="1" x14ac:dyDescent="0.2">
      <c r="A281" s="541" t="s">
        <v>3656</v>
      </c>
      <c r="B281" s="537" t="s">
        <v>3792</v>
      </c>
      <c r="C281" s="537" t="s">
        <v>3657</v>
      </c>
    </row>
    <row r="282" spans="1:3" s="11" customFormat="1" x14ac:dyDescent="0.2">
      <c r="A282" s="541" t="s">
        <v>3784</v>
      </c>
      <c r="B282" s="537" t="s">
        <v>3792</v>
      </c>
      <c r="C282" s="537" t="s">
        <v>3785</v>
      </c>
    </row>
    <row r="283" spans="1:3" s="11" customFormat="1" x14ac:dyDescent="0.2">
      <c r="A283" s="541" t="s">
        <v>3786</v>
      </c>
      <c r="B283" s="537" t="s">
        <v>3792</v>
      </c>
      <c r="C283" s="537" t="s">
        <v>3787</v>
      </c>
    </row>
    <row r="284" spans="1:3" s="11" customFormat="1" x14ac:dyDescent="0.2">
      <c r="A284" s="541" t="s">
        <v>3662</v>
      </c>
      <c r="B284" s="537" t="s">
        <v>3792</v>
      </c>
      <c r="C284" s="537" t="s">
        <v>3663</v>
      </c>
    </row>
    <row r="285" spans="1:3" s="11" customFormat="1" x14ac:dyDescent="0.2">
      <c r="A285" s="541" t="s">
        <v>3793</v>
      </c>
      <c r="B285" s="537" t="s">
        <v>3794</v>
      </c>
      <c r="C285" s="537" t="s">
        <v>3795</v>
      </c>
    </row>
    <row r="286" spans="1:3" s="11" customFormat="1" x14ac:dyDescent="0.2">
      <c r="A286" s="541" t="s">
        <v>3796</v>
      </c>
      <c r="B286" s="537" t="s">
        <v>3794</v>
      </c>
      <c r="C286" s="537" t="s">
        <v>3797</v>
      </c>
    </row>
    <row r="287" spans="1:3" s="11" customFormat="1" x14ac:dyDescent="0.2">
      <c r="A287" s="541" t="s">
        <v>3798</v>
      </c>
      <c r="B287" s="537" t="s">
        <v>3794</v>
      </c>
      <c r="C287" s="537" t="s">
        <v>3799</v>
      </c>
    </row>
    <row r="288" spans="1:3" s="11" customFormat="1" x14ac:dyDescent="0.2">
      <c r="A288" s="541" t="s">
        <v>3800</v>
      </c>
      <c r="B288" s="537" t="s">
        <v>3794</v>
      </c>
      <c r="C288" s="537" t="s">
        <v>3801</v>
      </c>
    </row>
    <row r="289" spans="1:3" s="11" customFormat="1" x14ac:dyDescent="0.2">
      <c r="A289" s="541" t="s">
        <v>3802</v>
      </c>
      <c r="B289" s="537" t="s">
        <v>3794</v>
      </c>
      <c r="C289" s="537" t="s">
        <v>3803</v>
      </c>
    </row>
    <row r="290" spans="1:3" s="11" customFormat="1" x14ac:dyDescent="0.2">
      <c r="A290" s="541" t="s">
        <v>3804</v>
      </c>
      <c r="B290" s="537" t="s">
        <v>3794</v>
      </c>
      <c r="C290" s="537" t="s">
        <v>3805</v>
      </c>
    </row>
    <row r="291" spans="1:3" s="11" customFormat="1" x14ac:dyDescent="0.2">
      <c r="A291" s="541" t="s">
        <v>3675</v>
      </c>
      <c r="B291" s="537" t="s">
        <v>3806</v>
      </c>
      <c r="C291" s="537" t="s">
        <v>3676</v>
      </c>
    </row>
    <row r="292" spans="1:3" s="11" customFormat="1" x14ac:dyDescent="0.2">
      <c r="A292" s="541" t="s">
        <v>3673</v>
      </c>
      <c r="B292" s="537" t="s">
        <v>3806</v>
      </c>
      <c r="C292" s="537" t="s">
        <v>3674</v>
      </c>
    </row>
    <row r="293" spans="1:3" s="11" customFormat="1" x14ac:dyDescent="0.2">
      <c r="A293" s="541" t="s">
        <v>3807</v>
      </c>
      <c r="B293" s="537" t="s">
        <v>3808</v>
      </c>
      <c r="C293" s="537" t="s">
        <v>3809</v>
      </c>
    </row>
    <row r="294" spans="1:3" s="11" customFormat="1" x14ac:dyDescent="0.2">
      <c r="A294" s="541" t="s">
        <v>3810</v>
      </c>
      <c r="B294" s="537" t="s">
        <v>3808</v>
      </c>
      <c r="C294" s="537" t="s">
        <v>3811</v>
      </c>
    </row>
    <row r="295" spans="1:3" s="11" customFormat="1" x14ac:dyDescent="0.2">
      <c r="A295" s="541" t="s">
        <v>3812</v>
      </c>
      <c r="B295" s="537" t="s">
        <v>3808</v>
      </c>
      <c r="C295" s="537" t="s">
        <v>3813</v>
      </c>
    </row>
    <row r="296" spans="1:3" s="11" customFormat="1" x14ac:dyDescent="0.2">
      <c r="A296" s="541" t="s">
        <v>3814</v>
      </c>
      <c r="B296" s="537" t="s">
        <v>3808</v>
      </c>
      <c r="C296" s="537" t="s">
        <v>3815</v>
      </c>
    </row>
    <row r="297" spans="1:3" s="11" customFormat="1" x14ac:dyDescent="0.2">
      <c r="A297" s="541" t="s">
        <v>3816</v>
      </c>
      <c r="B297" s="537" t="s">
        <v>3808</v>
      </c>
      <c r="C297" s="537" t="s">
        <v>3817</v>
      </c>
    </row>
    <row r="298" spans="1:3" s="11" customFormat="1" x14ac:dyDescent="0.2">
      <c r="A298" s="541" t="s">
        <v>3818</v>
      </c>
      <c r="B298" s="537" t="s">
        <v>3808</v>
      </c>
      <c r="C298" s="537" t="s">
        <v>3819</v>
      </c>
    </row>
    <row r="299" spans="1:3" s="11" customFormat="1" x14ac:dyDescent="0.2">
      <c r="A299" s="541" t="s">
        <v>3820</v>
      </c>
      <c r="B299" s="537" t="s">
        <v>3808</v>
      </c>
      <c r="C299" s="537" t="s">
        <v>3821</v>
      </c>
    </row>
    <row r="300" spans="1:3" s="11" customFormat="1" x14ac:dyDescent="0.2">
      <c r="A300" s="541" t="s">
        <v>3807</v>
      </c>
      <c r="B300" s="537" t="s">
        <v>3822</v>
      </c>
      <c r="C300" s="537" t="s">
        <v>3809</v>
      </c>
    </row>
    <row r="301" spans="1:3" s="11" customFormat="1" x14ac:dyDescent="0.2">
      <c r="A301" s="541" t="s">
        <v>3796</v>
      </c>
      <c r="B301" s="537" t="s">
        <v>3822</v>
      </c>
      <c r="C301" s="537" t="s">
        <v>3797</v>
      </c>
    </row>
    <row r="302" spans="1:3" s="11" customFormat="1" x14ac:dyDescent="0.2">
      <c r="A302" s="541" t="s">
        <v>3810</v>
      </c>
      <c r="B302" s="537" t="s">
        <v>3822</v>
      </c>
      <c r="C302" s="537" t="s">
        <v>3811</v>
      </c>
    </row>
    <row r="303" spans="1:3" s="11" customFormat="1" x14ac:dyDescent="0.2">
      <c r="A303" s="541" t="s">
        <v>3823</v>
      </c>
      <c r="B303" s="537" t="s">
        <v>3822</v>
      </c>
      <c r="C303" s="537" t="s">
        <v>3824</v>
      </c>
    </row>
    <row r="304" spans="1:3" s="11" customFormat="1" x14ac:dyDescent="0.2">
      <c r="A304" s="541" t="s">
        <v>3800</v>
      </c>
      <c r="B304" s="537" t="s">
        <v>3822</v>
      </c>
      <c r="C304" s="537" t="s">
        <v>3801</v>
      </c>
    </row>
    <row r="305" spans="1:3" s="11" customFormat="1" x14ac:dyDescent="0.2">
      <c r="A305" s="541" t="s">
        <v>3825</v>
      </c>
      <c r="B305" s="537" t="s">
        <v>3822</v>
      </c>
      <c r="C305" s="537" t="s">
        <v>3826</v>
      </c>
    </row>
    <row r="306" spans="1:3" s="11" customFormat="1" x14ac:dyDescent="0.2">
      <c r="A306" s="541" t="s">
        <v>3827</v>
      </c>
      <c r="B306" s="537" t="s">
        <v>3822</v>
      </c>
      <c r="C306" s="537" t="s">
        <v>3828</v>
      </c>
    </row>
    <row r="307" spans="1:3" s="11" customFormat="1" x14ac:dyDescent="0.2">
      <c r="A307" s="541" t="s">
        <v>3829</v>
      </c>
      <c r="B307" s="537" t="s">
        <v>3822</v>
      </c>
      <c r="C307" s="537" t="s">
        <v>3830</v>
      </c>
    </row>
    <row r="308" spans="1:3" s="11" customFormat="1" x14ac:dyDescent="0.2">
      <c r="A308" s="541" t="s">
        <v>3812</v>
      </c>
      <c r="B308" s="537" t="s">
        <v>3822</v>
      </c>
      <c r="C308" s="537" t="s">
        <v>3813</v>
      </c>
    </row>
    <row r="309" spans="1:3" s="11" customFormat="1" x14ac:dyDescent="0.2">
      <c r="A309" s="541" t="s">
        <v>3812</v>
      </c>
      <c r="B309" s="537" t="s">
        <v>3831</v>
      </c>
      <c r="C309" s="537" t="s">
        <v>3813</v>
      </c>
    </row>
    <row r="310" spans="1:3" s="11" customFormat="1" x14ac:dyDescent="0.2">
      <c r="A310" s="541" t="s">
        <v>3814</v>
      </c>
      <c r="B310" s="537" t="s">
        <v>3831</v>
      </c>
      <c r="C310" s="537" t="s">
        <v>3815</v>
      </c>
    </row>
    <row r="311" spans="1:3" s="11" customFormat="1" x14ac:dyDescent="0.2">
      <c r="A311" s="541" t="s">
        <v>3832</v>
      </c>
      <c r="B311" s="537" t="s">
        <v>3831</v>
      </c>
      <c r="C311" s="537" t="s">
        <v>3833</v>
      </c>
    </row>
    <row r="312" spans="1:3" s="11" customFormat="1" x14ac:dyDescent="0.2">
      <c r="A312" s="541" t="s">
        <v>3834</v>
      </c>
      <c r="B312" s="537" t="s">
        <v>3831</v>
      </c>
      <c r="C312" s="537" t="s">
        <v>3835</v>
      </c>
    </row>
    <row r="313" spans="1:3" s="11" customFormat="1" x14ac:dyDescent="0.2">
      <c r="A313" s="541" t="s">
        <v>3816</v>
      </c>
      <c r="B313" s="537" t="s">
        <v>3831</v>
      </c>
      <c r="C313" s="537" t="s">
        <v>3817</v>
      </c>
    </row>
    <row r="314" spans="1:3" s="11" customFormat="1" x14ac:dyDescent="0.2">
      <c r="A314" s="541" t="s">
        <v>3818</v>
      </c>
      <c r="B314" s="537" t="s">
        <v>3831</v>
      </c>
      <c r="C314" s="537" t="s">
        <v>3819</v>
      </c>
    </row>
    <row r="315" spans="1:3" s="11" customFormat="1" x14ac:dyDescent="0.2">
      <c r="A315" s="541" t="s">
        <v>3836</v>
      </c>
      <c r="B315" s="537" t="s">
        <v>3831</v>
      </c>
      <c r="C315" s="537" t="s">
        <v>3837</v>
      </c>
    </row>
    <row r="316" spans="1:3" s="11" customFormat="1" x14ac:dyDescent="0.2">
      <c r="A316" s="541" t="s">
        <v>3820</v>
      </c>
      <c r="B316" s="537" t="s">
        <v>3831</v>
      </c>
      <c r="C316" s="537" t="s">
        <v>3821</v>
      </c>
    </row>
    <row r="317" spans="1:3" s="11" customFormat="1" x14ac:dyDescent="0.2">
      <c r="A317" s="541" t="s">
        <v>3823</v>
      </c>
      <c r="B317" s="537" t="s">
        <v>3831</v>
      </c>
      <c r="C317" s="537" t="s">
        <v>3824</v>
      </c>
    </row>
    <row r="318" spans="1:3" s="11" customFormat="1" x14ac:dyDescent="0.2">
      <c r="A318" s="541" t="s">
        <v>3825</v>
      </c>
      <c r="B318" s="537" t="s">
        <v>3831</v>
      </c>
      <c r="C318" s="537" t="s">
        <v>3826</v>
      </c>
    </row>
    <row r="319" spans="1:3" s="11" customFormat="1" x14ac:dyDescent="0.2">
      <c r="A319" s="541" t="s">
        <v>3807</v>
      </c>
      <c r="B319" s="537" t="s">
        <v>3831</v>
      </c>
      <c r="C319" s="537" t="s">
        <v>3809</v>
      </c>
    </row>
    <row r="320" spans="1:3" s="11" customFormat="1" x14ac:dyDescent="0.2">
      <c r="A320" s="541" t="s">
        <v>3810</v>
      </c>
      <c r="B320" s="537" t="s">
        <v>3831</v>
      </c>
      <c r="C320" s="537" t="s">
        <v>3811</v>
      </c>
    </row>
    <row r="321" spans="1:3" s="11" customFormat="1" x14ac:dyDescent="0.2">
      <c r="A321" s="541" t="s">
        <v>3802</v>
      </c>
      <c r="B321" s="537" t="s">
        <v>3831</v>
      </c>
      <c r="C321" s="537" t="s">
        <v>3803</v>
      </c>
    </row>
    <row r="322" spans="1:3" s="11" customFormat="1" x14ac:dyDescent="0.2">
      <c r="A322" s="541" t="s">
        <v>3827</v>
      </c>
      <c r="B322" s="537" t="s">
        <v>3831</v>
      </c>
      <c r="C322" s="537" t="s">
        <v>3828</v>
      </c>
    </row>
    <row r="323" spans="1:3" s="11" customFormat="1" x14ac:dyDescent="0.2">
      <c r="A323" s="541" t="s">
        <v>3696</v>
      </c>
      <c r="B323" s="537" t="s">
        <v>3838</v>
      </c>
      <c r="C323" s="537" t="s">
        <v>3698</v>
      </c>
    </row>
    <row r="324" spans="1:3" s="11" customFormat="1" x14ac:dyDescent="0.2">
      <c r="A324" s="541" t="s">
        <v>3662</v>
      </c>
      <c r="B324" s="537" t="s">
        <v>3838</v>
      </c>
      <c r="C324" s="537" t="s">
        <v>3663</v>
      </c>
    </row>
    <row r="325" spans="1:3" s="11" customFormat="1" x14ac:dyDescent="0.2">
      <c r="A325" s="541" t="s">
        <v>3664</v>
      </c>
      <c r="B325" s="537" t="s">
        <v>3838</v>
      </c>
      <c r="C325" s="537" t="s">
        <v>3665</v>
      </c>
    </row>
    <row r="326" spans="1:3" s="11" customFormat="1" x14ac:dyDescent="0.2">
      <c r="A326" s="541" t="s">
        <v>3653</v>
      </c>
      <c r="B326" s="537" t="s">
        <v>3838</v>
      </c>
      <c r="C326" s="537" t="s">
        <v>3655</v>
      </c>
    </row>
    <row r="327" spans="1:3" s="11" customFormat="1" x14ac:dyDescent="0.2">
      <c r="A327" s="541" t="s">
        <v>3666</v>
      </c>
      <c r="B327" s="537" t="s">
        <v>3838</v>
      </c>
      <c r="C327" s="537" t="s">
        <v>3667</v>
      </c>
    </row>
    <row r="328" spans="1:3" s="11" customFormat="1" x14ac:dyDescent="0.2">
      <c r="A328" s="541" t="s">
        <v>3839</v>
      </c>
      <c r="B328" s="537" t="s">
        <v>3840</v>
      </c>
      <c r="C328" s="537" t="s">
        <v>3841</v>
      </c>
    </row>
    <row r="329" spans="1:3" s="11" customFormat="1" x14ac:dyDescent="0.2">
      <c r="A329" s="541" t="s">
        <v>3842</v>
      </c>
      <c r="B329" s="537" t="s">
        <v>3840</v>
      </c>
      <c r="C329" s="537" t="s">
        <v>3843</v>
      </c>
    </row>
    <row r="330" spans="1:3" s="11" customFormat="1" x14ac:dyDescent="0.2">
      <c r="A330" s="541" t="s">
        <v>3844</v>
      </c>
      <c r="B330" s="537" t="s">
        <v>3840</v>
      </c>
      <c r="C330" s="537" t="s">
        <v>3845</v>
      </c>
    </row>
    <row r="331" spans="1:3" s="11" customFormat="1" x14ac:dyDescent="0.2">
      <c r="A331" s="541" t="s">
        <v>3846</v>
      </c>
      <c r="B331" s="537" t="s">
        <v>3840</v>
      </c>
      <c r="C331" s="537" t="s">
        <v>3847</v>
      </c>
    </row>
    <row r="332" spans="1:3" s="11" customFormat="1" x14ac:dyDescent="0.2">
      <c r="A332" s="541" t="s">
        <v>3848</v>
      </c>
      <c r="B332" s="537" t="s">
        <v>3840</v>
      </c>
      <c r="C332" s="537" t="s">
        <v>3849</v>
      </c>
    </row>
    <row r="333" spans="1:3" s="11" customFormat="1" x14ac:dyDescent="0.2">
      <c r="A333" s="541" t="s">
        <v>3850</v>
      </c>
      <c r="B333" s="537" t="s">
        <v>3840</v>
      </c>
      <c r="C333" s="537" t="s">
        <v>3851</v>
      </c>
    </row>
    <row r="334" spans="1:3" s="11" customFormat="1" x14ac:dyDescent="0.2">
      <c r="A334" s="541" t="s">
        <v>3852</v>
      </c>
      <c r="B334" s="537" t="s">
        <v>3840</v>
      </c>
      <c r="C334" s="537" t="s">
        <v>3853</v>
      </c>
    </row>
    <row r="335" spans="1:3" s="11" customFormat="1" x14ac:dyDescent="0.2">
      <c r="A335" s="541" t="s">
        <v>3854</v>
      </c>
      <c r="B335" s="537" t="s">
        <v>3840</v>
      </c>
      <c r="C335" s="537" t="s">
        <v>3855</v>
      </c>
    </row>
    <row r="336" spans="1:3" s="11" customFormat="1" x14ac:dyDescent="0.2">
      <c r="A336" s="541" t="s">
        <v>3856</v>
      </c>
      <c r="B336" s="537" t="s">
        <v>3840</v>
      </c>
      <c r="C336" s="537" t="s">
        <v>3857</v>
      </c>
    </row>
    <row r="337" spans="1:3" s="11" customFormat="1" x14ac:dyDescent="0.2">
      <c r="A337" s="541" t="s">
        <v>3858</v>
      </c>
      <c r="B337" s="537" t="s">
        <v>3840</v>
      </c>
      <c r="C337" s="537" t="s">
        <v>3859</v>
      </c>
    </row>
    <row r="338" spans="1:3" s="11" customFormat="1" x14ac:dyDescent="0.2">
      <c r="A338" s="541" t="s">
        <v>3858</v>
      </c>
      <c r="B338" s="537" t="s">
        <v>3860</v>
      </c>
      <c r="C338" s="537" t="s">
        <v>3859</v>
      </c>
    </row>
    <row r="339" spans="1:3" s="11" customFormat="1" x14ac:dyDescent="0.2">
      <c r="A339" s="541" t="s">
        <v>3844</v>
      </c>
      <c r="B339" s="537" t="s">
        <v>3860</v>
      </c>
      <c r="C339" s="537" t="s">
        <v>3845</v>
      </c>
    </row>
    <row r="340" spans="1:3" s="11" customFormat="1" x14ac:dyDescent="0.2">
      <c r="A340" s="541" t="s">
        <v>3839</v>
      </c>
      <c r="B340" s="537" t="s">
        <v>3860</v>
      </c>
      <c r="C340" s="537" t="s">
        <v>3841</v>
      </c>
    </row>
    <row r="341" spans="1:3" s="11" customFormat="1" x14ac:dyDescent="0.2">
      <c r="A341" s="541" t="s">
        <v>3848</v>
      </c>
      <c r="B341" s="537" t="s">
        <v>3860</v>
      </c>
      <c r="C341" s="537" t="s">
        <v>3849</v>
      </c>
    </row>
    <row r="342" spans="1:3" s="11" customFormat="1" x14ac:dyDescent="0.2">
      <c r="A342" s="541" t="s">
        <v>3842</v>
      </c>
      <c r="B342" s="537" t="s">
        <v>3860</v>
      </c>
      <c r="C342" s="537" t="s">
        <v>3843</v>
      </c>
    </row>
    <row r="343" spans="1:3" s="11" customFormat="1" x14ac:dyDescent="0.2">
      <c r="A343" s="541" t="s">
        <v>3846</v>
      </c>
      <c r="B343" s="537" t="s">
        <v>3860</v>
      </c>
      <c r="C343" s="537" t="s">
        <v>3847</v>
      </c>
    </row>
    <row r="344" spans="1:3" s="11" customFormat="1" x14ac:dyDescent="0.2">
      <c r="A344" s="541" t="s">
        <v>3850</v>
      </c>
      <c r="B344" s="537" t="s">
        <v>3860</v>
      </c>
      <c r="C344" s="537" t="s">
        <v>3851</v>
      </c>
    </row>
    <row r="345" spans="1:3" s="11" customFormat="1" x14ac:dyDescent="0.2">
      <c r="A345" s="541" t="s">
        <v>3854</v>
      </c>
      <c r="B345" s="537" t="s">
        <v>3860</v>
      </c>
      <c r="C345" s="537" t="s">
        <v>3855</v>
      </c>
    </row>
    <row r="346" spans="1:3" s="11" customFormat="1" x14ac:dyDescent="0.2">
      <c r="A346" s="541" t="s">
        <v>3861</v>
      </c>
      <c r="B346" s="537" t="s">
        <v>3860</v>
      </c>
      <c r="C346" s="537" t="s">
        <v>3862</v>
      </c>
    </row>
    <row r="347" spans="1:3" s="11" customFormat="1" x14ac:dyDescent="0.2">
      <c r="A347" s="541" t="s">
        <v>3852</v>
      </c>
      <c r="B347" s="537" t="s">
        <v>3860</v>
      </c>
      <c r="C347" s="537" t="s">
        <v>3853</v>
      </c>
    </row>
    <row r="348" spans="1:3" s="11" customFormat="1" x14ac:dyDescent="0.2">
      <c r="A348" s="541" t="s">
        <v>3863</v>
      </c>
      <c r="B348" s="537" t="s">
        <v>3860</v>
      </c>
      <c r="C348" s="537" t="s">
        <v>3864</v>
      </c>
    </row>
    <row r="349" spans="1:3" s="11" customFormat="1" x14ac:dyDescent="0.2">
      <c r="A349" s="541" t="s">
        <v>3755</v>
      </c>
      <c r="B349" s="537" t="s">
        <v>3860</v>
      </c>
      <c r="C349" s="537" t="s">
        <v>3756</v>
      </c>
    </row>
    <row r="350" spans="1:3" s="11" customFormat="1" x14ac:dyDescent="0.2">
      <c r="A350" s="541" t="s">
        <v>3865</v>
      </c>
      <c r="B350" s="537" t="s">
        <v>3860</v>
      </c>
      <c r="C350" s="537" t="s">
        <v>3866</v>
      </c>
    </row>
    <row r="351" spans="1:3" s="11" customFormat="1" x14ac:dyDescent="0.2">
      <c r="A351" s="541" t="s">
        <v>3856</v>
      </c>
      <c r="B351" s="537" t="s">
        <v>3860</v>
      </c>
      <c r="C351" s="537" t="s">
        <v>3857</v>
      </c>
    </row>
    <row r="352" spans="1:3" s="11" customFormat="1" x14ac:dyDescent="0.2">
      <c r="A352" s="541" t="s">
        <v>3729</v>
      </c>
      <c r="B352" s="537" t="s">
        <v>3790</v>
      </c>
      <c r="C352" s="537" t="s">
        <v>3730</v>
      </c>
    </row>
    <row r="353" spans="1:3" s="11" customFormat="1" x14ac:dyDescent="0.2">
      <c r="A353" s="541" t="s">
        <v>3867</v>
      </c>
      <c r="B353" s="537" t="s">
        <v>3794</v>
      </c>
      <c r="C353" s="537" t="s">
        <v>3868</v>
      </c>
    </row>
    <row r="354" spans="1:3" s="11" customFormat="1" x14ac:dyDescent="0.2">
      <c r="A354" s="541" t="s">
        <v>3869</v>
      </c>
      <c r="B354" s="537" t="s">
        <v>3794</v>
      </c>
      <c r="C354" s="537" t="s">
        <v>3870</v>
      </c>
    </row>
    <row r="355" spans="1:3" s="11" customFormat="1" x14ac:dyDescent="0.2">
      <c r="A355" s="541" t="s">
        <v>3807</v>
      </c>
      <c r="B355" s="537" t="s">
        <v>3794</v>
      </c>
      <c r="C355" s="537" t="s">
        <v>3809</v>
      </c>
    </row>
    <row r="356" spans="1:3" s="11" customFormat="1" x14ac:dyDescent="0.2">
      <c r="A356" s="541" t="s">
        <v>3686</v>
      </c>
      <c r="B356" s="537" t="s">
        <v>3806</v>
      </c>
      <c r="C356" s="537" t="s">
        <v>3687</v>
      </c>
    </row>
    <row r="357" spans="1:3" s="11" customFormat="1" x14ac:dyDescent="0.2">
      <c r="A357" s="541" t="s">
        <v>3688</v>
      </c>
      <c r="B357" s="537" t="s">
        <v>3806</v>
      </c>
      <c r="C357" s="537" t="s">
        <v>3689</v>
      </c>
    </row>
    <row r="358" spans="1:3" s="11" customFormat="1" x14ac:dyDescent="0.2">
      <c r="A358" s="541" t="s">
        <v>3692</v>
      </c>
      <c r="B358" s="537" t="s">
        <v>3806</v>
      </c>
      <c r="C358" s="537" t="s">
        <v>3693</v>
      </c>
    </row>
    <row r="359" spans="1:3" s="11" customFormat="1" x14ac:dyDescent="0.2">
      <c r="A359" s="541" t="s">
        <v>3757</v>
      </c>
      <c r="B359" s="537" t="s">
        <v>3806</v>
      </c>
      <c r="C359" s="537" t="s">
        <v>3758</v>
      </c>
    </row>
    <row r="360" spans="1:3" s="11" customFormat="1" x14ac:dyDescent="0.2">
      <c r="A360" s="541" t="s">
        <v>3668</v>
      </c>
      <c r="B360" s="537" t="s">
        <v>3806</v>
      </c>
      <c r="C360" s="537" t="s">
        <v>3670</v>
      </c>
    </row>
    <row r="361" spans="1:3" s="11" customFormat="1" x14ac:dyDescent="0.2">
      <c r="A361" s="541" t="s">
        <v>3680</v>
      </c>
      <c r="B361" s="537" t="s">
        <v>3806</v>
      </c>
      <c r="C361" s="537" t="s">
        <v>3681</v>
      </c>
    </row>
    <row r="362" spans="1:3" s="11" customFormat="1" x14ac:dyDescent="0.2">
      <c r="A362" s="541" t="s">
        <v>3694</v>
      </c>
      <c r="B362" s="537" t="s">
        <v>3806</v>
      </c>
      <c r="C362" s="537" t="s">
        <v>3695</v>
      </c>
    </row>
    <row r="363" spans="1:3" s="11" customFormat="1" x14ac:dyDescent="0.2">
      <c r="A363" s="541" t="s">
        <v>3711</v>
      </c>
      <c r="B363" s="537" t="s">
        <v>3806</v>
      </c>
      <c r="C363" s="537" t="s">
        <v>3712</v>
      </c>
    </row>
    <row r="364" spans="1:3" s="11" customFormat="1" x14ac:dyDescent="0.2">
      <c r="A364" s="541" t="s">
        <v>3671</v>
      </c>
      <c r="B364" s="537" t="s">
        <v>3806</v>
      </c>
      <c r="C364" s="537" t="s">
        <v>3672</v>
      </c>
    </row>
    <row r="365" spans="1:3" s="11" customFormat="1" x14ac:dyDescent="0.2">
      <c r="A365" s="541" t="s">
        <v>3786</v>
      </c>
      <c r="B365" s="537" t="s">
        <v>3871</v>
      </c>
      <c r="C365" s="537" t="s">
        <v>3787</v>
      </c>
    </row>
    <row r="366" spans="1:3" s="11" customFormat="1" x14ac:dyDescent="0.2">
      <c r="A366" s="541" t="s">
        <v>3778</v>
      </c>
      <c r="B366" s="537" t="s">
        <v>3871</v>
      </c>
      <c r="C366" s="537" t="s">
        <v>3779</v>
      </c>
    </row>
    <row r="367" spans="1:3" s="11" customFormat="1" x14ac:dyDescent="0.2">
      <c r="A367" s="541" t="s">
        <v>3872</v>
      </c>
      <c r="B367" s="537" t="s">
        <v>3873</v>
      </c>
      <c r="C367" s="537" t="s">
        <v>3874</v>
      </c>
    </row>
    <row r="368" spans="1:3" s="11" customFormat="1" x14ac:dyDescent="0.2">
      <c r="A368" s="541" t="s">
        <v>3682</v>
      </c>
      <c r="B368" s="537" t="s">
        <v>3873</v>
      </c>
      <c r="C368" s="537" t="s">
        <v>3683</v>
      </c>
    </row>
    <row r="369" spans="1:3" s="11" customFormat="1" x14ac:dyDescent="0.2">
      <c r="A369" s="541" t="s">
        <v>3684</v>
      </c>
      <c r="B369" s="537" t="s">
        <v>3873</v>
      </c>
      <c r="C369" s="537" t="s">
        <v>3685</v>
      </c>
    </row>
    <row r="370" spans="1:3" s="11" customFormat="1" x14ac:dyDescent="0.2">
      <c r="A370" s="541" t="s">
        <v>3775</v>
      </c>
      <c r="B370" s="537" t="s">
        <v>3873</v>
      </c>
      <c r="C370" s="537" t="s">
        <v>3777</v>
      </c>
    </row>
    <row r="371" spans="1:3" s="11" customFormat="1" x14ac:dyDescent="0.2">
      <c r="A371" s="541" t="s">
        <v>3658</v>
      </c>
      <c r="B371" s="537" t="s">
        <v>3873</v>
      </c>
      <c r="C371" s="537" t="s">
        <v>3659</v>
      </c>
    </row>
    <row r="372" spans="1:3" s="11" customFormat="1" x14ac:dyDescent="0.2">
      <c r="A372" s="541" t="s">
        <v>3788</v>
      </c>
      <c r="B372" s="537" t="s">
        <v>3873</v>
      </c>
      <c r="C372" s="537" t="s">
        <v>3789</v>
      </c>
    </row>
    <row r="373" spans="1:3" s="11" customFormat="1" x14ac:dyDescent="0.2">
      <c r="A373" s="541" t="s">
        <v>3660</v>
      </c>
      <c r="B373" s="537" t="s">
        <v>3873</v>
      </c>
      <c r="C373" s="537" t="s">
        <v>3661</v>
      </c>
    </row>
    <row r="374" spans="1:3" s="11" customFormat="1" x14ac:dyDescent="0.2">
      <c r="A374" s="541" t="s">
        <v>3875</v>
      </c>
      <c r="B374" s="537" t="s">
        <v>3876</v>
      </c>
      <c r="C374" s="537" t="s">
        <v>3877</v>
      </c>
    </row>
    <row r="375" spans="1:3" s="11" customFormat="1" x14ac:dyDescent="0.2">
      <c r="A375" s="541" t="s">
        <v>3878</v>
      </c>
      <c r="B375" s="537" t="s">
        <v>3876</v>
      </c>
      <c r="C375" s="537" t="s">
        <v>3879</v>
      </c>
    </row>
    <row r="376" spans="1:3" s="11" customFormat="1" x14ac:dyDescent="0.2">
      <c r="A376" s="541" t="s">
        <v>3880</v>
      </c>
      <c r="B376" s="537" t="s">
        <v>3876</v>
      </c>
      <c r="C376" s="537" t="s">
        <v>3881</v>
      </c>
    </row>
    <row r="377" spans="1:3" s="11" customFormat="1" x14ac:dyDescent="0.2">
      <c r="A377" s="541" t="s">
        <v>3882</v>
      </c>
      <c r="B377" s="537" t="s">
        <v>3876</v>
      </c>
      <c r="C377" s="537" t="s">
        <v>3883</v>
      </c>
    </row>
    <row r="378" spans="1:3" s="11" customFormat="1" x14ac:dyDescent="0.2">
      <c r="A378" s="541" t="s">
        <v>3884</v>
      </c>
      <c r="B378" s="537" t="s">
        <v>3876</v>
      </c>
      <c r="C378" s="537" t="s">
        <v>3885</v>
      </c>
    </row>
    <row r="379" spans="1:3" s="11" customFormat="1" x14ac:dyDescent="0.2">
      <c r="A379" s="541" t="s">
        <v>3886</v>
      </c>
      <c r="B379" s="537" t="s">
        <v>3876</v>
      </c>
      <c r="C379" s="537" t="s">
        <v>3887</v>
      </c>
    </row>
    <row r="380" spans="1:3" s="11" customFormat="1" x14ac:dyDescent="0.2">
      <c r="A380" s="541" t="s">
        <v>3888</v>
      </c>
      <c r="B380" s="537" t="s">
        <v>3876</v>
      </c>
      <c r="C380" s="537" t="s">
        <v>3889</v>
      </c>
    </row>
    <row r="381" spans="1:3" s="11" customFormat="1" x14ac:dyDescent="0.2">
      <c r="A381" s="541" t="s">
        <v>3890</v>
      </c>
      <c r="B381" s="537" t="s">
        <v>3876</v>
      </c>
      <c r="C381" s="537" t="s">
        <v>3891</v>
      </c>
    </row>
    <row r="382" spans="1:3" s="11" customFormat="1" x14ac:dyDescent="0.2">
      <c r="A382" s="541" t="s">
        <v>3892</v>
      </c>
      <c r="B382" s="537" t="s">
        <v>3876</v>
      </c>
      <c r="C382" s="537" t="s">
        <v>3893</v>
      </c>
    </row>
    <row r="383" spans="1:3" s="11" customFormat="1" x14ac:dyDescent="0.2">
      <c r="A383" s="541" t="s">
        <v>3894</v>
      </c>
      <c r="B383" s="537" t="s">
        <v>3876</v>
      </c>
      <c r="C383" s="537" t="s">
        <v>3895</v>
      </c>
    </row>
    <row r="384" spans="1:3" s="11" customFormat="1" x14ac:dyDescent="0.2">
      <c r="A384" s="541" t="s">
        <v>3896</v>
      </c>
      <c r="B384" s="537" t="s">
        <v>3876</v>
      </c>
      <c r="C384" s="537" t="s">
        <v>3897</v>
      </c>
    </row>
    <row r="385" spans="1:3" s="11" customFormat="1" x14ac:dyDescent="0.2">
      <c r="A385" s="541" t="s">
        <v>3802</v>
      </c>
      <c r="B385" s="537" t="s">
        <v>3822</v>
      </c>
      <c r="C385" s="537" t="s">
        <v>3803</v>
      </c>
    </row>
    <row r="386" spans="1:3" s="11" customFormat="1" x14ac:dyDescent="0.2">
      <c r="A386" s="541" t="s">
        <v>3814</v>
      </c>
      <c r="B386" s="537" t="s">
        <v>3822</v>
      </c>
      <c r="C386" s="537" t="s">
        <v>3815</v>
      </c>
    </row>
    <row r="387" spans="1:3" s="11" customFormat="1" x14ac:dyDescent="0.2">
      <c r="A387" s="541" t="s">
        <v>3898</v>
      </c>
      <c r="B387" s="537" t="s">
        <v>3822</v>
      </c>
      <c r="C387" s="537" t="s">
        <v>3899</v>
      </c>
    </row>
    <row r="388" spans="1:3" s="11" customFormat="1" x14ac:dyDescent="0.2">
      <c r="A388" s="541" t="s">
        <v>3900</v>
      </c>
      <c r="B388" s="537" t="s">
        <v>3822</v>
      </c>
      <c r="C388" s="537" t="s">
        <v>3901</v>
      </c>
    </row>
    <row r="389" spans="1:3" s="11" customFormat="1" x14ac:dyDescent="0.2">
      <c r="A389" s="541" t="s">
        <v>3832</v>
      </c>
      <c r="B389" s="537" t="s">
        <v>3822</v>
      </c>
      <c r="C389" s="537" t="s">
        <v>3833</v>
      </c>
    </row>
    <row r="390" spans="1:3" s="11" customFormat="1" x14ac:dyDescent="0.2">
      <c r="A390" s="541" t="s">
        <v>3834</v>
      </c>
      <c r="B390" s="537" t="s">
        <v>3822</v>
      </c>
      <c r="C390" s="537" t="s">
        <v>3835</v>
      </c>
    </row>
    <row r="391" spans="1:3" s="11" customFormat="1" x14ac:dyDescent="0.2">
      <c r="A391" s="541" t="s">
        <v>3816</v>
      </c>
      <c r="B391" s="537" t="s">
        <v>3822</v>
      </c>
      <c r="C391" s="537" t="s">
        <v>3817</v>
      </c>
    </row>
    <row r="392" spans="1:3" s="11" customFormat="1" x14ac:dyDescent="0.2">
      <c r="A392" s="541" t="s">
        <v>3818</v>
      </c>
      <c r="B392" s="537" t="s">
        <v>3822</v>
      </c>
      <c r="C392" s="537" t="s">
        <v>3819</v>
      </c>
    </row>
    <row r="393" spans="1:3" s="11" customFormat="1" x14ac:dyDescent="0.2">
      <c r="A393" s="541" t="s">
        <v>3902</v>
      </c>
      <c r="B393" s="537" t="s">
        <v>3822</v>
      </c>
      <c r="C393" s="537" t="s">
        <v>3903</v>
      </c>
    </row>
    <row r="394" spans="1:3" s="11" customFormat="1" x14ac:dyDescent="0.2">
      <c r="A394" s="541" t="s">
        <v>3820</v>
      </c>
      <c r="B394" s="537" t="s">
        <v>3822</v>
      </c>
      <c r="C394" s="537" t="s">
        <v>3821</v>
      </c>
    </row>
    <row r="395" spans="1:3" s="11" customFormat="1" x14ac:dyDescent="0.2">
      <c r="A395" s="541" t="s">
        <v>3836</v>
      </c>
      <c r="B395" s="537" t="s">
        <v>3822</v>
      </c>
      <c r="C395" s="537" t="s">
        <v>3837</v>
      </c>
    </row>
    <row r="396" spans="1:3" s="11" customFormat="1" x14ac:dyDescent="0.2">
      <c r="A396" s="541" t="s">
        <v>3751</v>
      </c>
      <c r="B396" s="537" t="s">
        <v>3904</v>
      </c>
      <c r="C396" s="537" t="s">
        <v>3752</v>
      </c>
    </row>
    <row r="397" spans="1:3" s="11" customFormat="1" x14ac:dyDescent="0.2">
      <c r="A397" s="541" t="s">
        <v>3715</v>
      </c>
      <c r="B397" s="537" t="s">
        <v>3904</v>
      </c>
      <c r="C397" s="537" t="s">
        <v>3716</v>
      </c>
    </row>
    <row r="398" spans="1:3" s="11" customFormat="1" x14ac:dyDescent="0.2">
      <c r="A398" s="541" t="s">
        <v>3731</v>
      </c>
      <c r="B398" s="537" t="s">
        <v>3904</v>
      </c>
      <c r="C398" s="537" t="s">
        <v>3732</v>
      </c>
    </row>
    <row r="399" spans="1:3" s="11" customFormat="1" x14ac:dyDescent="0.2">
      <c r="A399" s="541" t="s">
        <v>3735</v>
      </c>
      <c r="B399" s="537" t="s">
        <v>3904</v>
      </c>
      <c r="C399" s="537" t="s">
        <v>3736</v>
      </c>
    </row>
    <row r="400" spans="1:3" s="11" customFormat="1" x14ac:dyDescent="0.2">
      <c r="A400" s="541" t="s">
        <v>3753</v>
      </c>
      <c r="B400" s="537" t="s">
        <v>3904</v>
      </c>
      <c r="C400" s="537" t="s">
        <v>3754</v>
      </c>
    </row>
    <row r="401" spans="1:3" s="11" customFormat="1" x14ac:dyDescent="0.2">
      <c r="A401" s="541" t="s">
        <v>3686</v>
      </c>
      <c r="B401" s="537" t="s">
        <v>3905</v>
      </c>
      <c r="C401" s="537" t="s">
        <v>3687</v>
      </c>
    </row>
    <row r="402" spans="1:3" s="11" customFormat="1" x14ac:dyDescent="0.2">
      <c r="A402" s="541" t="s">
        <v>3906</v>
      </c>
      <c r="B402" s="537" t="s">
        <v>3905</v>
      </c>
      <c r="C402" s="537" t="s">
        <v>3907</v>
      </c>
    </row>
    <row r="403" spans="1:3" s="11" customFormat="1" x14ac:dyDescent="0.2">
      <c r="A403" s="541" t="s">
        <v>3688</v>
      </c>
      <c r="B403" s="537" t="s">
        <v>3905</v>
      </c>
      <c r="C403" s="537" t="s">
        <v>3689</v>
      </c>
    </row>
    <row r="404" spans="1:3" s="11" customFormat="1" x14ac:dyDescent="0.2">
      <c r="A404" s="541" t="s">
        <v>3757</v>
      </c>
      <c r="B404" s="537" t="s">
        <v>3905</v>
      </c>
      <c r="C404" s="537" t="s">
        <v>3758</v>
      </c>
    </row>
    <row r="405" spans="1:3" s="11" customFormat="1" x14ac:dyDescent="0.2">
      <c r="A405" s="541" t="s">
        <v>3692</v>
      </c>
      <c r="B405" s="537" t="s">
        <v>3905</v>
      </c>
      <c r="C405" s="537" t="s">
        <v>3693</v>
      </c>
    </row>
    <row r="406" spans="1:3" s="11" customFormat="1" x14ac:dyDescent="0.2">
      <c r="A406" s="541" t="s">
        <v>3908</v>
      </c>
      <c r="B406" s="537" t="s">
        <v>3905</v>
      </c>
      <c r="C406" s="537" t="s">
        <v>3909</v>
      </c>
    </row>
    <row r="407" spans="1:3" s="11" customFormat="1" x14ac:dyDescent="0.2">
      <c r="A407" s="541" t="s">
        <v>3668</v>
      </c>
      <c r="B407" s="537" t="s">
        <v>3905</v>
      </c>
      <c r="C407" s="537" t="s">
        <v>3670</v>
      </c>
    </row>
    <row r="408" spans="1:3" s="11" customFormat="1" x14ac:dyDescent="0.2">
      <c r="A408" s="541" t="s">
        <v>3680</v>
      </c>
      <c r="B408" s="537" t="s">
        <v>3905</v>
      </c>
      <c r="C408" s="537" t="s">
        <v>3681</v>
      </c>
    </row>
    <row r="409" spans="1:3" s="11" customFormat="1" x14ac:dyDescent="0.2">
      <c r="A409" s="541" t="s">
        <v>3910</v>
      </c>
      <c r="B409" s="537" t="s">
        <v>3905</v>
      </c>
      <c r="C409" s="537" t="s">
        <v>3911</v>
      </c>
    </row>
    <row r="410" spans="1:3" s="11" customFormat="1" x14ac:dyDescent="0.2">
      <c r="A410" s="541" t="s">
        <v>3711</v>
      </c>
      <c r="B410" s="537" t="s">
        <v>3905</v>
      </c>
      <c r="C410" s="537" t="s">
        <v>3712</v>
      </c>
    </row>
    <row r="411" spans="1:3" s="11" customFormat="1" x14ac:dyDescent="0.2">
      <c r="A411" s="541" t="s">
        <v>3912</v>
      </c>
      <c r="B411" s="537" t="s">
        <v>3905</v>
      </c>
      <c r="C411" s="537" t="s">
        <v>3913</v>
      </c>
    </row>
    <row r="412" spans="1:3" s="11" customFormat="1" x14ac:dyDescent="0.2">
      <c r="A412" s="541" t="s">
        <v>3671</v>
      </c>
      <c r="B412" s="537" t="s">
        <v>3905</v>
      </c>
      <c r="C412" s="537" t="s">
        <v>3672</v>
      </c>
    </row>
    <row r="413" spans="1:3" s="11" customFormat="1" x14ac:dyDescent="0.2">
      <c r="A413" s="541" t="s">
        <v>3675</v>
      </c>
      <c r="B413" s="537" t="s">
        <v>3905</v>
      </c>
      <c r="C413" s="537" t="s">
        <v>3676</v>
      </c>
    </row>
    <row r="414" spans="1:3" s="11" customFormat="1" x14ac:dyDescent="0.2">
      <c r="A414" s="541" t="s">
        <v>3690</v>
      </c>
      <c r="B414" s="537" t="s">
        <v>3905</v>
      </c>
      <c r="C414" s="537" t="s">
        <v>3691</v>
      </c>
    </row>
    <row r="415" spans="1:3" s="11" customFormat="1" x14ac:dyDescent="0.2">
      <c r="A415" s="541" t="s">
        <v>3673</v>
      </c>
      <c r="B415" s="537" t="s">
        <v>3905</v>
      </c>
      <c r="C415" s="537" t="s">
        <v>3674</v>
      </c>
    </row>
    <row r="416" spans="1:3" s="11" customFormat="1" x14ac:dyDescent="0.2">
      <c r="A416" s="541" t="s">
        <v>3914</v>
      </c>
      <c r="B416" s="537" t="s">
        <v>3915</v>
      </c>
      <c r="C416" s="537" t="s">
        <v>3916</v>
      </c>
    </row>
    <row r="417" spans="1:3" s="11" customFormat="1" x14ac:dyDescent="0.2">
      <c r="A417" s="541" t="s">
        <v>3850</v>
      </c>
      <c r="B417" s="537" t="s">
        <v>3915</v>
      </c>
      <c r="C417" s="537" t="s">
        <v>3851</v>
      </c>
    </row>
    <row r="418" spans="1:3" s="11" customFormat="1" x14ac:dyDescent="0.2">
      <c r="A418" s="541" t="s">
        <v>3852</v>
      </c>
      <c r="B418" s="537" t="s">
        <v>3915</v>
      </c>
      <c r="C418" s="537" t="s">
        <v>3853</v>
      </c>
    </row>
    <row r="419" spans="1:3" s="11" customFormat="1" x14ac:dyDescent="0.2">
      <c r="A419" s="541" t="s">
        <v>3863</v>
      </c>
      <c r="B419" s="537" t="s">
        <v>3915</v>
      </c>
      <c r="C419" s="537" t="s">
        <v>3864</v>
      </c>
    </row>
    <row r="420" spans="1:3" s="11" customFormat="1" x14ac:dyDescent="0.2">
      <c r="A420" s="541" t="s">
        <v>3854</v>
      </c>
      <c r="B420" s="537" t="s">
        <v>3915</v>
      </c>
      <c r="C420" s="537" t="s">
        <v>3855</v>
      </c>
    </row>
    <row r="421" spans="1:3" s="11" customFormat="1" x14ac:dyDescent="0.2">
      <c r="A421" s="541" t="s">
        <v>3865</v>
      </c>
      <c r="B421" s="537" t="s">
        <v>3915</v>
      </c>
      <c r="C421" s="537" t="s">
        <v>3866</v>
      </c>
    </row>
    <row r="422" spans="1:3" s="11" customFormat="1" x14ac:dyDescent="0.2">
      <c r="A422" s="541" t="s">
        <v>3917</v>
      </c>
      <c r="B422" s="537" t="s">
        <v>3915</v>
      </c>
      <c r="C422" s="537" t="s">
        <v>3918</v>
      </c>
    </row>
    <row r="423" spans="1:3" s="11" customFormat="1" x14ac:dyDescent="0.2">
      <c r="A423" s="541" t="s">
        <v>3727</v>
      </c>
      <c r="B423" s="537" t="s">
        <v>3915</v>
      </c>
      <c r="C423" s="537" t="s">
        <v>3728</v>
      </c>
    </row>
    <row r="424" spans="1:3" s="11" customFormat="1" x14ac:dyDescent="0.2">
      <c r="A424" s="541" t="s">
        <v>3856</v>
      </c>
      <c r="B424" s="537" t="s">
        <v>3915</v>
      </c>
      <c r="C424" s="537" t="s">
        <v>3857</v>
      </c>
    </row>
    <row r="425" spans="1:3" s="11" customFormat="1" x14ac:dyDescent="0.2">
      <c r="A425" s="541" t="s">
        <v>3739</v>
      </c>
      <c r="B425" s="537" t="s">
        <v>3915</v>
      </c>
      <c r="C425" s="537" t="s">
        <v>3740</v>
      </c>
    </row>
    <row r="426" spans="1:3" s="11" customFormat="1" x14ac:dyDescent="0.2">
      <c r="A426" s="541" t="s">
        <v>3844</v>
      </c>
      <c r="B426" s="537" t="s">
        <v>3915</v>
      </c>
      <c r="C426" s="537" t="s">
        <v>3845</v>
      </c>
    </row>
    <row r="427" spans="1:3" s="11" customFormat="1" x14ac:dyDescent="0.2">
      <c r="A427" s="541" t="s">
        <v>3858</v>
      </c>
      <c r="B427" s="537" t="s">
        <v>3915</v>
      </c>
      <c r="C427" s="537" t="s">
        <v>3859</v>
      </c>
    </row>
    <row r="428" spans="1:3" s="11" customFormat="1" x14ac:dyDescent="0.2">
      <c r="A428" s="541" t="s">
        <v>3848</v>
      </c>
      <c r="B428" s="537" t="s">
        <v>3915</v>
      </c>
      <c r="C428" s="537" t="s">
        <v>3849</v>
      </c>
    </row>
    <row r="429" spans="1:3" s="11" customFormat="1" x14ac:dyDescent="0.2">
      <c r="A429" s="541" t="s">
        <v>3733</v>
      </c>
      <c r="B429" s="537" t="s">
        <v>3915</v>
      </c>
      <c r="C429" s="537" t="s">
        <v>3734</v>
      </c>
    </row>
    <row r="430" spans="1:3" s="11" customFormat="1" x14ac:dyDescent="0.2">
      <c r="A430" s="541" t="s">
        <v>3747</v>
      </c>
      <c r="B430" s="537" t="s">
        <v>3915</v>
      </c>
      <c r="C430" s="537" t="s">
        <v>3748</v>
      </c>
    </row>
    <row r="431" spans="1:3" s="11" customFormat="1" x14ac:dyDescent="0.2">
      <c r="A431" s="541" t="s">
        <v>3839</v>
      </c>
      <c r="B431" s="537" t="s">
        <v>3915</v>
      </c>
      <c r="C431" s="537" t="s">
        <v>3841</v>
      </c>
    </row>
    <row r="432" spans="1:3" s="11" customFormat="1" x14ac:dyDescent="0.2">
      <c r="A432" s="541" t="s">
        <v>3842</v>
      </c>
      <c r="B432" s="537" t="s">
        <v>3915</v>
      </c>
      <c r="C432" s="537" t="s">
        <v>3843</v>
      </c>
    </row>
    <row r="433" spans="1:3" s="11" customFormat="1" x14ac:dyDescent="0.2">
      <c r="A433" s="541" t="s">
        <v>434</v>
      </c>
      <c r="B433" s="537" t="s">
        <v>3915</v>
      </c>
      <c r="C433" s="537" t="s">
        <v>433</v>
      </c>
    </row>
    <row r="434" spans="1:3" s="11" customFormat="1" x14ac:dyDescent="0.2">
      <c r="A434" s="541" t="s">
        <v>3858</v>
      </c>
      <c r="B434" s="537" t="s">
        <v>3919</v>
      </c>
      <c r="C434" s="537" t="s">
        <v>3859</v>
      </c>
    </row>
    <row r="435" spans="1:3" s="11" customFormat="1" x14ac:dyDescent="0.2">
      <c r="A435" s="541" t="s">
        <v>3842</v>
      </c>
      <c r="B435" s="537" t="s">
        <v>3919</v>
      </c>
      <c r="C435" s="537" t="s">
        <v>3843</v>
      </c>
    </row>
    <row r="436" spans="1:3" s="11" customFormat="1" x14ac:dyDescent="0.2">
      <c r="A436" s="541" t="s">
        <v>3846</v>
      </c>
      <c r="B436" s="537" t="s">
        <v>3919</v>
      </c>
      <c r="C436" s="537" t="s">
        <v>3847</v>
      </c>
    </row>
    <row r="437" spans="1:3" s="11" customFormat="1" x14ac:dyDescent="0.2">
      <c r="A437" s="541" t="s">
        <v>3844</v>
      </c>
      <c r="B437" s="537" t="s">
        <v>3919</v>
      </c>
      <c r="C437" s="537" t="s">
        <v>3845</v>
      </c>
    </row>
    <row r="438" spans="1:3" s="11" customFormat="1" x14ac:dyDescent="0.2">
      <c r="A438" s="541" t="s">
        <v>3850</v>
      </c>
      <c r="B438" s="537" t="s">
        <v>3919</v>
      </c>
      <c r="C438" s="537" t="s">
        <v>3851</v>
      </c>
    </row>
    <row r="439" spans="1:3" s="11" customFormat="1" x14ac:dyDescent="0.2">
      <c r="A439" s="541" t="s">
        <v>3852</v>
      </c>
      <c r="B439" s="537" t="s">
        <v>3919</v>
      </c>
      <c r="C439" s="537" t="s">
        <v>3853</v>
      </c>
    </row>
    <row r="440" spans="1:3" s="11" customFormat="1" x14ac:dyDescent="0.2">
      <c r="A440" s="541" t="s">
        <v>3854</v>
      </c>
      <c r="B440" s="537" t="s">
        <v>3919</v>
      </c>
      <c r="C440" s="537" t="s">
        <v>3855</v>
      </c>
    </row>
    <row r="441" spans="1:3" s="11" customFormat="1" x14ac:dyDescent="0.2">
      <c r="A441" s="541" t="s">
        <v>3861</v>
      </c>
      <c r="B441" s="537" t="s">
        <v>3919</v>
      </c>
      <c r="C441" s="537" t="s">
        <v>3862</v>
      </c>
    </row>
    <row r="442" spans="1:3" s="11" customFormat="1" x14ac:dyDescent="0.2">
      <c r="A442" s="541" t="s">
        <v>3814</v>
      </c>
      <c r="B442" s="537" t="s">
        <v>3920</v>
      </c>
      <c r="C442" s="537" t="s">
        <v>3815</v>
      </c>
    </row>
    <row r="443" spans="1:3" s="11" customFormat="1" x14ac:dyDescent="0.2">
      <c r="A443" s="541" t="s">
        <v>3816</v>
      </c>
      <c r="B443" s="537" t="s">
        <v>3920</v>
      </c>
      <c r="C443" s="537" t="s">
        <v>3817</v>
      </c>
    </row>
    <row r="444" spans="1:3" s="11" customFormat="1" x14ac:dyDescent="0.2">
      <c r="A444" s="541" t="s">
        <v>3818</v>
      </c>
      <c r="B444" s="537" t="s">
        <v>3920</v>
      </c>
      <c r="C444" s="537" t="s">
        <v>3819</v>
      </c>
    </row>
    <row r="445" spans="1:3" s="11" customFormat="1" x14ac:dyDescent="0.2">
      <c r="A445" s="541" t="s">
        <v>3802</v>
      </c>
      <c r="B445" s="537" t="s">
        <v>3920</v>
      </c>
      <c r="C445" s="537" t="s">
        <v>3803</v>
      </c>
    </row>
    <row r="446" spans="1:3" s="11" customFormat="1" x14ac:dyDescent="0.2">
      <c r="A446" s="541" t="s">
        <v>3820</v>
      </c>
      <c r="B446" s="537" t="s">
        <v>3920</v>
      </c>
      <c r="C446" s="537" t="s">
        <v>3821</v>
      </c>
    </row>
    <row r="447" spans="1:3" s="11" customFormat="1" x14ac:dyDescent="0.2">
      <c r="A447" s="541" t="s">
        <v>3807</v>
      </c>
      <c r="B447" s="537" t="s">
        <v>3920</v>
      </c>
      <c r="C447" s="537" t="s">
        <v>3809</v>
      </c>
    </row>
    <row r="448" spans="1:3" s="11" customFormat="1" x14ac:dyDescent="0.2">
      <c r="A448" s="541" t="s">
        <v>3810</v>
      </c>
      <c r="B448" s="537" t="s">
        <v>3920</v>
      </c>
      <c r="C448" s="537" t="s">
        <v>3811</v>
      </c>
    </row>
    <row r="449" spans="1:3" s="11" customFormat="1" x14ac:dyDescent="0.2">
      <c r="A449" s="541" t="s">
        <v>3869</v>
      </c>
      <c r="B449" s="537" t="s">
        <v>3920</v>
      </c>
      <c r="C449" s="537" t="s">
        <v>3870</v>
      </c>
    </row>
    <row r="450" spans="1:3" s="11" customFormat="1" x14ac:dyDescent="0.2">
      <c r="A450" s="541" t="s">
        <v>3812</v>
      </c>
      <c r="B450" s="537" t="s">
        <v>3920</v>
      </c>
      <c r="C450" s="537" t="s">
        <v>3813</v>
      </c>
    </row>
    <row r="451" spans="1:3" s="11" customFormat="1" x14ac:dyDescent="0.2">
      <c r="A451" s="541" t="s">
        <v>3671</v>
      </c>
      <c r="B451" s="537" t="s">
        <v>3921</v>
      </c>
      <c r="C451" s="537" t="s">
        <v>3672</v>
      </c>
    </row>
    <row r="452" spans="1:3" s="11" customFormat="1" x14ac:dyDescent="0.2">
      <c r="A452" s="541" t="s">
        <v>3922</v>
      </c>
      <c r="B452" s="537" t="s">
        <v>3921</v>
      </c>
      <c r="C452" s="537" t="s">
        <v>3923</v>
      </c>
    </row>
    <row r="453" spans="1:3" s="11" customFormat="1" x14ac:dyDescent="0.2">
      <c r="A453" s="541" t="s">
        <v>3686</v>
      </c>
      <c r="B453" s="537" t="s">
        <v>3921</v>
      </c>
      <c r="C453" s="537" t="s">
        <v>3687</v>
      </c>
    </row>
    <row r="454" spans="1:3" s="11" customFormat="1" x14ac:dyDescent="0.2">
      <c r="A454" s="541" t="s">
        <v>3757</v>
      </c>
      <c r="B454" s="537" t="s">
        <v>3921</v>
      </c>
      <c r="C454" s="537" t="s">
        <v>3758</v>
      </c>
    </row>
    <row r="455" spans="1:3" s="11" customFormat="1" x14ac:dyDescent="0.2">
      <c r="A455" s="541" t="s">
        <v>3680</v>
      </c>
      <c r="B455" s="537" t="s">
        <v>3921</v>
      </c>
      <c r="C455" s="537" t="s">
        <v>3681</v>
      </c>
    </row>
    <row r="456" spans="1:3" s="11" customFormat="1" x14ac:dyDescent="0.2">
      <c r="A456" s="541" t="s">
        <v>3688</v>
      </c>
      <c r="B456" s="537" t="s">
        <v>3924</v>
      </c>
      <c r="C456" s="537" t="s">
        <v>3689</v>
      </c>
    </row>
    <row r="457" spans="1:3" s="11" customFormat="1" x14ac:dyDescent="0.2">
      <c r="A457" s="541" t="s">
        <v>3680</v>
      </c>
      <c r="B457" s="537" t="s">
        <v>3924</v>
      </c>
      <c r="C457" s="537" t="s">
        <v>3681</v>
      </c>
    </row>
    <row r="458" spans="1:3" s="11" customFormat="1" x14ac:dyDescent="0.2">
      <c r="A458" s="541" t="s">
        <v>3668</v>
      </c>
      <c r="B458" s="537" t="s">
        <v>3924</v>
      </c>
      <c r="C458" s="537" t="s">
        <v>3670</v>
      </c>
    </row>
    <row r="459" spans="1:3" s="11" customFormat="1" x14ac:dyDescent="0.2">
      <c r="A459" s="541" t="s">
        <v>3675</v>
      </c>
      <c r="B459" s="537" t="s">
        <v>3924</v>
      </c>
      <c r="C459" s="537" t="s">
        <v>3676</v>
      </c>
    </row>
    <row r="460" spans="1:3" s="11" customFormat="1" x14ac:dyDescent="0.2">
      <c r="A460" s="541" t="s">
        <v>3686</v>
      </c>
      <c r="B460" s="537" t="s">
        <v>3924</v>
      </c>
      <c r="C460" s="537" t="s">
        <v>3687</v>
      </c>
    </row>
    <row r="461" spans="1:3" s="11" customFormat="1" x14ac:dyDescent="0.2">
      <c r="A461" s="541" t="s">
        <v>3743</v>
      </c>
      <c r="B461" s="537" t="s">
        <v>3925</v>
      </c>
      <c r="C461" s="537" t="s">
        <v>3744</v>
      </c>
    </row>
    <row r="462" spans="1:3" s="11" customFormat="1" x14ac:dyDescent="0.2">
      <c r="A462" s="541" t="s">
        <v>3709</v>
      </c>
      <c r="B462" s="537" t="s">
        <v>3925</v>
      </c>
      <c r="C462" s="537" t="s">
        <v>3710</v>
      </c>
    </row>
    <row r="463" spans="1:3" s="11" customFormat="1" x14ac:dyDescent="0.2">
      <c r="A463" s="541" t="s">
        <v>3721</v>
      </c>
      <c r="B463" s="537" t="s">
        <v>3925</v>
      </c>
      <c r="C463" s="537" t="s">
        <v>3722</v>
      </c>
    </row>
    <row r="464" spans="1:3" s="11" customFormat="1" x14ac:dyDescent="0.2">
      <c r="A464" s="541" t="s">
        <v>3741</v>
      </c>
      <c r="B464" s="537" t="s">
        <v>3925</v>
      </c>
      <c r="C464" s="537" t="s">
        <v>3742</v>
      </c>
    </row>
    <row r="465" spans="1:3" s="11" customFormat="1" x14ac:dyDescent="0.2">
      <c r="A465" s="541" t="s">
        <v>3749</v>
      </c>
      <c r="B465" s="537" t="s">
        <v>3925</v>
      </c>
      <c r="C465" s="537" t="s">
        <v>3750</v>
      </c>
    </row>
    <row r="466" spans="1:3" s="11" customFormat="1" x14ac:dyDescent="0.2">
      <c r="A466" s="541" t="s">
        <v>3729</v>
      </c>
      <c r="B466" s="537" t="s">
        <v>3925</v>
      </c>
      <c r="C466" s="537" t="s">
        <v>3730</v>
      </c>
    </row>
    <row r="467" spans="1:3" s="11" customFormat="1" x14ac:dyDescent="0.2">
      <c r="A467" s="541" t="s">
        <v>3846</v>
      </c>
      <c r="B467" s="537" t="s">
        <v>3926</v>
      </c>
      <c r="C467" s="537" t="s">
        <v>3847</v>
      </c>
    </row>
    <row r="468" spans="1:3" s="11" customFormat="1" x14ac:dyDescent="0.2">
      <c r="A468" s="541" t="s">
        <v>3850</v>
      </c>
      <c r="B468" s="537" t="s">
        <v>3926</v>
      </c>
      <c r="C468" s="537" t="s">
        <v>3851</v>
      </c>
    </row>
    <row r="469" spans="1:3" s="11" customFormat="1" x14ac:dyDescent="0.2">
      <c r="A469" s="541" t="s">
        <v>3848</v>
      </c>
      <c r="B469" s="537" t="s">
        <v>3926</v>
      </c>
      <c r="C469" s="537" t="s">
        <v>3849</v>
      </c>
    </row>
    <row r="470" spans="1:3" s="11" customFormat="1" x14ac:dyDescent="0.2">
      <c r="A470" s="541" t="s">
        <v>3852</v>
      </c>
      <c r="B470" s="537" t="s">
        <v>3926</v>
      </c>
      <c r="C470" s="537" t="s">
        <v>3853</v>
      </c>
    </row>
    <row r="471" spans="1:3" s="11" customFormat="1" x14ac:dyDescent="0.2">
      <c r="A471" s="541" t="s">
        <v>3854</v>
      </c>
      <c r="B471" s="537" t="s">
        <v>3926</v>
      </c>
      <c r="C471" s="537" t="s">
        <v>3855</v>
      </c>
    </row>
    <row r="472" spans="1:3" s="11" customFormat="1" x14ac:dyDescent="0.2">
      <c r="A472" s="541" t="s">
        <v>3856</v>
      </c>
      <c r="B472" s="537" t="s">
        <v>3926</v>
      </c>
      <c r="C472" s="537" t="s">
        <v>3857</v>
      </c>
    </row>
    <row r="473" spans="1:3" s="11" customFormat="1" x14ac:dyDescent="0.2">
      <c r="A473" s="541" t="s">
        <v>3858</v>
      </c>
      <c r="B473" s="537" t="s">
        <v>3926</v>
      </c>
      <c r="C473" s="537" t="s">
        <v>3859</v>
      </c>
    </row>
    <row r="474" spans="1:3" s="11" customFormat="1" x14ac:dyDescent="0.2">
      <c r="A474" s="541" t="s">
        <v>3842</v>
      </c>
      <c r="B474" s="537" t="s">
        <v>3926</v>
      </c>
      <c r="C474" s="537" t="s">
        <v>3843</v>
      </c>
    </row>
    <row r="475" spans="1:3" s="11" customFormat="1" x14ac:dyDescent="0.2">
      <c r="A475" s="541" t="s">
        <v>3662</v>
      </c>
      <c r="B475" s="537" t="s">
        <v>3927</v>
      </c>
      <c r="C475" s="537" t="s">
        <v>3663</v>
      </c>
    </row>
    <row r="476" spans="1:3" s="11" customFormat="1" x14ac:dyDescent="0.2">
      <c r="A476" s="541" t="s">
        <v>3660</v>
      </c>
      <c r="B476" s="537" t="s">
        <v>3927</v>
      </c>
      <c r="C476" s="537" t="s">
        <v>3661</v>
      </c>
    </row>
    <row r="477" spans="1:3" s="11" customFormat="1" x14ac:dyDescent="0.2">
      <c r="A477" s="541" t="s">
        <v>3664</v>
      </c>
      <c r="B477" s="537" t="s">
        <v>3927</v>
      </c>
      <c r="C477" s="537" t="s">
        <v>3665</v>
      </c>
    </row>
    <row r="478" spans="1:3" s="11" customFormat="1" x14ac:dyDescent="0.2">
      <c r="A478" s="541" t="s">
        <v>3666</v>
      </c>
      <c r="B478" s="537" t="s">
        <v>3927</v>
      </c>
      <c r="C478" s="537" t="s">
        <v>3667</v>
      </c>
    </row>
    <row r="479" spans="1:3" s="11" customFormat="1" x14ac:dyDescent="0.2">
      <c r="A479" s="541" t="s">
        <v>3872</v>
      </c>
      <c r="B479" s="537" t="s">
        <v>3927</v>
      </c>
      <c r="C479" s="537" t="s">
        <v>3874</v>
      </c>
    </row>
    <row r="480" spans="1:3" s="11" customFormat="1" x14ac:dyDescent="0.2">
      <c r="A480" s="541" t="s">
        <v>3656</v>
      </c>
      <c r="B480" s="537" t="s">
        <v>3927</v>
      </c>
      <c r="C480" s="537" t="s">
        <v>3657</v>
      </c>
    </row>
    <row r="481" spans="1:3" s="11" customFormat="1" x14ac:dyDescent="0.2">
      <c r="A481" s="541" t="s">
        <v>3784</v>
      </c>
      <c r="B481" s="537" t="s">
        <v>3927</v>
      </c>
      <c r="C481" s="537" t="s">
        <v>3785</v>
      </c>
    </row>
    <row r="482" spans="1:3" s="11" customFormat="1" x14ac:dyDescent="0.2">
      <c r="A482" s="541" t="s">
        <v>3702</v>
      </c>
      <c r="B482" s="537" t="s">
        <v>3928</v>
      </c>
      <c r="C482" s="537" t="s">
        <v>3703</v>
      </c>
    </row>
    <row r="483" spans="1:3" s="11" customFormat="1" x14ac:dyDescent="0.2">
      <c r="A483" s="541" t="s">
        <v>3747</v>
      </c>
      <c r="B483" s="537" t="s">
        <v>3928</v>
      </c>
      <c r="C483" s="537" t="s">
        <v>3748</v>
      </c>
    </row>
    <row r="484" spans="1:3" s="11" customFormat="1" x14ac:dyDescent="0.2">
      <c r="A484" s="541" t="s">
        <v>3739</v>
      </c>
      <c r="B484" s="537" t="s">
        <v>3928</v>
      </c>
      <c r="C484" s="537" t="s">
        <v>3740</v>
      </c>
    </row>
    <row r="485" spans="1:3" s="11" customFormat="1" x14ac:dyDescent="0.2">
      <c r="A485" s="541" t="s">
        <v>3727</v>
      </c>
      <c r="B485" s="537" t="s">
        <v>3928</v>
      </c>
      <c r="C485" s="537" t="s">
        <v>3728</v>
      </c>
    </row>
    <row r="486" spans="1:3" s="11" customFormat="1" x14ac:dyDescent="0.2">
      <c r="A486" s="541" t="s">
        <v>3725</v>
      </c>
      <c r="B486" s="537" t="s">
        <v>3928</v>
      </c>
      <c r="C486" s="537" t="s">
        <v>3726</v>
      </c>
    </row>
    <row r="487" spans="1:3" s="11" customFormat="1" x14ac:dyDescent="0.2">
      <c r="A487" s="541" t="s">
        <v>3713</v>
      </c>
      <c r="B487" s="537" t="s">
        <v>3928</v>
      </c>
      <c r="C487" s="537" t="s">
        <v>3714</v>
      </c>
    </row>
    <row r="488" spans="1:3" s="11" customFormat="1" x14ac:dyDescent="0.2">
      <c r="A488" s="541" t="s">
        <v>3733</v>
      </c>
      <c r="B488" s="537" t="s">
        <v>3928</v>
      </c>
      <c r="C488" s="537" t="s">
        <v>3734</v>
      </c>
    </row>
    <row r="489" spans="1:3" s="11" customFormat="1" x14ac:dyDescent="0.2">
      <c r="A489" s="541" t="s">
        <v>3735</v>
      </c>
      <c r="B489" s="537" t="s">
        <v>3929</v>
      </c>
      <c r="C489" s="537" t="s">
        <v>3736</v>
      </c>
    </row>
    <row r="490" spans="1:3" s="11" customFormat="1" x14ac:dyDescent="0.2">
      <c r="A490" s="541" t="s">
        <v>3848</v>
      </c>
      <c r="B490" s="537" t="s">
        <v>3929</v>
      </c>
      <c r="C490" s="537" t="s">
        <v>3849</v>
      </c>
    </row>
    <row r="491" spans="1:3" s="11" customFormat="1" x14ac:dyDescent="0.2">
      <c r="A491" s="541" t="s">
        <v>3739</v>
      </c>
      <c r="B491" s="537" t="s">
        <v>3929</v>
      </c>
      <c r="C491" s="537" t="s">
        <v>3740</v>
      </c>
    </row>
    <row r="492" spans="1:3" s="11" customFormat="1" x14ac:dyDescent="0.2">
      <c r="A492" s="541" t="s">
        <v>434</v>
      </c>
      <c r="B492" s="537" t="s">
        <v>3929</v>
      </c>
      <c r="C492" s="537" t="s">
        <v>433</v>
      </c>
    </row>
    <row r="493" spans="1:3" s="11" customFormat="1" x14ac:dyDescent="0.2">
      <c r="A493" s="541" t="s">
        <v>3727</v>
      </c>
      <c r="B493" s="537" t="s">
        <v>3929</v>
      </c>
      <c r="C493" s="537" t="s">
        <v>3728</v>
      </c>
    </row>
    <row r="494" spans="1:3" s="11" customFormat="1" x14ac:dyDescent="0.2">
      <c r="A494" s="541" t="s">
        <v>3713</v>
      </c>
      <c r="B494" s="537" t="s">
        <v>3929</v>
      </c>
      <c r="C494" s="537" t="s">
        <v>3714</v>
      </c>
    </row>
    <row r="495" spans="1:3" s="11" customFormat="1" x14ac:dyDescent="0.2">
      <c r="A495" s="541" t="s">
        <v>3839</v>
      </c>
      <c r="B495" s="537" t="s">
        <v>3929</v>
      </c>
      <c r="C495" s="537" t="s">
        <v>3841</v>
      </c>
    </row>
    <row r="496" spans="1:3" s="11" customFormat="1" x14ac:dyDescent="0.2">
      <c r="A496" s="541" t="s">
        <v>3812</v>
      </c>
      <c r="B496" s="537" t="s">
        <v>3930</v>
      </c>
      <c r="C496" s="537" t="s">
        <v>3813</v>
      </c>
    </row>
    <row r="497" spans="1:3" s="11" customFormat="1" x14ac:dyDescent="0.2">
      <c r="A497" s="541" t="s">
        <v>3898</v>
      </c>
      <c r="B497" s="537" t="s">
        <v>3930</v>
      </c>
      <c r="C497" s="537" t="s">
        <v>3899</v>
      </c>
    </row>
    <row r="498" spans="1:3" s="11" customFormat="1" x14ac:dyDescent="0.2">
      <c r="A498" s="541" t="s">
        <v>3814</v>
      </c>
      <c r="B498" s="537" t="s">
        <v>3930</v>
      </c>
      <c r="C498" s="537" t="s">
        <v>3815</v>
      </c>
    </row>
    <row r="499" spans="1:3" s="11" customFormat="1" x14ac:dyDescent="0.2">
      <c r="A499" s="541" t="s">
        <v>3832</v>
      </c>
      <c r="B499" s="537" t="s">
        <v>3930</v>
      </c>
      <c r="C499" s="537" t="s">
        <v>3833</v>
      </c>
    </row>
    <row r="500" spans="1:3" s="11" customFormat="1" x14ac:dyDescent="0.2">
      <c r="A500" s="541" t="s">
        <v>3816</v>
      </c>
      <c r="B500" s="537" t="s">
        <v>3930</v>
      </c>
      <c r="C500" s="537" t="s">
        <v>3817</v>
      </c>
    </row>
    <row r="501" spans="1:3" s="11" customFormat="1" x14ac:dyDescent="0.2">
      <c r="A501" s="541" t="s">
        <v>3818</v>
      </c>
      <c r="B501" s="537" t="s">
        <v>3930</v>
      </c>
      <c r="C501" s="537" t="s">
        <v>3819</v>
      </c>
    </row>
    <row r="502" spans="1:3" s="11" customFormat="1" x14ac:dyDescent="0.2">
      <c r="A502" s="541" t="s">
        <v>3836</v>
      </c>
      <c r="B502" s="537" t="s">
        <v>3930</v>
      </c>
      <c r="C502" s="537" t="s">
        <v>3837</v>
      </c>
    </row>
    <row r="503" spans="1:3" s="11" customFormat="1" x14ac:dyDescent="0.2">
      <c r="A503" s="541" t="s">
        <v>3820</v>
      </c>
      <c r="B503" s="537" t="s">
        <v>3930</v>
      </c>
      <c r="C503" s="537" t="s">
        <v>3821</v>
      </c>
    </row>
    <row r="504" spans="1:3" s="11" customFormat="1" x14ac:dyDescent="0.2">
      <c r="A504" s="541" t="s">
        <v>3823</v>
      </c>
      <c r="B504" s="537" t="s">
        <v>3930</v>
      </c>
      <c r="C504" s="537" t="s">
        <v>3824</v>
      </c>
    </row>
    <row r="505" spans="1:3" s="11" customFormat="1" x14ac:dyDescent="0.2">
      <c r="A505" s="541" t="s">
        <v>3802</v>
      </c>
      <c r="B505" s="537" t="s">
        <v>3930</v>
      </c>
      <c r="C505" s="537" t="s">
        <v>3803</v>
      </c>
    </row>
    <row r="506" spans="1:3" s="11" customFormat="1" x14ac:dyDescent="0.2">
      <c r="A506" s="541" t="s">
        <v>3810</v>
      </c>
      <c r="B506" s="537" t="s">
        <v>3930</v>
      </c>
      <c r="C506" s="537" t="s">
        <v>3811</v>
      </c>
    </row>
    <row r="507" spans="1:3" s="11" customFormat="1" x14ac:dyDescent="0.2">
      <c r="A507" s="541" t="s">
        <v>3692</v>
      </c>
      <c r="B507" s="537" t="s">
        <v>3931</v>
      </c>
      <c r="C507" s="537" t="s">
        <v>3693</v>
      </c>
    </row>
    <row r="508" spans="1:3" s="11" customFormat="1" x14ac:dyDescent="0.2">
      <c r="A508" s="541" t="s">
        <v>3932</v>
      </c>
      <c r="B508" s="537" t="s">
        <v>3931</v>
      </c>
      <c r="C508" s="537" t="s">
        <v>3933</v>
      </c>
    </row>
    <row r="509" spans="1:3" s="11" customFormat="1" x14ac:dyDescent="0.2">
      <c r="A509" s="541" t="s">
        <v>3668</v>
      </c>
      <c r="B509" s="537" t="s">
        <v>3931</v>
      </c>
      <c r="C509" s="537" t="s">
        <v>3670</v>
      </c>
    </row>
    <row r="510" spans="1:3" s="11" customFormat="1" x14ac:dyDescent="0.2">
      <c r="A510" s="541" t="s">
        <v>3675</v>
      </c>
      <c r="B510" s="537" t="s">
        <v>3931</v>
      </c>
      <c r="C510" s="537" t="s">
        <v>3676</v>
      </c>
    </row>
    <row r="511" spans="1:3" s="11" customFormat="1" x14ac:dyDescent="0.2">
      <c r="A511" s="541" t="s">
        <v>3686</v>
      </c>
      <c r="B511" s="537" t="s">
        <v>3931</v>
      </c>
      <c r="C511" s="537" t="s">
        <v>3687</v>
      </c>
    </row>
    <row r="512" spans="1:3" s="11" customFormat="1" x14ac:dyDescent="0.2">
      <c r="A512" s="541" t="s">
        <v>3749</v>
      </c>
      <c r="B512" s="537" t="s">
        <v>3934</v>
      </c>
      <c r="C512" s="537" t="s">
        <v>3750</v>
      </c>
    </row>
    <row r="513" spans="1:3" s="11" customFormat="1" x14ac:dyDescent="0.2">
      <c r="A513" s="541" t="s">
        <v>3771</v>
      </c>
      <c r="B513" s="537" t="s">
        <v>3934</v>
      </c>
      <c r="C513" s="537" t="s">
        <v>3772</v>
      </c>
    </row>
    <row r="514" spans="1:3" s="11" customFormat="1" x14ac:dyDescent="0.2">
      <c r="A514" s="541" t="s">
        <v>3767</v>
      </c>
      <c r="B514" s="537" t="s">
        <v>3934</v>
      </c>
      <c r="C514" s="537" t="s">
        <v>3768</v>
      </c>
    </row>
    <row r="515" spans="1:3" s="11" customFormat="1" x14ac:dyDescent="0.2">
      <c r="A515" s="541" t="s">
        <v>3753</v>
      </c>
      <c r="B515" s="537" t="s">
        <v>3934</v>
      </c>
      <c r="C515" s="537" t="s">
        <v>3754</v>
      </c>
    </row>
    <row r="516" spans="1:3" s="11" customFormat="1" x14ac:dyDescent="0.2">
      <c r="A516" s="541" t="s">
        <v>3743</v>
      </c>
      <c r="B516" s="537" t="s">
        <v>3934</v>
      </c>
      <c r="C516" s="537" t="s">
        <v>3744</v>
      </c>
    </row>
    <row r="517" spans="1:3" s="11" customFormat="1" x14ac:dyDescent="0.2">
      <c r="A517" s="541" t="s">
        <v>3935</v>
      </c>
      <c r="B517" s="537" t="s">
        <v>3934</v>
      </c>
      <c r="C517" s="537" t="s">
        <v>3936</v>
      </c>
    </row>
    <row r="518" spans="1:3" s="11" customFormat="1" x14ac:dyDescent="0.2">
      <c r="A518" s="541" t="s">
        <v>3709</v>
      </c>
      <c r="B518" s="537" t="s">
        <v>3934</v>
      </c>
      <c r="C518" s="537" t="s">
        <v>3710</v>
      </c>
    </row>
    <row r="519" spans="1:3" s="11" customFormat="1" x14ac:dyDescent="0.2">
      <c r="A519" s="541" t="s">
        <v>3765</v>
      </c>
      <c r="B519" s="537" t="s">
        <v>3934</v>
      </c>
      <c r="C519" s="537" t="s">
        <v>3766</v>
      </c>
    </row>
    <row r="520" spans="1:3" s="11" customFormat="1" x14ac:dyDescent="0.2">
      <c r="A520" s="541" t="s">
        <v>3715</v>
      </c>
      <c r="B520" s="537" t="s">
        <v>3934</v>
      </c>
      <c r="C520" s="537" t="s">
        <v>3716</v>
      </c>
    </row>
    <row r="521" spans="1:3" s="11" customFormat="1" x14ac:dyDescent="0.2">
      <c r="A521" s="541" t="s">
        <v>3751</v>
      </c>
      <c r="B521" s="537" t="s">
        <v>3934</v>
      </c>
      <c r="C521" s="537" t="s">
        <v>3752</v>
      </c>
    </row>
    <row r="522" spans="1:3" s="11" customFormat="1" x14ac:dyDescent="0.2">
      <c r="A522" s="541" t="s">
        <v>3731</v>
      </c>
      <c r="B522" s="537" t="s">
        <v>3934</v>
      </c>
      <c r="C522" s="537" t="s">
        <v>3732</v>
      </c>
    </row>
    <row r="523" spans="1:3" s="11" customFormat="1" x14ac:dyDescent="0.2">
      <c r="A523" s="541" t="s">
        <v>3747</v>
      </c>
      <c r="B523" s="537" t="s">
        <v>3937</v>
      </c>
      <c r="C523" s="537" t="s">
        <v>3748</v>
      </c>
    </row>
    <row r="524" spans="1:3" s="11" customFormat="1" x14ac:dyDescent="0.2">
      <c r="A524" s="541" t="s">
        <v>434</v>
      </c>
      <c r="B524" s="537" t="s">
        <v>3937</v>
      </c>
      <c r="C524" s="537" t="s">
        <v>433</v>
      </c>
    </row>
    <row r="525" spans="1:3" s="11" customFormat="1" x14ac:dyDescent="0.2">
      <c r="A525" s="541" t="s">
        <v>3863</v>
      </c>
      <c r="B525" s="537" t="s">
        <v>3937</v>
      </c>
      <c r="C525" s="537" t="s">
        <v>3864</v>
      </c>
    </row>
    <row r="526" spans="1:3" s="11" customFormat="1" x14ac:dyDescent="0.2">
      <c r="A526" s="541" t="s">
        <v>3727</v>
      </c>
      <c r="B526" s="537" t="s">
        <v>3937</v>
      </c>
      <c r="C526" s="537" t="s">
        <v>3728</v>
      </c>
    </row>
    <row r="527" spans="1:3" s="11" customFormat="1" x14ac:dyDescent="0.2">
      <c r="A527" s="541" t="s">
        <v>3865</v>
      </c>
      <c r="B527" s="537" t="s">
        <v>3937</v>
      </c>
      <c r="C527" s="537" t="s">
        <v>3866</v>
      </c>
    </row>
    <row r="528" spans="1:3" s="11" customFormat="1" x14ac:dyDescent="0.2">
      <c r="A528" s="541" t="s">
        <v>3713</v>
      </c>
      <c r="B528" s="537" t="s">
        <v>3937</v>
      </c>
      <c r="C528" s="537" t="s">
        <v>3714</v>
      </c>
    </row>
    <row r="529" spans="1:3" s="11" customFormat="1" x14ac:dyDescent="0.2">
      <c r="A529" s="541" t="s">
        <v>3839</v>
      </c>
      <c r="B529" s="537" t="s">
        <v>3937</v>
      </c>
      <c r="C529" s="537" t="s">
        <v>3841</v>
      </c>
    </row>
    <row r="530" spans="1:3" s="11" customFormat="1" x14ac:dyDescent="0.2">
      <c r="A530" s="541" t="s">
        <v>3938</v>
      </c>
      <c r="B530" s="537" t="s">
        <v>3937</v>
      </c>
      <c r="C530" s="537" t="s">
        <v>3939</v>
      </c>
    </row>
    <row r="531" spans="1:3" s="11" customFormat="1" x14ac:dyDescent="0.2">
      <c r="A531" s="541" t="s">
        <v>3898</v>
      </c>
      <c r="B531" s="537" t="s">
        <v>3940</v>
      </c>
      <c r="C531" s="537" t="s">
        <v>3899</v>
      </c>
    </row>
    <row r="532" spans="1:3" s="11" customFormat="1" x14ac:dyDescent="0.2">
      <c r="A532" s="541" t="s">
        <v>3900</v>
      </c>
      <c r="B532" s="537" t="s">
        <v>3940</v>
      </c>
      <c r="C532" s="537" t="s">
        <v>3901</v>
      </c>
    </row>
    <row r="533" spans="1:3" s="11" customFormat="1" x14ac:dyDescent="0.2">
      <c r="A533" s="541" t="s">
        <v>3814</v>
      </c>
      <c r="B533" s="537" t="s">
        <v>3940</v>
      </c>
      <c r="C533" s="537" t="s">
        <v>3815</v>
      </c>
    </row>
    <row r="534" spans="1:3" s="11" customFormat="1" x14ac:dyDescent="0.2">
      <c r="A534" s="541" t="s">
        <v>3832</v>
      </c>
      <c r="B534" s="537" t="s">
        <v>3940</v>
      </c>
      <c r="C534" s="537" t="s">
        <v>3833</v>
      </c>
    </row>
    <row r="535" spans="1:3" s="11" customFormat="1" x14ac:dyDescent="0.2">
      <c r="A535" s="541" t="s">
        <v>3834</v>
      </c>
      <c r="B535" s="537" t="s">
        <v>3940</v>
      </c>
      <c r="C535" s="537" t="s">
        <v>3835</v>
      </c>
    </row>
    <row r="536" spans="1:3" s="11" customFormat="1" x14ac:dyDescent="0.2">
      <c r="A536" s="541" t="s">
        <v>3816</v>
      </c>
      <c r="B536" s="537" t="s">
        <v>3940</v>
      </c>
      <c r="C536" s="537" t="s">
        <v>3817</v>
      </c>
    </row>
    <row r="537" spans="1:3" s="11" customFormat="1" x14ac:dyDescent="0.2">
      <c r="A537" s="541" t="s">
        <v>3818</v>
      </c>
      <c r="B537" s="537" t="s">
        <v>3940</v>
      </c>
      <c r="C537" s="537" t="s">
        <v>3819</v>
      </c>
    </row>
    <row r="538" spans="1:3" s="11" customFormat="1" x14ac:dyDescent="0.2">
      <c r="A538" s="541" t="s">
        <v>3902</v>
      </c>
      <c r="B538" s="537" t="s">
        <v>3940</v>
      </c>
      <c r="C538" s="537" t="s">
        <v>3903</v>
      </c>
    </row>
    <row r="539" spans="1:3" s="11" customFormat="1" x14ac:dyDescent="0.2">
      <c r="A539" s="541" t="s">
        <v>3820</v>
      </c>
      <c r="B539" s="537" t="s">
        <v>3940</v>
      </c>
      <c r="C539" s="537" t="s">
        <v>3821</v>
      </c>
    </row>
    <row r="540" spans="1:3" s="11" customFormat="1" x14ac:dyDescent="0.2">
      <c r="A540" s="541" t="s">
        <v>3825</v>
      </c>
      <c r="B540" s="537" t="s">
        <v>3940</v>
      </c>
      <c r="C540" s="537" t="s">
        <v>3826</v>
      </c>
    </row>
    <row r="541" spans="1:3" s="11" customFormat="1" x14ac:dyDescent="0.2">
      <c r="A541" s="541" t="s">
        <v>3810</v>
      </c>
      <c r="B541" s="537" t="s">
        <v>3940</v>
      </c>
      <c r="C541" s="537" t="s">
        <v>3811</v>
      </c>
    </row>
    <row r="542" spans="1:3" s="11" customFormat="1" x14ac:dyDescent="0.2">
      <c r="A542" s="541" t="s">
        <v>3827</v>
      </c>
      <c r="B542" s="537" t="s">
        <v>3940</v>
      </c>
      <c r="C542" s="537" t="s">
        <v>3828</v>
      </c>
    </row>
    <row r="543" spans="1:3" s="11" customFormat="1" x14ac:dyDescent="0.2">
      <c r="A543" s="541" t="s">
        <v>3684</v>
      </c>
      <c r="B543" s="537" t="s">
        <v>3941</v>
      </c>
      <c r="C543" s="537" t="s">
        <v>3685</v>
      </c>
    </row>
    <row r="544" spans="1:3" s="11" customFormat="1" x14ac:dyDescent="0.2">
      <c r="A544" s="541" t="s">
        <v>3723</v>
      </c>
      <c r="B544" s="537" t="s">
        <v>3941</v>
      </c>
      <c r="C544" s="537" t="s">
        <v>3724</v>
      </c>
    </row>
    <row r="545" spans="1:3" s="11" customFormat="1" x14ac:dyDescent="0.2">
      <c r="A545" s="541" t="s">
        <v>3761</v>
      </c>
      <c r="B545" s="537" t="s">
        <v>3941</v>
      </c>
      <c r="C545" s="537" t="s">
        <v>3762</v>
      </c>
    </row>
    <row r="546" spans="1:3" s="11" customFormat="1" x14ac:dyDescent="0.2">
      <c r="A546" s="541" t="s">
        <v>3725</v>
      </c>
      <c r="B546" s="537" t="s">
        <v>3941</v>
      </c>
      <c r="C546" s="537" t="s">
        <v>3726</v>
      </c>
    </row>
    <row r="547" spans="1:3" s="11" customFormat="1" x14ac:dyDescent="0.2">
      <c r="A547" s="541" t="s">
        <v>3677</v>
      </c>
      <c r="B547" s="537" t="s">
        <v>3941</v>
      </c>
      <c r="C547" s="537" t="s">
        <v>3679</v>
      </c>
    </row>
    <row r="548" spans="1:3" s="11" customFormat="1" x14ac:dyDescent="0.2">
      <c r="A548" s="541" t="s">
        <v>3769</v>
      </c>
      <c r="B548" s="537" t="s">
        <v>3941</v>
      </c>
      <c r="C548" s="537" t="s">
        <v>3770</v>
      </c>
    </row>
    <row r="549" spans="1:3" s="11" customFormat="1" x14ac:dyDescent="0.2">
      <c r="A549" s="541" t="s">
        <v>3704</v>
      </c>
      <c r="B549" s="537" t="s">
        <v>3941</v>
      </c>
      <c r="C549" s="537" t="s">
        <v>3706</v>
      </c>
    </row>
    <row r="550" spans="1:3" s="11" customFormat="1" x14ac:dyDescent="0.2">
      <c r="A550" s="541" t="s">
        <v>3942</v>
      </c>
      <c r="B550" s="537" t="s">
        <v>3941</v>
      </c>
      <c r="C550" s="537" t="s">
        <v>3943</v>
      </c>
    </row>
    <row r="551" spans="1:3" s="11" customFormat="1" x14ac:dyDescent="0.2">
      <c r="A551" s="541" t="s">
        <v>3682</v>
      </c>
      <c r="B551" s="537" t="s">
        <v>3941</v>
      </c>
      <c r="C551" s="537" t="s">
        <v>3683</v>
      </c>
    </row>
    <row r="552" spans="1:3" s="11" customFormat="1" x14ac:dyDescent="0.2">
      <c r="A552" s="541" t="s">
        <v>3763</v>
      </c>
      <c r="B552" s="537" t="s">
        <v>3941</v>
      </c>
      <c r="C552" s="537" t="s">
        <v>3764</v>
      </c>
    </row>
    <row r="553" spans="1:3" s="11" customFormat="1" x14ac:dyDescent="0.2">
      <c r="A553" s="541" t="s">
        <v>3763</v>
      </c>
      <c r="B553" s="537" t="s">
        <v>3944</v>
      </c>
      <c r="C553" s="537" t="s">
        <v>3764</v>
      </c>
    </row>
    <row r="554" spans="1:3" s="11" customFormat="1" x14ac:dyDescent="0.2">
      <c r="A554" s="541" t="s">
        <v>3945</v>
      </c>
      <c r="B554" s="537" t="s">
        <v>3944</v>
      </c>
      <c r="C554" s="537" t="s">
        <v>3946</v>
      </c>
    </row>
    <row r="555" spans="1:3" s="11" customFormat="1" x14ac:dyDescent="0.2">
      <c r="A555" s="541" t="s">
        <v>3761</v>
      </c>
      <c r="B555" s="537" t="s">
        <v>3944</v>
      </c>
      <c r="C555" s="537" t="s">
        <v>3762</v>
      </c>
    </row>
    <row r="556" spans="1:3" s="11" customFormat="1" x14ac:dyDescent="0.2">
      <c r="A556" s="541" t="s">
        <v>3947</v>
      </c>
      <c r="B556" s="537" t="s">
        <v>3944</v>
      </c>
      <c r="C556" s="537" t="s">
        <v>3948</v>
      </c>
    </row>
    <row r="557" spans="1:3" s="11" customFormat="1" x14ac:dyDescent="0.2">
      <c r="A557" s="541" t="s">
        <v>3949</v>
      </c>
      <c r="B557" s="537" t="s">
        <v>3944</v>
      </c>
      <c r="C557" s="537" t="s">
        <v>3950</v>
      </c>
    </row>
    <row r="558" spans="1:3" s="11" customFormat="1" x14ac:dyDescent="0.2">
      <c r="A558" s="541" t="s">
        <v>3951</v>
      </c>
      <c r="B558" s="537" t="s">
        <v>3944</v>
      </c>
      <c r="C558" s="537" t="s">
        <v>3952</v>
      </c>
    </row>
    <row r="559" spans="1:3" s="11" customFormat="1" x14ac:dyDescent="0.2">
      <c r="A559" s="541" t="s">
        <v>3846</v>
      </c>
      <c r="B559" s="537" t="s">
        <v>3953</v>
      </c>
      <c r="C559" s="537" t="s">
        <v>3847</v>
      </c>
    </row>
    <row r="560" spans="1:3" s="11" customFormat="1" x14ac:dyDescent="0.2">
      <c r="A560" s="541" t="s">
        <v>3844</v>
      </c>
      <c r="B560" s="537" t="s">
        <v>3953</v>
      </c>
      <c r="C560" s="537" t="s">
        <v>3845</v>
      </c>
    </row>
    <row r="561" spans="1:3" s="11" customFormat="1" x14ac:dyDescent="0.2">
      <c r="A561" s="541" t="s">
        <v>3852</v>
      </c>
      <c r="B561" s="537" t="s">
        <v>3953</v>
      </c>
      <c r="C561" s="537" t="s">
        <v>3853</v>
      </c>
    </row>
    <row r="562" spans="1:3" s="11" customFormat="1" x14ac:dyDescent="0.2">
      <c r="A562" s="541" t="s">
        <v>3954</v>
      </c>
      <c r="B562" s="537" t="s">
        <v>3955</v>
      </c>
      <c r="C562" s="537" t="s">
        <v>3956</v>
      </c>
    </row>
    <row r="563" spans="1:3" s="11" customFormat="1" x14ac:dyDescent="0.2">
      <c r="A563" s="541" t="s">
        <v>3957</v>
      </c>
      <c r="B563" s="537" t="s">
        <v>3955</v>
      </c>
      <c r="C563" s="537" t="s">
        <v>3958</v>
      </c>
    </row>
    <row r="564" spans="1:3" s="11" customFormat="1" x14ac:dyDescent="0.2">
      <c r="A564" s="541" t="s">
        <v>3959</v>
      </c>
      <c r="B564" s="537" t="s">
        <v>3955</v>
      </c>
      <c r="C564" s="537" t="s">
        <v>3960</v>
      </c>
    </row>
    <row r="565" spans="1:3" s="11" customFormat="1" x14ac:dyDescent="0.2">
      <c r="A565" s="541" t="s">
        <v>3961</v>
      </c>
      <c r="B565" s="537" t="s">
        <v>3955</v>
      </c>
      <c r="C565" s="537" t="s">
        <v>3962</v>
      </c>
    </row>
    <row r="566" spans="1:3" s="11" customFormat="1" x14ac:dyDescent="0.2">
      <c r="A566" s="541" t="s">
        <v>3963</v>
      </c>
      <c r="B566" s="537" t="s">
        <v>3955</v>
      </c>
      <c r="C566" s="537" t="s">
        <v>3964</v>
      </c>
    </row>
    <row r="567" spans="1:3" s="11" customFormat="1" x14ac:dyDescent="0.2">
      <c r="A567" s="541" t="s">
        <v>3965</v>
      </c>
      <c r="B567" s="537" t="s">
        <v>3955</v>
      </c>
      <c r="C567" s="537" t="s">
        <v>3966</v>
      </c>
    </row>
    <row r="568" spans="1:3" s="11" customFormat="1" x14ac:dyDescent="0.2">
      <c r="A568" s="541" t="s">
        <v>3800</v>
      </c>
      <c r="B568" s="537" t="s">
        <v>3967</v>
      </c>
      <c r="C568" s="537" t="s">
        <v>3801</v>
      </c>
    </row>
    <row r="569" spans="1:3" s="11" customFormat="1" x14ac:dyDescent="0.2">
      <c r="A569" s="541" t="s">
        <v>3957</v>
      </c>
      <c r="B569" s="537" t="s">
        <v>3967</v>
      </c>
      <c r="C569" s="537" t="s">
        <v>3958</v>
      </c>
    </row>
    <row r="570" spans="1:3" s="11" customFormat="1" x14ac:dyDescent="0.2">
      <c r="A570" s="541" t="s">
        <v>3798</v>
      </c>
      <c r="B570" s="537" t="s">
        <v>3967</v>
      </c>
      <c r="C570" s="537" t="s">
        <v>3799</v>
      </c>
    </row>
    <row r="571" spans="1:3" s="11" customFormat="1" x14ac:dyDescent="0.2">
      <c r="A571" s="541" t="s">
        <v>3968</v>
      </c>
      <c r="B571" s="537" t="s">
        <v>3967</v>
      </c>
      <c r="C571" s="537" t="s">
        <v>3969</v>
      </c>
    </row>
    <row r="572" spans="1:3" s="11" customFormat="1" x14ac:dyDescent="0.2">
      <c r="A572" s="541" t="s">
        <v>3961</v>
      </c>
      <c r="B572" s="537" t="s">
        <v>3967</v>
      </c>
      <c r="C572" s="537" t="s">
        <v>3962</v>
      </c>
    </row>
    <row r="573" spans="1:3" s="11" customFormat="1" x14ac:dyDescent="0.2">
      <c r="A573" s="541" t="s">
        <v>3963</v>
      </c>
      <c r="B573" s="537" t="s">
        <v>3967</v>
      </c>
      <c r="C573" s="537" t="s">
        <v>3964</v>
      </c>
    </row>
    <row r="574" spans="1:3" s="11" customFormat="1" x14ac:dyDescent="0.2">
      <c r="A574" s="541" t="s">
        <v>3802</v>
      </c>
      <c r="B574" s="537" t="s">
        <v>3967</v>
      </c>
      <c r="C574" s="537" t="s">
        <v>3803</v>
      </c>
    </row>
    <row r="575" spans="1:3" s="11" customFormat="1" x14ac:dyDescent="0.2">
      <c r="A575" s="541" t="s">
        <v>3867</v>
      </c>
      <c r="B575" s="537" t="s">
        <v>3967</v>
      </c>
      <c r="C575" s="537" t="s">
        <v>3868</v>
      </c>
    </row>
    <row r="576" spans="1:3" s="11" customFormat="1" x14ac:dyDescent="0.2">
      <c r="A576" s="541" t="s">
        <v>3807</v>
      </c>
      <c r="B576" s="537" t="s">
        <v>3967</v>
      </c>
      <c r="C576" s="537" t="s">
        <v>3809</v>
      </c>
    </row>
    <row r="577" spans="1:3" s="11" customFormat="1" x14ac:dyDescent="0.2">
      <c r="A577" s="541" t="s">
        <v>3965</v>
      </c>
      <c r="B577" s="537" t="s">
        <v>3967</v>
      </c>
      <c r="C577" s="537" t="s">
        <v>3966</v>
      </c>
    </row>
    <row r="578" spans="1:3" s="11" customFormat="1" x14ac:dyDescent="0.2">
      <c r="A578" s="541" t="s">
        <v>3954</v>
      </c>
      <c r="B578" s="537" t="s">
        <v>3967</v>
      </c>
      <c r="C578" s="537" t="s">
        <v>3956</v>
      </c>
    </row>
    <row r="579" spans="1:3" s="11" customFormat="1" x14ac:dyDescent="0.2">
      <c r="A579" s="541" t="s">
        <v>3959</v>
      </c>
      <c r="B579" s="537" t="s">
        <v>3967</v>
      </c>
      <c r="C579" s="537" t="s">
        <v>3960</v>
      </c>
    </row>
    <row r="580" spans="1:3" s="11" customFormat="1" x14ac:dyDescent="0.2">
      <c r="A580" s="541" t="s">
        <v>3804</v>
      </c>
      <c r="B580" s="537" t="s">
        <v>3967</v>
      </c>
      <c r="C580" s="537" t="s">
        <v>3805</v>
      </c>
    </row>
    <row r="581" spans="1:3" s="11" customFormat="1" x14ac:dyDescent="0.2">
      <c r="A581" s="541" t="s">
        <v>3869</v>
      </c>
      <c r="B581" s="537" t="s">
        <v>3967</v>
      </c>
      <c r="C581" s="537" t="s">
        <v>3870</v>
      </c>
    </row>
    <row r="582" spans="1:3" s="11" customFormat="1" x14ac:dyDescent="0.2">
      <c r="A582" s="541" t="s">
        <v>3970</v>
      </c>
      <c r="B582" s="537" t="s">
        <v>3967</v>
      </c>
      <c r="C582" s="537" t="s">
        <v>3971</v>
      </c>
    </row>
    <row r="583" spans="1:3" s="11" customFormat="1" x14ac:dyDescent="0.2">
      <c r="A583" s="541" t="s">
        <v>3972</v>
      </c>
      <c r="B583" s="537" t="s">
        <v>3967</v>
      </c>
      <c r="C583" s="537" t="s">
        <v>3973</v>
      </c>
    </row>
    <row r="584" spans="1:3" s="11" customFormat="1" x14ac:dyDescent="0.2">
      <c r="A584" s="541" t="s">
        <v>3854</v>
      </c>
      <c r="B584" s="537" t="s">
        <v>3974</v>
      </c>
      <c r="C584" s="537" t="s">
        <v>3855</v>
      </c>
    </row>
    <row r="585" spans="1:3" s="11" customFormat="1" x14ac:dyDescent="0.2">
      <c r="A585" s="541" t="s">
        <v>3753</v>
      </c>
      <c r="B585" s="537" t="s">
        <v>3974</v>
      </c>
      <c r="C585" s="537" t="s">
        <v>3754</v>
      </c>
    </row>
    <row r="586" spans="1:3" s="11" customFormat="1" x14ac:dyDescent="0.2">
      <c r="A586" s="541" t="s">
        <v>3727</v>
      </c>
      <c r="B586" s="537" t="s">
        <v>3974</v>
      </c>
      <c r="C586" s="537" t="s">
        <v>3728</v>
      </c>
    </row>
    <row r="587" spans="1:3" s="11" customFormat="1" x14ac:dyDescent="0.2">
      <c r="A587" s="541" t="s">
        <v>3865</v>
      </c>
      <c r="B587" s="537" t="s">
        <v>3974</v>
      </c>
      <c r="C587" s="537" t="s">
        <v>3866</v>
      </c>
    </row>
    <row r="588" spans="1:3" s="11" customFormat="1" x14ac:dyDescent="0.2">
      <c r="A588" s="541" t="s">
        <v>3749</v>
      </c>
      <c r="B588" s="537" t="s">
        <v>3974</v>
      </c>
      <c r="C588" s="537" t="s">
        <v>3750</v>
      </c>
    </row>
    <row r="589" spans="1:3" s="11" customFormat="1" x14ac:dyDescent="0.2">
      <c r="A589" s="541" t="s">
        <v>3839</v>
      </c>
      <c r="B589" s="537" t="s">
        <v>3974</v>
      </c>
      <c r="C589" s="537" t="s">
        <v>3841</v>
      </c>
    </row>
    <row r="590" spans="1:3" s="11" customFormat="1" x14ac:dyDescent="0.2">
      <c r="A590" s="541" t="s">
        <v>3848</v>
      </c>
      <c r="B590" s="537" t="s">
        <v>3974</v>
      </c>
      <c r="C590" s="537" t="s">
        <v>3849</v>
      </c>
    </row>
    <row r="591" spans="1:3" s="11" customFormat="1" x14ac:dyDescent="0.2">
      <c r="A591" s="541" t="s">
        <v>3850</v>
      </c>
      <c r="B591" s="537" t="s">
        <v>3974</v>
      </c>
      <c r="C591" s="537" t="s">
        <v>3851</v>
      </c>
    </row>
    <row r="592" spans="1:3" s="11" customFormat="1" x14ac:dyDescent="0.2">
      <c r="A592" s="541" t="s">
        <v>3747</v>
      </c>
      <c r="B592" s="537" t="s">
        <v>3974</v>
      </c>
      <c r="C592" s="537" t="s">
        <v>3748</v>
      </c>
    </row>
    <row r="593" spans="1:3" s="11" customFormat="1" x14ac:dyDescent="0.2">
      <c r="A593" s="541" t="s">
        <v>3735</v>
      </c>
      <c r="B593" s="537" t="s">
        <v>3974</v>
      </c>
      <c r="C593" s="537" t="s">
        <v>3736</v>
      </c>
    </row>
    <row r="594" spans="1:3" s="11" customFormat="1" x14ac:dyDescent="0.2">
      <c r="A594" s="541" t="s">
        <v>3656</v>
      </c>
      <c r="B594" s="537" t="s">
        <v>3871</v>
      </c>
      <c r="C594" s="537" t="s">
        <v>3657</v>
      </c>
    </row>
    <row r="595" spans="1:3" s="11" customFormat="1" x14ac:dyDescent="0.2">
      <c r="A595" s="541" t="s">
        <v>3784</v>
      </c>
      <c r="B595" s="537" t="s">
        <v>3871</v>
      </c>
      <c r="C595" s="537" t="s">
        <v>3785</v>
      </c>
    </row>
    <row r="597" spans="1:3" x14ac:dyDescent="0.2">
      <c r="A597" s="8" t="s">
        <v>182</v>
      </c>
    </row>
    <row r="598" spans="1:3" x14ac:dyDescent="0.2">
      <c r="A598" s="537" t="s">
        <v>196</v>
      </c>
      <c r="B598" s="537" t="s">
        <v>169</v>
      </c>
      <c r="C598" s="537" t="s">
        <v>186</v>
      </c>
    </row>
    <row r="599" spans="1:3" hidden="1" x14ac:dyDescent="0.2">
      <c r="A599" s="541" t="s">
        <v>35</v>
      </c>
      <c r="B599" s="537" t="s">
        <v>168</v>
      </c>
      <c r="C599" s="537" t="s">
        <v>29</v>
      </c>
    </row>
    <row r="600" spans="1:3" s="11" customFormat="1" x14ac:dyDescent="0.2">
      <c r="A600" s="541" t="s">
        <v>434</v>
      </c>
      <c r="B600" s="537" t="s">
        <v>3975</v>
      </c>
      <c r="C600" s="537" t="s">
        <v>433</v>
      </c>
    </row>
    <row r="602" spans="1:3" x14ac:dyDescent="0.2">
      <c r="A602" s="8" t="s">
        <v>311</v>
      </c>
    </row>
    <row r="603" spans="1:3" x14ac:dyDescent="0.2">
      <c r="A603" s="1" t="s">
        <v>312</v>
      </c>
      <c r="B603" s="400" t="s">
        <v>415</v>
      </c>
    </row>
    <row r="605" spans="1:3" x14ac:dyDescent="0.2">
      <c r="A605" s="8" t="s">
        <v>347</v>
      </c>
    </row>
    <row r="606" spans="1:3" x14ac:dyDescent="0.2">
      <c r="A606" s="1" t="s">
        <v>348</v>
      </c>
      <c r="B606" s="1" t="b">
        <f>IFERROR(TRUE,FALSE)</f>
        <v>1</v>
      </c>
    </row>
  </sheetData>
  <sheetProtection selectLockedCells="1" selectUnlockedCells="1"/>
  <dataValidations count="3">
    <dataValidation type="list" allowBlank="1" showInputMessage="1" showErrorMessage="1" errorTitle="X-Author for Excel" error="Please select either TRUE or FALSE from the dropdown." promptTitle="X-Author for Excel" sqref="B606" xr:uid="{00000000-0002-0000-0100-000000000000}">
      <formula1>"TRUE,FALSE"</formula1>
    </dataValidation>
    <dataValidation type="custom" allowBlank="1" showInputMessage="1" showErrorMessage="1" errorTitle="X-Author for Excel" error="Id and Lookup fields are not editable." promptTitle="X-Author for Excel" sqref="G4:G15 C162 C157:C158 G19:G32 G71:H83 G36:G67 E87:E147 C170:C595 C599:C600" xr:uid="{00000000-0002-0000-0100-000001000000}">
      <formula1>""</formula1>
    </dataValidation>
    <dataValidation type="list" allowBlank="1" showInputMessage="1" showErrorMessage="1" errorTitle="X-Author for Excel" error="Please select a value from the drop-down." promptTitle="X-Author for Excel" sqref="B603" xr:uid="{00000000-0002-0000-0100-000002000000}">
      <formula1>IF(IFERROR(ROWS(INDIRECT(SUBSTITUTE("AIM_Grant_Revision__c.aim_revision_type__c"," ","_"))),-1) &lt; 0, XAuthorInvalidPicklistData,INDIRECT(SUBSTITUTE("AIM_Grant_Revision__c.aim_revision_type__c"," ","_")))</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W129"/>
  <sheetViews>
    <sheetView showGridLines="0" topLeftCell="A3" zoomScale="70" zoomScaleNormal="70" zoomScaleSheetLayoutView="75" workbookViewId="0">
      <selection activeCell="R11" sqref="R11"/>
    </sheetView>
  </sheetViews>
  <sheetFormatPr defaultColWidth="11" defaultRowHeight="12" x14ac:dyDescent="0.2"/>
  <cols>
    <col min="1" max="1" width="11.875" style="16" customWidth="1"/>
    <col min="2" max="3" width="30.625" style="16" customWidth="1"/>
    <col min="4" max="4" width="12.125" style="16" customWidth="1"/>
    <col min="5" max="5" width="11.875" style="16" customWidth="1"/>
    <col min="6" max="6" width="19.625" style="16" customWidth="1"/>
    <col min="7" max="7" width="18.375" style="16" customWidth="1"/>
    <col min="8" max="8" width="21.875" style="16" customWidth="1"/>
    <col min="9" max="9" width="22.625" style="16" hidden="1" customWidth="1"/>
    <col min="10" max="10" width="23.875" style="16" hidden="1" customWidth="1"/>
    <col min="11" max="11" width="25.125" style="16" hidden="1" customWidth="1"/>
    <col min="12" max="12" width="22" style="16" hidden="1" customWidth="1"/>
    <col min="13" max="13" width="23.125" style="16" hidden="1" customWidth="1"/>
    <col min="14" max="14" width="15.625" style="16" hidden="1" customWidth="1"/>
    <col min="15" max="15" width="7.5" style="16" hidden="1" customWidth="1"/>
    <col min="16" max="16" width="0.375" style="16" customWidth="1"/>
    <col min="17" max="17" width="26.125" style="16" customWidth="1"/>
    <col min="18" max="18" width="33.125" style="16" customWidth="1"/>
    <col min="19" max="29" width="10.125" style="16" hidden="1" customWidth="1"/>
    <col min="30" max="30" width="29.625" style="16" customWidth="1"/>
    <col min="31" max="31" width="27.375" style="16" customWidth="1"/>
    <col min="32" max="33" width="30.875" style="16" customWidth="1"/>
    <col min="34" max="34" width="23.625" style="16" hidden="1" customWidth="1"/>
    <col min="35" max="35" width="0.375" style="16" customWidth="1"/>
    <col min="36" max="36" width="44.875" style="16" customWidth="1"/>
    <col min="37" max="37" width="26.625" style="16" customWidth="1"/>
    <col min="38" max="38" width="0.875" style="16" customWidth="1"/>
    <col min="39" max="39" width="13.625" style="16" customWidth="1"/>
    <col min="40" max="40" width="12" style="17" customWidth="1"/>
    <col min="41" max="41" width="18.125" style="17" customWidth="1"/>
    <col min="42" max="43" width="15.875" style="17" customWidth="1"/>
    <col min="44" max="45" width="11" style="17" customWidth="1"/>
    <col min="46" max="49" width="11" style="17"/>
    <col min="50" max="16384" width="11" style="16"/>
  </cols>
  <sheetData>
    <row r="1" spans="1:37" ht="21" customHeight="1" x14ac:dyDescent="0.2">
      <c r="A1" s="587" t="s">
        <v>259</v>
      </c>
      <c r="B1" s="588"/>
      <c r="C1" s="588"/>
      <c r="D1" s="588"/>
      <c r="E1" s="588"/>
      <c r="F1" s="588"/>
      <c r="G1" s="588"/>
      <c r="H1" s="588"/>
      <c r="I1" s="588"/>
      <c r="J1" s="588"/>
      <c r="K1" s="588"/>
      <c r="L1" s="588"/>
      <c r="M1" s="588"/>
      <c r="N1" s="588"/>
      <c r="O1" s="588"/>
      <c r="P1" s="588"/>
      <c r="Q1" s="589"/>
      <c r="R1" s="21"/>
      <c r="S1" s="20"/>
      <c r="T1" s="20"/>
      <c r="U1" s="20"/>
      <c r="V1" s="20"/>
      <c r="W1" s="20"/>
      <c r="X1" s="20"/>
      <c r="Y1" s="20"/>
      <c r="Z1" s="20"/>
      <c r="AA1" s="20"/>
      <c r="AB1" s="20"/>
      <c r="AC1" s="20"/>
      <c r="AD1" s="20"/>
      <c r="AE1" s="20"/>
      <c r="AF1" s="20"/>
      <c r="AG1" s="20"/>
      <c r="AH1" s="20"/>
    </row>
    <row r="2" spans="1:37" ht="41.25" customHeight="1" thickBot="1" x14ac:dyDescent="0.25">
      <c r="A2" s="590"/>
      <c r="B2" s="591"/>
      <c r="C2" s="591"/>
      <c r="D2" s="591"/>
      <c r="E2" s="591"/>
      <c r="F2" s="591"/>
      <c r="G2" s="591"/>
      <c r="H2" s="591"/>
      <c r="I2" s="591"/>
      <c r="J2" s="591"/>
      <c r="K2" s="591"/>
      <c r="L2" s="591"/>
      <c r="M2" s="591"/>
      <c r="N2" s="591"/>
      <c r="O2" s="591"/>
      <c r="P2" s="591"/>
      <c r="Q2" s="592"/>
      <c r="R2" s="20"/>
      <c r="S2" s="20"/>
      <c r="T2" s="20"/>
      <c r="U2" s="20"/>
      <c r="V2" s="20"/>
      <c r="W2" s="20"/>
      <c r="X2" s="20"/>
      <c r="Y2" s="20"/>
      <c r="Z2" s="20"/>
      <c r="AA2" s="20"/>
      <c r="AB2" s="20"/>
      <c r="AC2" s="20"/>
      <c r="AD2" s="20"/>
      <c r="AE2" s="20"/>
      <c r="AF2" s="20"/>
      <c r="AG2" s="20"/>
      <c r="AH2" s="20"/>
    </row>
    <row r="3" spans="1:37" ht="12.75" thickBot="1" x14ac:dyDescent="0.25"/>
    <row r="4" spans="1:37" ht="51" customHeight="1" thickBot="1" x14ac:dyDescent="0.25">
      <c r="A4" s="43" t="s">
        <v>11</v>
      </c>
      <c r="B4" s="355" t="s">
        <v>260</v>
      </c>
      <c r="C4" s="356" t="s">
        <v>261</v>
      </c>
      <c r="Q4" s="17"/>
    </row>
    <row r="5" spans="1:37" x14ac:dyDescent="0.2">
      <c r="Q5" s="17"/>
    </row>
    <row r="6" spans="1:37" ht="12.75" thickBot="1" x14ac:dyDescent="0.25">
      <c r="Q6" s="17"/>
    </row>
    <row r="7" spans="1:37" ht="28.5" customHeight="1" thickBot="1" x14ac:dyDescent="0.25">
      <c r="A7" s="572" t="s">
        <v>260</v>
      </c>
      <c r="B7" s="593"/>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371"/>
      <c r="AI7" s="22"/>
    </row>
    <row r="8" spans="1:37" ht="50.25" customHeight="1" x14ac:dyDescent="0.2">
      <c r="A8" s="402" t="s">
        <v>262</v>
      </c>
      <c r="B8" s="403" t="s">
        <v>263</v>
      </c>
      <c r="C8" s="403" t="s">
        <v>264</v>
      </c>
      <c r="D8" s="403" t="s">
        <v>265</v>
      </c>
      <c r="E8" s="403" t="s">
        <v>266</v>
      </c>
      <c r="F8" s="403" t="s">
        <v>267</v>
      </c>
      <c r="G8" s="403" t="s">
        <v>268</v>
      </c>
      <c r="H8" s="403" t="s">
        <v>269</v>
      </c>
      <c r="I8" s="404" t="s">
        <v>190</v>
      </c>
      <c r="J8" s="404" t="s">
        <v>353</v>
      </c>
      <c r="K8" s="404" t="s">
        <v>354</v>
      </c>
      <c r="L8" s="368"/>
      <c r="M8" s="368"/>
      <c r="N8" s="368"/>
      <c r="O8" s="403"/>
      <c r="P8" s="403"/>
      <c r="Q8" s="405" t="s">
        <v>295</v>
      </c>
      <c r="R8" s="403" t="s">
        <v>270</v>
      </c>
      <c r="S8" s="406" t="s">
        <v>102</v>
      </c>
      <c r="T8" s="406" t="s">
        <v>28</v>
      </c>
      <c r="U8" s="406" t="s">
        <v>188</v>
      </c>
      <c r="V8" s="407" t="s">
        <v>103</v>
      </c>
      <c r="W8" s="407" t="s">
        <v>30</v>
      </c>
      <c r="X8" s="407" t="s">
        <v>112</v>
      </c>
      <c r="Y8" s="408" t="s">
        <v>123</v>
      </c>
      <c r="Z8" s="408" t="s">
        <v>135</v>
      </c>
      <c r="AA8" s="408" t="s">
        <v>16</v>
      </c>
      <c r="AB8" s="408" t="s">
        <v>189</v>
      </c>
      <c r="AC8" s="408"/>
      <c r="AD8" s="403" t="s">
        <v>218</v>
      </c>
      <c r="AE8" s="403" t="s">
        <v>219</v>
      </c>
      <c r="AF8" s="403" t="s">
        <v>220</v>
      </c>
      <c r="AG8" s="403" t="s">
        <v>328</v>
      </c>
      <c r="AH8" s="409" t="s">
        <v>317</v>
      </c>
      <c r="AI8" s="131"/>
      <c r="AJ8" s="137"/>
      <c r="AK8" s="138"/>
    </row>
    <row r="9" spans="1:37" ht="47.1" hidden="1" customHeight="1" x14ac:dyDescent="0.2">
      <c r="A9" s="410" t="s">
        <v>49</v>
      </c>
      <c r="B9" s="411" t="str">
        <f>IFERROR(VLOOKUP(Z9,'Reference records(soft deleted)'!$B$6:$D$20,3,FALSE),"")</f>
        <v/>
      </c>
      <c r="C9" s="412" t="s">
        <v>215</v>
      </c>
      <c r="D9" s="413" t="s">
        <v>18</v>
      </c>
      <c r="E9" s="413" t="s">
        <v>19</v>
      </c>
      <c r="F9" s="413" t="s">
        <v>216</v>
      </c>
      <c r="G9" s="414" t="str">
        <f t="array" ref="G9">IFERROR(IF(INDEX('Reference Records'!$D$4:$D$16,MATCH(LEFT(B9,255),LEFT('Reference Records'!$C$4:$C$16,255),0))=0,"",INDEX('Reference Records'!$D$4:$D$16,MATCH(LEFT(B9,255),LEFT('Reference Records'!$C$4:$C$16,255),0))),"")</f>
        <v/>
      </c>
      <c r="H9" s="415" t="str">
        <f>IF('Overview - Section A'!$AN$5="Funding Request",IF(I9="Funding Request Place Holder","",I9),"")</f>
        <v/>
      </c>
      <c r="I9" s="416" t="str">
        <f>IFERROR(IF(AB9="","",VLOOKUP(AB9,'Overview - Section A'!$P$30:$Q$31,2,FALSE)),"")</f>
        <v/>
      </c>
      <c r="J9" s="415" t="str">
        <f>IFERROR(VLOOKUP(B9,'Reference records(soft deleted)'!$D$6:$H$20,5,FALSE),"")</f>
        <v/>
      </c>
      <c r="K9" s="415" t="str">
        <f>IF(AND(VLOOKUP(A9,$A$29:$E126,5,FALSE)&lt;&gt;"",VLOOKUP(A9,$A$29:$F126,6,FALSE)&lt;&gt;"",J9="Number"),"Yes","No")</f>
        <v>No</v>
      </c>
      <c r="L9" s="415"/>
      <c r="M9" s="415"/>
      <c r="N9" s="415"/>
      <c r="O9" s="417"/>
      <c r="P9" s="418"/>
      <c r="Q9" s="417" t="str">
        <f>IFERROR(IF(AA9="","",AA9),"")</f>
        <v>[Country (Name)]</v>
      </c>
      <c r="R9" s="419" t="s">
        <v>217</v>
      </c>
      <c r="S9" s="406" t="str">
        <f>IF(G9&lt;&gt;"",B9&amp;C9,"")</f>
        <v/>
      </c>
      <c r="T9" s="406" t="b">
        <f>IFERROR(IF(OR(B9&lt;&gt;"",C9&lt;&gt;""),TRUE,FALSE),FALSE)</f>
        <v>1</v>
      </c>
      <c r="U9" s="406" t="str">
        <f>IFERROR(IF('Overview - Section A'!$AN$5="Funding Request",VLOOKUP(H9,'Overview - Section A'!$M$30:$P$31,4,FALSE),IF(AB9="","",AB9)),"")</f>
        <v>[Responsible PR]</v>
      </c>
      <c r="V9" s="407" t="str">
        <f>B9&amp;C9</f>
        <v>[Custom Impact Indicator Local]</v>
      </c>
      <c r="W9" s="407" t="s">
        <v>29</v>
      </c>
      <c r="X9" s="407" t="str">
        <f t="array" ref="X9">IFERROR(IF(INDEX('Reference Records'!$G$4:$G$16,MATCH(LEFT(B9,255),LEFT('Reference Records'!$C$4:$C$16,255),0))=0,"",INDEX('Reference Records'!$G$4:$G$16,MATCH(LEFT(B9,255),LEFT('Reference Records'!$C$4:$C$16,255),0))),"")</f>
        <v/>
      </c>
      <c r="Y9" s="407" t="str">
        <f>IFERROR(IF('Overview - Section A'!$AN$5="Funding Request",IF('Reference Records'!$B$157&lt;&gt;"",VLOOKUP(Q9,'Reference Records'!$B$157:$C$158,2,FALSE),VLOOKUP(Q9,'Reference Records'!$A$170:$C$596,3,FALSE)),VLOOKUP(Q9,'Reference Records'!$A$599:$C$601,3,FALSE)),"")</f>
        <v/>
      </c>
      <c r="Z9" s="407" t="s">
        <v>134</v>
      </c>
      <c r="AA9" s="407" t="s">
        <v>136</v>
      </c>
      <c r="AB9" s="420" t="s">
        <v>187</v>
      </c>
      <c r="AC9" s="407"/>
      <c r="AD9" s="421" t="s">
        <v>20</v>
      </c>
      <c r="AE9" s="419" t="s">
        <v>21</v>
      </c>
      <c r="AF9" s="421" t="s">
        <v>17</v>
      </c>
      <c r="AG9" s="421" t="s">
        <v>327</v>
      </c>
      <c r="AH9" s="422" t="s">
        <v>29</v>
      </c>
      <c r="AI9" s="131"/>
      <c r="AJ9" s="137"/>
      <c r="AK9" s="138"/>
    </row>
    <row r="10" spans="1:37" ht="47.1" customHeight="1" x14ac:dyDescent="0.2">
      <c r="A10" s="410">
        <v>1</v>
      </c>
      <c r="B10" s="411" t="str">
        <f>IFERROR(VLOOKUP(Z10,'Reference records(soft deleted)'!$B$6:$D$20,3,FALSE),"")</f>
        <v>Malaria I-3.1(M): Nombre de décès de patients hospitalisés dus au paludisme : taux pour 100 000 habitants par an</v>
      </c>
      <c r="C10" s="412"/>
      <c r="D10" s="413" t="s">
        <v>436</v>
      </c>
      <c r="E10" s="413" t="s">
        <v>389</v>
      </c>
      <c r="F10" s="413" t="s">
        <v>437</v>
      </c>
      <c r="G10" s="414" t="str">
        <f t="array" ref="G10">IFERROR(IF(INDEX('Reference Records'!$D$4:$D$16,MATCH(LEFT(B10,255),LEFT('Reference Records'!$C$4:$C$16,255),0))=0,"",INDEX('Reference Records'!$D$4:$D$16,MATCH(LEFT(B10,255),LEFT('Reference Records'!$C$4:$C$16,255),0))),"")</f>
        <v>Age</v>
      </c>
      <c r="H10" s="415" t="str">
        <f>IF('Overview - Section A'!$AN$5="Funding Request",IF(I10="Funding Request Place Holder","",I10),"")</f>
        <v/>
      </c>
      <c r="I10" s="416" t="str">
        <f>IFERROR(IF(AB10="","",VLOOKUP(AB10,'Overview - Section A'!$P$30:$Q$31,2,FALSE)),"")</f>
        <v/>
      </c>
      <c r="J10" s="415" t="str">
        <f>IFERROR(VLOOKUP(B10,'Reference records(soft deleted)'!$D$6:$H$20,5,FALSE),"")</f>
        <v>Number</v>
      </c>
      <c r="K10" s="415" t="str">
        <f>IF(AND(VLOOKUP(A10,$A$29:$E127,5,FALSE)&lt;&gt;"",VLOOKUP(A10,$A$29:$F127,6,FALSE)&lt;&gt;"",J10="Number"),"Yes","No")</f>
        <v>No</v>
      </c>
      <c r="L10" s="415"/>
      <c r="M10" s="415"/>
      <c r="N10" s="415"/>
      <c r="O10" s="417"/>
      <c r="P10" s="418"/>
      <c r="Q10" s="417" t="str">
        <f t="shared" ref="Q10:Q24" si="0">IFERROR(IF(AA10="","",AA10),"")</f>
        <v>Burundi</v>
      </c>
      <c r="R10" s="419" t="s">
        <v>438</v>
      </c>
      <c r="S10" s="406" t="str">
        <f t="shared" ref="S10:S24" si="1">IF(G10&lt;&gt;"",B10&amp;C10,"")</f>
        <v>Malaria I-3.1(M): Nombre de décès de patients hospitalisés dus au paludisme : taux pour 100 000 habitants par an</v>
      </c>
      <c r="T10" s="406" t="b">
        <f t="shared" ref="T10:T24" si="2">IFERROR(IF(OR(B10&lt;&gt;"",C10&lt;&gt;""),TRUE,FALSE),FALSE)</f>
        <v>1</v>
      </c>
      <c r="U10" s="406" t="str">
        <f>IFERROR(IF('Overview - Section A'!$AN$5="Funding Request",VLOOKUP(H10,'Overview - Section A'!$M$30:$P$31,4,FALSE),IF(AB10="","",AB10)),"")</f>
        <v/>
      </c>
      <c r="V10" s="407" t="str">
        <f t="shared" ref="V10:V24" si="3">B10&amp;C10</f>
        <v>Malaria I-3.1(M): Nombre de décès de patients hospitalisés dus au paludisme : taux pour 100 000 habitants par an</v>
      </c>
      <c r="W10" s="407" t="s">
        <v>439</v>
      </c>
      <c r="X10" s="407" t="str">
        <f t="array" ref="X10">IFERROR(IF(INDEX('Reference Records'!$G$4:$G$16,MATCH(LEFT(B10,255),LEFT('Reference Records'!$C$4:$C$16,255),0))=0,"",INDEX('Reference Records'!$G$4:$G$16,MATCH(LEFT(B10,255),LEFT('Reference Records'!$C$4:$C$16,255),0))),"")</f>
        <v>a1J36000002m4EqEAI</v>
      </c>
      <c r="Y10" s="407" t="str">
        <f>IFERROR(IF('Overview - Section A'!$AN$5="Funding Request",IF('Reference Records'!$B$157&lt;&gt;"",VLOOKUP(Q10,'Reference Records'!$B$157:$C$158,2,FALSE),VLOOKUP(Q10,'Reference Records'!$A$170:$C$596,3,FALSE)),VLOOKUP(Q10,'Reference Records'!$A$599:$C$601,3,FALSE)),"")</f>
        <v>a1A360000013M1rEAE</v>
      </c>
      <c r="Z10" s="407" t="s">
        <v>441</v>
      </c>
      <c r="AA10" s="407" t="s">
        <v>434</v>
      </c>
      <c r="AB10" s="420"/>
      <c r="AC10" s="407"/>
      <c r="AD10" s="421" t="s">
        <v>437</v>
      </c>
      <c r="AE10" s="419" t="s">
        <v>442</v>
      </c>
      <c r="AF10" s="421"/>
      <c r="AG10" s="421"/>
      <c r="AH10" s="422" t="s">
        <v>431</v>
      </c>
      <c r="AI10" s="131"/>
      <c r="AJ10" s="137"/>
      <c r="AK10" s="138"/>
    </row>
    <row r="11" spans="1:37" ht="47.1" customHeight="1" x14ac:dyDescent="0.2">
      <c r="A11" s="410">
        <v>2</v>
      </c>
      <c r="B11" s="411" t="str">
        <f>IFERROR(VLOOKUP(Z11,'Reference records(soft deleted)'!$B$6:$D$20,3,FALSE),"")</f>
        <v>Malaria I-1(M): Cas de paludisme enregistrés, présumés et confirmés</v>
      </c>
      <c r="C11" s="412"/>
      <c r="D11" s="413" t="s">
        <v>443</v>
      </c>
      <c r="E11" s="413" t="s">
        <v>389</v>
      </c>
      <c r="F11" s="413" t="s">
        <v>437</v>
      </c>
      <c r="G11" s="414" t="str">
        <f t="array" ref="G11">IFERROR(IF(INDEX('Reference Records'!$D$4:$D$16,MATCH(LEFT(B11,255),LEFT('Reference Records'!$C$4:$C$16,255),0))=0,"",INDEX('Reference Records'!$D$4:$D$16,MATCH(LEFT(B11,255),LEFT('Reference Records'!$C$4:$C$16,255),0))),"")</f>
        <v>Définition des cas,Espèce,Age</v>
      </c>
      <c r="H11" s="415" t="str">
        <f>IF('Overview - Section A'!$AN$5="Funding Request",IF(I11="Funding Request Place Holder","",I11),"")</f>
        <v/>
      </c>
      <c r="I11" s="416" t="str">
        <f>IFERROR(IF(AB11="","",VLOOKUP(AB11,'Overview - Section A'!$P$30:$Q$31,2,FALSE)),"")</f>
        <v/>
      </c>
      <c r="J11" s="415" t="str">
        <f>IFERROR(VLOOKUP(B11,'Reference records(soft deleted)'!$D$6:$H$20,5,FALSE),"")</f>
        <v>Number</v>
      </c>
      <c r="K11" s="415" t="str">
        <f>IF(AND(VLOOKUP(A11,$A$29:$E128,5,FALSE)&lt;&gt;"",VLOOKUP(A11,$A$29:$F128,6,FALSE)&lt;&gt;"",J11="Number"),"Yes","No")</f>
        <v>No</v>
      </c>
      <c r="L11" s="415"/>
      <c r="M11" s="415"/>
      <c r="N11" s="415"/>
      <c r="O11" s="417"/>
      <c r="P11" s="418"/>
      <c r="Q11" s="417" t="str">
        <f t="shared" si="0"/>
        <v>Burundi</v>
      </c>
      <c r="R11" s="419" t="s">
        <v>444</v>
      </c>
      <c r="S11" s="406" t="str">
        <f t="shared" si="1"/>
        <v>Malaria I-1(M): Cas de paludisme enregistrés, présumés et confirmés</v>
      </c>
      <c r="T11" s="406" t="b">
        <f t="shared" si="2"/>
        <v>1</v>
      </c>
      <c r="U11" s="406" t="str">
        <f>IFERROR(IF('Overview - Section A'!$AN$5="Funding Request",VLOOKUP(H11,'Overview - Section A'!$M$30:$P$31,4,FALSE),IF(AB11="","",AB11)),"")</f>
        <v/>
      </c>
      <c r="V11" s="407" t="str">
        <f t="shared" si="3"/>
        <v>Malaria I-1(M): Cas de paludisme enregistrés, présumés et confirmés</v>
      </c>
      <c r="W11" s="407" t="s">
        <v>445</v>
      </c>
      <c r="X11" s="407" t="str">
        <f t="array" ref="X11">IFERROR(IF(INDEX('Reference Records'!$G$4:$G$16,MATCH(LEFT(B11,255),LEFT('Reference Records'!$C$4:$C$16,255),0))=0,"",INDEX('Reference Records'!$G$4:$G$16,MATCH(LEFT(B11,255),LEFT('Reference Records'!$C$4:$C$16,255),0))),"")</f>
        <v>a1J36000002m4EoEAI</v>
      </c>
      <c r="Y11" s="407" t="str">
        <f>IFERROR(IF('Overview - Section A'!$AN$5="Funding Request",IF('Reference Records'!$B$157&lt;&gt;"",VLOOKUP(Q11,'Reference Records'!$B$157:$C$158,2,FALSE),VLOOKUP(Q11,'Reference Records'!$A$170:$C$596,3,FALSE)),VLOOKUP(Q11,'Reference Records'!$A$599:$C$601,3,FALSE)),"")</f>
        <v>a1A360000013M1rEAE</v>
      </c>
      <c r="Z11" s="407" t="s">
        <v>447</v>
      </c>
      <c r="AA11" s="407" t="s">
        <v>434</v>
      </c>
      <c r="AB11" s="420"/>
      <c r="AC11" s="407"/>
      <c r="AD11" s="421" t="s">
        <v>437</v>
      </c>
      <c r="AE11" s="419" t="s">
        <v>448</v>
      </c>
      <c r="AF11" s="421"/>
      <c r="AG11" s="421"/>
      <c r="AH11" s="422" t="s">
        <v>431</v>
      </c>
      <c r="AI11" s="131"/>
      <c r="AJ11" s="137"/>
      <c r="AK11" s="138"/>
    </row>
    <row r="12" spans="1:37" ht="47.1" customHeight="1" x14ac:dyDescent="0.2">
      <c r="A12" s="410">
        <v>3</v>
      </c>
      <c r="B12" s="411" t="str">
        <f>IFERROR(VLOOKUP(Z12,'Reference records(soft deleted)'!$B$6:$D$20,3,FALSE),"")</f>
        <v/>
      </c>
      <c r="C12" s="412"/>
      <c r="D12" s="413"/>
      <c r="E12" s="413"/>
      <c r="F12" s="413"/>
      <c r="G12" s="414" t="str">
        <f t="array" ref="G12">IFERROR(IF(INDEX('Reference Records'!$D$4:$D$16,MATCH(LEFT(B12,255),LEFT('Reference Records'!$C$4:$C$16,255),0))=0,"",INDEX('Reference Records'!$D$4:$D$16,MATCH(LEFT(B12,255),LEFT('Reference Records'!$C$4:$C$16,255),0))),"")</f>
        <v/>
      </c>
      <c r="H12" s="415" t="str">
        <f>IF('Overview - Section A'!$AN$5="Funding Request",IF(I12="Funding Request Place Holder","",I12),"")</f>
        <v/>
      </c>
      <c r="I12" s="416" t="str">
        <f>IFERROR(IF(AB12="","",VLOOKUP(AB12,'Overview - Section A'!$P$30:$Q$31,2,FALSE)),"")</f>
        <v/>
      </c>
      <c r="J12" s="415" t="str">
        <f>IFERROR(VLOOKUP(B12,'Reference records(soft deleted)'!$D$6:$H$20,5,FALSE),"")</f>
        <v/>
      </c>
      <c r="K12" s="415" t="str">
        <f>IF(AND(VLOOKUP(A12,$A$29:$E129,5,FALSE)&lt;&gt;"",VLOOKUP(A12,$A$29:$F129,6,FALSE)&lt;&gt;"",J12="Number"),"Yes","No")</f>
        <v>No</v>
      </c>
      <c r="L12" s="415"/>
      <c r="M12" s="415"/>
      <c r="N12" s="415"/>
      <c r="O12" s="417"/>
      <c r="P12" s="418"/>
      <c r="Q12" s="417" t="str">
        <f t="shared" si="0"/>
        <v/>
      </c>
      <c r="R12" s="419"/>
      <c r="S12" s="406" t="str">
        <f t="shared" si="1"/>
        <v/>
      </c>
      <c r="T12" s="406" t="b">
        <f t="shared" si="2"/>
        <v>0</v>
      </c>
      <c r="U12" s="406" t="str">
        <f>IFERROR(IF('Overview - Section A'!$AN$5="Funding Request",VLOOKUP(H12,'Overview - Section A'!$M$30:$P$31,4,FALSE),IF(AB12="","",AB12)),"")</f>
        <v/>
      </c>
      <c r="V12" s="407" t="str">
        <f t="shared" si="3"/>
        <v/>
      </c>
      <c r="W12" s="407" t="s">
        <v>449</v>
      </c>
      <c r="X12" s="407" t="str">
        <f t="array" ref="X12">IFERROR(IF(INDEX('Reference Records'!$G$4:$G$16,MATCH(LEFT(B12,255),LEFT('Reference Records'!$C$4:$C$16,255),0))=0,"",INDEX('Reference Records'!$G$4:$G$16,MATCH(LEFT(B12,255),LEFT('Reference Records'!$C$4:$C$16,255),0))),"")</f>
        <v/>
      </c>
      <c r="Y12" s="407" t="str">
        <f>IFERROR(IF('Overview - Section A'!$AN$5="Funding Request",IF('Reference Records'!$B$157&lt;&gt;"",VLOOKUP(Q12,'Reference Records'!$B$157:$C$158,2,FALSE),VLOOKUP(Q12,'Reference Records'!$A$170:$C$596,3,FALSE)),VLOOKUP(Q12,'Reference Records'!$A$599:$C$601,3,FALSE)),"")</f>
        <v/>
      </c>
      <c r="Z12" s="407"/>
      <c r="AA12" s="407"/>
      <c r="AB12" s="420"/>
      <c r="AC12" s="407"/>
      <c r="AD12" s="421"/>
      <c r="AE12" s="419"/>
      <c r="AF12" s="421"/>
      <c r="AG12" s="421"/>
      <c r="AH12" s="422" t="s">
        <v>431</v>
      </c>
      <c r="AI12" s="131"/>
      <c r="AJ12" s="137"/>
      <c r="AK12" s="138"/>
    </row>
    <row r="13" spans="1:37" ht="47.1" customHeight="1" x14ac:dyDescent="0.2">
      <c r="A13" s="410">
        <v>4</v>
      </c>
      <c r="B13" s="411" t="str">
        <f>IFERROR(VLOOKUP(Z13,'Reference records(soft deleted)'!$B$6:$D$20,3,FALSE),"")</f>
        <v/>
      </c>
      <c r="C13" s="412"/>
      <c r="D13" s="413"/>
      <c r="E13" s="413"/>
      <c r="F13" s="413"/>
      <c r="G13" s="414" t="str">
        <f t="array" ref="G13">IFERROR(IF(INDEX('Reference Records'!$D$4:$D$16,MATCH(LEFT(B13,255),LEFT('Reference Records'!$C$4:$C$16,255),0))=0,"",INDEX('Reference Records'!$D$4:$D$16,MATCH(LEFT(B13,255),LEFT('Reference Records'!$C$4:$C$16,255),0))),"")</f>
        <v/>
      </c>
      <c r="H13" s="415" t="str">
        <f>IF('Overview - Section A'!$AN$5="Funding Request",IF(I13="Funding Request Place Holder","",I13),"")</f>
        <v/>
      </c>
      <c r="I13" s="416" t="str">
        <f>IFERROR(IF(AB13="","",VLOOKUP(AB13,'Overview - Section A'!$P$30:$Q$31,2,FALSE)),"")</f>
        <v/>
      </c>
      <c r="J13" s="415" t="str">
        <f>IFERROR(VLOOKUP(B13,'Reference records(soft deleted)'!$D$6:$H$20,5,FALSE),"")</f>
        <v/>
      </c>
      <c r="K13" s="415" t="str">
        <f>IF(AND(VLOOKUP(A13,$A$29:$E130,5,FALSE)&lt;&gt;"",VLOOKUP(A13,$A$29:$F130,6,FALSE)&lt;&gt;"",J13="Number"),"Yes","No")</f>
        <v>No</v>
      </c>
      <c r="L13" s="415"/>
      <c r="M13" s="415"/>
      <c r="N13" s="415"/>
      <c r="O13" s="417"/>
      <c r="P13" s="418"/>
      <c r="Q13" s="417" t="str">
        <f t="shared" si="0"/>
        <v/>
      </c>
      <c r="R13" s="419"/>
      <c r="S13" s="406" t="str">
        <f t="shared" si="1"/>
        <v/>
      </c>
      <c r="T13" s="406" t="b">
        <f t="shared" si="2"/>
        <v>0</v>
      </c>
      <c r="U13" s="406" t="str">
        <f>IFERROR(IF('Overview - Section A'!$AN$5="Funding Request",VLOOKUP(H13,'Overview - Section A'!$M$30:$P$31,4,FALSE),IF(AB13="","",AB13)),"")</f>
        <v/>
      </c>
      <c r="V13" s="407" t="str">
        <f t="shared" si="3"/>
        <v/>
      </c>
      <c r="W13" s="407" t="s">
        <v>450</v>
      </c>
      <c r="X13" s="407" t="str">
        <f t="array" ref="X13">IFERROR(IF(INDEX('Reference Records'!$G$4:$G$16,MATCH(LEFT(B13,255),LEFT('Reference Records'!$C$4:$C$16,255),0))=0,"",INDEX('Reference Records'!$G$4:$G$16,MATCH(LEFT(B13,255),LEFT('Reference Records'!$C$4:$C$16,255),0))),"")</f>
        <v/>
      </c>
      <c r="Y13" s="407" t="str">
        <f>IFERROR(IF('Overview - Section A'!$AN$5="Funding Request",IF('Reference Records'!$B$157&lt;&gt;"",VLOOKUP(Q13,'Reference Records'!$B$157:$C$158,2,FALSE),VLOOKUP(Q13,'Reference Records'!$A$170:$C$596,3,FALSE)),VLOOKUP(Q13,'Reference Records'!$A$599:$C$601,3,FALSE)),"")</f>
        <v/>
      </c>
      <c r="Z13" s="407"/>
      <c r="AA13" s="407"/>
      <c r="AB13" s="420"/>
      <c r="AC13" s="407"/>
      <c r="AD13" s="421"/>
      <c r="AE13" s="419"/>
      <c r="AF13" s="421"/>
      <c r="AG13" s="421"/>
      <c r="AH13" s="422" t="s">
        <v>431</v>
      </c>
      <c r="AI13" s="131"/>
      <c r="AJ13" s="137"/>
      <c r="AK13" s="138"/>
    </row>
    <row r="14" spans="1:37" ht="47.1" customHeight="1" x14ac:dyDescent="0.2">
      <c r="A14" s="410">
        <v>5</v>
      </c>
      <c r="B14" s="411" t="str">
        <f>IFERROR(VLOOKUP(Z14,'Reference records(soft deleted)'!$B$6:$D$20,3,FALSE),"")</f>
        <v/>
      </c>
      <c r="C14" s="412"/>
      <c r="D14" s="413"/>
      <c r="E14" s="413"/>
      <c r="F14" s="413"/>
      <c r="G14" s="414" t="str">
        <f t="array" ref="G14">IFERROR(IF(INDEX('Reference Records'!$D$4:$D$16,MATCH(LEFT(B14,255),LEFT('Reference Records'!$C$4:$C$16,255),0))=0,"",INDEX('Reference Records'!$D$4:$D$16,MATCH(LEFT(B14,255),LEFT('Reference Records'!$C$4:$C$16,255),0))),"")</f>
        <v/>
      </c>
      <c r="H14" s="415" t="str">
        <f>IF('Overview - Section A'!$AN$5="Funding Request",IF(I14="Funding Request Place Holder","",I14),"")</f>
        <v/>
      </c>
      <c r="I14" s="416" t="str">
        <f>IFERROR(IF(AB14="","",VLOOKUP(AB14,'Overview - Section A'!$P$30:$Q$31,2,FALSE)),"")</f>
        <v/>
      </c>
      <c r="J14" s="415" t="str">
        <f>IFERROR(VLOOKUP(B14,'Reference records(soft deleted)'!$D$6:$H$20,5,FALSE),"")</f>
        <v/>
      </c>
      <c r="K14" s="415" t="str">
        <f>IF(AND(VLOOKUP(A14,$A$29:$E131,5,FALSE)&lt;&gt;"",VLOOKUP(A14,$A$29:$F131,6,FALSE)&lt;&gt;"",J14="Number"),"Yes","No")</f>
        <v>No</v>
      </c>
      <c r="L14" s="415"/>
      <c r="M14" s="415"/>
      <c r="N14" s="415"/>
      <c r="O14" s="417"/>
      <c r="P14" s="418"/>
      <c r="Q14" s="417" t="str">
        <f t="shared" si="0"/>
        <v/>
      </c>
      <c r="R14" s="419"/>
      <c r="S14" s="406" t="str">
        <f t="shared" si="1"/>
        <v/>
      </c>
      <c r="T14" s="406" t="b">
        <f t="shared" si="2"/>
        <v>0</v>
      </c>
      <c r="U14" s="406" t="str">
        <f>IFERROR(IF('Overview - Section A'!$AN$5="Funding Request",VLOOKUP(H14,'Overview - Section A'!$M$30:$P$31,4,FALSE),IF(AB14="","",AB14)),"")</f>
        <v/>
      </c>
      <c r="V14" s="407" t="str">
        <f t="shared" si="3"/>
        <v/>
      </c>
      <c r="W14" s="407" t="s">
        <v>451</v>
      </c>
      <c r="X14" s="407" t="str">
        <f t="array" ref="X14">IFERROR(IF(INDEX('Reference Records'!$G$4:$G$16,MATCH(LEFT(B14,255),LEFT('Reference Records'!$C$4:$C$16,255),0))=0,"",INDEX('Reference Records'!$G$4:$G$16,MATCH(LEFT(B14,255),LEFT('Reference Records'!$C$4:$C$16,255),0))),"")</f>
        <v/>
      </c>
      <c r="Y14" s="407" t="str">
        <f>IFERROR(IF('Overview - Section A'!$AN$5="Funding Request",IF('Reference Records'!$B$157&lt;&gt;"",VLOOKUP(Q14,'Reference Records'!$B$157:$C$158,2,FALSE),VLOOKUP(Q14,'Reference Records'!$A$170:$C$596,3,FALSE)),VLOOKUP(Q14,'Reference Records'!$A$599:$C$601,3,FALSE)),"")</f>
        <v/>
      </c>
      <c r="Z14" s="407"/>
      <c r="AA14" s="407"/>
      <c r="AB14" s="420"/>
      <c r="AC14" s="407"/>
      <c r="AD14" s="421"/>
      <c r="AE14" s="419"/>
      <c r="AF14" s="421"/>
      <c r="AG14" s="421"/>
      <c r="AH14" s="422" t="s">
        <v>431</v>
      </c>
      <c r="AI14" s="131"/>
      <c r="AJ14" s="137"/>
      <c r="AK14" s="138"/>
    </row>
    <row r="15" spans="1:37" ht="47.1" customHeight="1" x14ac:dyDescent="0.2">
      <c r="A15" s="410">
        <v>6</v>
      </c>
      <c r="B15" s="411" t="str">
        <f>IFERROR(VLOOKUP(Z15,'Reference records(soft deleted)'!$B$6:$D$20,3,FALSE),"")</f>
        <v/>
      </c>
      <c r="C15" s="412"/>
      <c r="D15" s="413"/>
      <c r="E15" s="413"/>
      <c r="F15" s="413"/>
      <c r="G15" s="414" t="str">
        <f t="array" ref="G15">IFERROR(IF(INDEX('Reference Records'!$D$4:$D$16,MATCH(LEFT(B15,255),LEFT('Reference Records'!$C$4:$C$16,255),0))=0,"",INDEX('Reference Records'!$D$4:$D$16,MATCH(LEFT(B15,255),LEFT('Reference Records'!$C$4:$C$16,255),0))),"")</f>
        <v/>
      </c>
      <c r="H15" s="415" t="str">
        <f>IF('Overview - Section A'!$AN$5="Funding Request",IF(I15="Funding Request Place Holder","",I15),"")</f>
        <v/>
      </c>
      <c r="I15" s="416" t="str">
        <f>IFERROR(IF(AB15="","",VLOOKUP(AB15,'Overview - Section A'!$P$30:$Q$31,2,FALSE)),"")</f>
        <v/>
      </c>
      <c r="J15" s="415" t="str">
        <f>IFERROR(VLOOKUP(B15,'Reference records(soft deleted)'!$D$6:$H$20,5,FALSE),"")</f>
        <v/>
      </c>
      <c r="K15" s="415" t="str">
        <f>IF(AND(VLOOKUP(A15,$A$29:$E132,5,FALSE)&lt;&gt;"",VLOOKUP(A15,$A$29:$F132,6,FALSE)&lt;&gt;"",J15="Number"),"Yes","No")</f>
        <v>No</v>
      </c>
      <c r="L15" s="415"/>
      <c r="M15" s="415"/>
      <c r="N15" s="415"/>
      <c r="O15" s="417"/>
      <c r="P15" s="418"/>
      <c r="Q15" s="417" t="str">
        <f t="shared" si="0"/>
        <v/>
      </c>
      <c r="R15" s="419"/>
      <c r="S15" s="406" t="str">
        <f t="shared" si="1"/>
        <v/>
      </c>
      <c r="T15" s="406" t="b">
        <f t="shared" si="2"/>
        <v>0</v>
      </c>
      <c r="U15" s="406" t="str">
        <f>IFERROR(IF('Overview - Section A'!$AN$5="Funding Request",VLOOKUP(H15,'Overview - Section A'!$M$30:$P$31,4,FALSE),IF(AB15="","",AB15)),"")</f>
        <v/>
      </c>
      <c r="V15" s="407" t="str">
        <f t="shared" si="3"/>
        <v/>
      </c>
      <c r="W15" s="407" t="s">
        <v>452</v>
      </c>
      <c r="X15" s="407" t="str">
        <f t="array" ref="X15">IFERROR(IF(INDEX('Reference Records'!$G$4:$G$16,MATCH(LEFT(B15,255),LEFT('Reference Records'!$C$4:$C$16,255),0))=0,"",INDEX('Reference Records'!$G$4:$G$16,MATCH(LEFT(B15,255),LEFT('Reference Records'!$C$4:$C$16,255),0))),"")</f>
        <v/>
      </c>
      <c r="Y15" s="407" t="str">
        <f>IFERROR(IF('Overview - Section A'!$AN$5="Funding Request",IF('Reference Records'!$B$157&lt;&gt;"",VLOOKUP(Q15,'Reference Records'!$B$157:$C$158,2,FALSE),VLOOKUP(Q15,'Reference Records'!$A$170:$C$596,3,FALSE)),VLOOKUP(Q15,'Reference Records'!$A$599:$C$601,3,FALSE)),"")</f>
        <v/>
      </c>
      <c r="Z15" s="407"/>
      <c r="AA15" s="407"/>
      <c r="AB15" s="420"/>
      <c r="AC15" s="407"/>
      <c r="AD15" s="421"/>
      <c r="AE15" s="419"/>
      <c r="AF15" s="421"/>
      <c r="AG15" s="421"/>
      <c r="AH15" s="422" t="s">
        <v>431</v>
      </c>
      <c r="AI15" s="131"/>
      <c r="AJ15" s="137"/>
      <c r="AK15" s="138"/>
    </row>
    <row r="16" spans="1:37" ht="47.1" customHeight="1" x14ac:dyDescent="0.2">
      <c r="A16" s="410">
        <v>7</v>
      </c>
      <c r="B16" s="411" t="str">
        <f>IFERROR(VLOOKUP(Z16,'Reference records(soft deleted)'!$B$6:$D$20,3,FALSE),"")</f>
        <v/>
      </c>
      <c r="C16" s="412"/>
      <c r="D16" s="413"/>
      <c r="E16" s="413"/>
      <c r="F16" s="413"/>
      <c r="G16" s="414" t="str">
        <f t="array" ref="G16">IFERROR(IF(INDEX('Reference Records'!$D$4:$D$16,MATCH(LEFT(B16,255),LEFT('Reference Records'!$C$4:$C$16,255),0))=0,"",INDEX('Reference Records'!$D$4:$D$16,MATCH(LEFT(B16,255),LEFT('Reference Records'!$C$4:$C$16,255),0))),"")</f>
        <v/>
      </c>
      <c r="H16" s="415" t="str">
        <f>IF('Overview - Section A'!$AN$5="Funding Request",IF(I16="Funding Request Place Holder","",I16),"")</f>
        <v/>
      </c>
      <c r="I16" s="416" t="str">
        <f>IFERROR(IF(AB16="","",VLOOKUP(AB16,'Overview - Section A'!$P$30:$Q$31,2,FALSE)),"")</f>
        <v/>
      </c>
      <c r="J16" s="415" t="str">
        <f>IFERROR(VLOOKUP(B16,'Reference records(soft deleted)'!$D$6:$H$20,5,FALSE),"")</f>
        <v/>
      </c>
      <c r="K16" s="415" t="str">
        <f>IF(AND(VLOOKUP(A16,$A$29:$E133,5,FALSE)&lt;&gt;"",VLOOKUP(A16,$A$29:$F133,6,FALSE)&lt;&gt;"",J16="Number"),"Yes","No")</f>
        <v>No</v>
      </c>
      <c r="L16" s="415"/>
      <c r="M16" s="415"/>
      <c r="N16" s="415"/>
      <c r="O16" s="417"/>
      <c r="P16" s="418"/>
      <c r="Q16" s="417" t="str">
        <f t="shared" si="0"/>
        <v/>
      </c>
      <c r="R16" s="419"/>
      <c r="S16" s="406" t="str">
        <f t="shared" si="1"/>
        <v/>
      </c>
      <c r="T16" s="406" t="b">
        <f t="shared" si="2"/>
        <v>0</v>
      </c>
      <c r="U16" s="406" t="str">
        <f>IFERROR(IF('Overview - Section A'!$AN$5="Funding Request",VLOOKUP(H16,'Overview - Section A'!$M$30:$P$31,4,FALSE),IF(AB16="","",AB16)),"")</f>
        <v/>
      </c>
      <c r="V16" s="407" t="str">
        <f t="shared" si="3"/>
        <v/>
      </c>
      <c r="W16" s="407" t="s">
        <v>453</v>
      </c>
      <c r="X16" s="407" t="str">
        <f t="array" ref="X16">IFERROR(IF(INDEX('Reference Records'!$G$4:$G$16,MATCH(LEFT(B16,255),LEFT('Reference Records'!$C$4:$C$16,255),0))=0,"",INDEX('Reference Records'!$G$4:$G$16,MATCH(LEFT(B16,255),LEFT('Reference Records'!$C$4:$C$16,255),0))),"")</f>
        <v/>
      </c>
      <c r="Y16" s="407" t="str">
        <f>IFERROR(IF('Overview - Section A'!$AN$5="Funding Request",IF('Reference Records'!$B$157&lt;&gt;"",VLOOKUP(Q16,'Reference Records'!$B$157:$C$158,2,FALSE),VLOOKUP(Q16,'Reference Records'!$A$170:$C$596,3,FALSE)),VLOOKUP(Q16,'Reference Records'!$A$599:$C$601,3,FALSE)),"")</f>
        <v/>
      </c>
      <c r="Z16" s="407"/>
      <c r="AA16" s="407"/>
      <c r="AB16" s="420"/>
      <c r="AC16" s="407"/>
      <c r="AD16" s="421"/>
      <c r="AE16" s="419"/>
      <c r="AF16" s="421"/>
      <c r="AG16" s="421"/>
      <c r="AH16" s="422" t="s">
        <v>431</v>
      </c>
      <c r="AI16" s="131"/>
      <c r="AJ16" s="137"/>
      <c r="AK16" s="138"/>
    </row>
    <row r="17" spans="1:37" ht="47.1" customHeight="1" x14ac:dyDescent="0.2">
      <c r="A17" s="410">
        <v>8</v>
      </c>
      <c r="B17" s="411" t="str">
        <f>IFERROR(VLOOKUP(Z17,'Reference records(soft deleted)'!$B$6:$D$20,3,FALSE),"")</f>
        <v/>
      </c>
      <c r="C17" s="412"/>
      <c r="D17" s="413"/>
      <c r="E17" s="413"/>
      <c r="F17" s="413"/>
      <c r="G17" s="414" t="str">
        <f t="array" ref="G17">IFERROR(IF(INDEX('Reference Records'!$D$4:$D$16,MATCH(LEFT(B17,255),LEFT('Reference Records'!$C$4:$C$16,255),0))=0,"",INDEX('Reference Records'!$D$4:$D$16,MATCH(LEFT(B17,255),LEFT('Reference Records'!$C$4:$C$16,255),0))),"")</f>
        <v/>
      </c>
      <c r="H17" s="415" t="str">
        <f>IF('Overview - Section A'!$AN$5="Funding Request",IF(I17="Funding Request Place Holder","",I17),"")</f>
        <v/>
      </c>
      <c r="I17" s="416" t="str">
        <f>IFERROR(IF(AB17="","",VLOOKUP(AB17,'Overview - Section A'!$P$30:$Q$31,2,FALSE)),"")</f>
        <v/>
      </c>
      <c r="J17" s="415" t="str">
        <f>IFERROR(VLOOKUP(B17,'Reference records(soft deleted)'!$D$6:$H$20,5,FALSE),"")</f>
        <v/>
      </c>
      <c r="K17" s="415" t="str">
        <f>IF(AND(VLOOKUP(A17,$A$29:$E134,5,FALSE)&lt;&gt;"",VLOOKUP(A17,$A$29:$F134,6,FALSE)&lt;&gt;"",J17="Number"),"Yes","No")</f>
        <v>No</v>
      </c>
      <c r="L17" s="415"/>
      <c r="M17" s="415"/>
      <c r="N17" s="415"/>
      <c r="O17" s="417"/>
      <c r="P17" s="418"/>
      <c r="Q17" s="417" t="str">
        <f t="shared" si="0"/>
        <v/>
      </c>
      <c r="R17" s="419"/>
      <c r="S17" s="406" t="str">
        <f t="shared" si="1"/>
        <v/>
      </c>
      <c r="T17" s="406" t="b">
        <f t="shared" si="2"/>
        <v>0</v>
      </c>
      <c r="U17" s="406" t="str">
        <f>IFERROR(IF('Overview - Section A'!$AN$5="Funding Request",VLOOKUP(H17,'Overview - Section A'!$M$30:$P$31,4,FALSE),IF(AB17="","",AB17)),"")</f>
        <v/>
      </c>
      <c r="V17" s="407" t="str">
        <f t="shared" si="3"/>
        <v/>
      </c>
      <c r="W17" s="407" t="s">
        <v>454</v>
      </c>
      <c r="X17" s="407" t="str">
        <f t="array" ref="X17">IFERROR(IF(INDEX('Reference Records'!$G$4:$G$16,MATCH(LEFT(B17,255),LEFT('Reference Records'!$C$4:$C$16,255),0))=0,"",INDEX('Reference Records'!$G$4:$G$16,MATCH(LEFT(B17,255),LEFT('Reference Records'!$C$4:$C$16,255),0))),"")</f>
        <v/>
      </c>
      <c r="Y17" s="407" t="str">
        <f>IFERROR(IF('Overview - Section A'!$AN$5="Funding Request",IF('Reference Records'!$B$157&lt;&gt;"",VLOOKUP(Q17,'Reference Records'!$B$157:$C$158,2,FALSE),VLOOKUP(Q17,'Reference Records'!$A$170:$C$596,3,FALSE)),VLOOKUP(Q17,'Reference Records'!$A$599:$C$601,3,FALSE)),"")</f>
        <v/>
      </c>
      <c r="Z17" s="407"/>
      <c r="AA17" s="407"/>
      <c r="AB17" s="420"/>
      <c r="AC17" s="407"/>
      <c r="AD17" s="421"/>
      <c r="AE17" s="419"/>
      <c r="AF17" s="421"/>
      <c r="AG17" s="421"/>
      <c r="AH17" s="422" t="s">
        <v>431</v>
      </c>
      <c r="AI17" s="131"/>
      <c r="AJ17" s="137"/>
      <c r="AK17" s="138"/>
    </row>
    <row r="18" spans="1:37" ht="47.1" customHeight="1" x14ac:dyDescent="0.2">
      <c r="A18" s="410">
        <v>9</v>
      </c>
      <c r="B18" s="411" t="str">
        <f>IFERROR(VLOOKUP(Z18,'Reference records(soft deleted)'!$B$6:$D$20,3,FALSE),"")</f>
        <v/>
      </c>
      <c r="C18" s="412"/>
      <c r="D18" s="413"/>
      <c r="E18" s="413"/>
      <c r="F18" s="413"/>
      <c r="G18" s="414" t="str">
        <f t="array" ref="G18">IFERROR(IF(INDEX('Reference Records'!$D$4:$D$16,MATCH(LEFT(B18,255),LEFT('Reference Records'!$C$4:$C$16,255),0))=0,"",INDEX('Reference Records'!$D$4:$D$16,MATCH(LEFT(B18,255),LEFT('Reference Records'!$C$4:$C$16,255),0))),"")</f>
        <v/>
      </c>
      <c r="H18" s="415" t="str">
        <f>IF('Overview - Section A'!$AN$5="Funding Request",IF(I18="Funding Request Place Holder","",I18),"")</f>
        <v/>
      </c>
      <c r="I18" s="416" t="str">
        <f>IFERROR(IF(AB18="","",VLOOKUP(AB18,'Overview - Section A'!$P$30:$Q$31,2,FALSE)),"")</f>
        <v/>
      </c>
      <c r="J18" s="415" t="str">
        <f>IFERROR(VLOOKUP(B18,'Reference records(soft deleted)'!$D$6:$H$20,5,FALSE),"")</f>
        <v/>
      </c>
      <c r="K18" s="415" t="str">
        <f>IF(AND(VLOOKUP(A18,$A$29:$E135,5,FALSE)&lt;&gt;"",VLOOKUP(A18,$A$29:$F135,6,FALSE)&lt;&gt;"",J18="Number"),"Yes","No")</f>
        <v>No</v>
      </c>
      <c r="L18" s="415"/>
      <c r="M18" s="415"/>
      <c r="N18" s="415"/>
      <c r="O18" s="417"/>
      <c r="P18" s="418"/>
      <c r="Q18" s="417" t="str">
        <f t="shared" si="0"/>
        <v/>
      </c>
      <c r="R18" s="419"/>
      <c r="S18" s="406" t="str">
        <f t="shared" si="1"/>
        <v/>
      </c>
      <c r="T18" s="406" t="b">
        <f t="shared" si="2"/>
        <v>0</v>
      </c>
      <c r="U18" s="406" t="str">
        <f>IFERROR(IF('Overview - Section A'!$AN$5="Funding Request",VLOOKUP(H18,'Overview - Section A'!$M$30:$P$31,4,FALSE),IF(AB18="","",AB18)),"")</f>
        <v/>
      </c>
      <c r="V18" s="407" t="str">
        <f t="shared" si="3"/>
        <v/>
      </c>
      <c r="W18" s="407" t="s">
        <v>455</v>
      </c>
      <c r="X18" s="407" t="str">
        <f t="array" ref="X18">IFERROR(IF(INDEX('Reference Records'!$G$4:$G$16,MATCH(LEFT(B18,255),LEFT('Reference Records'!$C$4:$C$16,255),0))=0,"",INDEX('Reference Records'!$G$4:$G$16,MATCH(LEFT(B18,255),LEFT('Reference Records'!$C$4:$C$16,255),0))),"")</f>
        <v/>
      </c>
      <c r="Y18" s="407" t="str">
        <f>IFERROR(IF('Overview - Section A'!$AN$5="Funding Request",IF('Reference Records'!$B$157&lt;&gt;"",VLOOKUP(Q18,'Reference Records'!$B$157:$C$158,2,FALSE),VLOOKUP(Q18,'Reference Records'!$A$170:$C$596,3,FALSE)),VLOOKUP(Q18,'Reference Records'!$A$599:$C$601,3,FALSE)),"")</f>
        <v/>
      </c>
      <c r="Z18" s="407"/>
      <c r="AA18" s="407"/>
      <c r="AB18" s="420"/>
      <c r="AC18" s="407"/>
      <c r="AD18" s="421"/>
      <c r="AE18" s="419"/>
      <c r="AF18" s="421"/>
      <c r="AG18" s="421"/>
      <c r="AH18" s="422" t="s">
        <v>431</v>
      </c>
      <c r="AI18" s="131"/>
      <c r="AJ18" s="137"/>
      <c r="AK18" s="138"/>
    </row>
    <row r="19" spans="1:37" ht="47.1" customHeight="1" x14ac:dyDescent="0.2">
      <c r="A19" s="410">
        <v>10</v>
      </c>
      <c r="B19" s="411" t="str">
        <f>IFERROR(VLOOKUP(Z19,'Reference records(soft deleted)'!$B$6:$D$20,3,FALSE),"")</f>
        <v/>
      </c>
      <c r="C19" s="412"/>
      <c r="D19" s="413"/>
      <c r="E19" s="413"/>
      <c r="F19" s="413"/>
      <c r="G19" s="414" t="str">
        <f t="array" ref="G19">IFERROR(IF(INDEX('Reference Records'!$D$4:$D$16,MATCH(LEFT(B19,255),LEFT('Reference Records'!$C$4:$C$16,255),0))=0,"",INDEX('Reference Records'!$D$4:$D$16,MATCH(LEFT(B19,255),LEFT('Reference Records'!$C$4:$C$16,255),0))),"")</f>
        <v/>
      </c>
      <c r="H19" s="415" t="str">
        <f>IF('Overview - Section A'!$AN$5="Funding Request",IF(I19="Funding Request Place Holder","",I19),"")</f>
        <v/>
      </c>
      <c r="I19" s="416" t="str">
        <f>IFERROR(IF(AB19="","",VLOOKUP(AB19,'Overview - Section A'!$P$30:$Q$31,2,FALSE)),"")</f>
        <v/>
      </c>
      <c r="J19" s="415" t="str">
        <f>IFERROR(VLOOKUP(B19,'Reference records(soft deleted)'!$D$6:$H$20,5,FALSE),"")</f>
        <v/>
      </c>
      <c r="K19" s="415" t="str">
        <f>IF(AND(VLOOKUP(A19,$A$29:$E136,5,FALSE)&lt;&gt;"",VLOOKUP(A19,$A$29:$F136,6,FALSE)&lt;&gt;"",J19="Number"),"Yes","No")</f>
        <v>No</v>
      </c>
      <c r="L19" s="415"/>
      <c r="M19" s="415"/>
      <c r="N19" s="415"/>
      <c r="O19" s="417"/>
      <c r="P19" s="418"/>
      <c r="Q19" s="417" t="str">
        <f t="shared" si="0"/>
        <v/>
      </c>
      <c r="R19" s="419"/>
      <c r="S19" s="406" t="str">
        <f t="shared" si="1"/>
        <v/>
      </c>
      <c r="T19" s="406" t="b">
        <f t="shared" si="2"/>
        <v>0</v>
      </c>
      <c r="U19" s="406" t="str">
        <f>IFERROR(IF('Overview - Section A'!$AN$5="Funding Request",VLOOKUP(H19,'Overview - Section A'!$M$30:$P$31,4,FALSE),IF(AB19="","",AB19)),"")</f>
        <v/>
      </c>
      <c r="V19" s="407" t="str">
        <f t="shared" si="3"/>
        <v/>
      </c>
      <c r="W19" s="407" t="s">
        <v>456</v>
      </c>
      <c r="X19" s="407" t="str">
        <f t="array" ref="X19">IFERROR(IF(INDEX('Reference Records'!$G$4:$G$16,MATCH(LEFT(B19,255),LEFT('Reference Records'!$C$4:$C$16,255),0))=0,"",INDEX('Reference Records'!$G$4:$G$16,MATCH(LEFT(B19,255),LEFT('Reference Records'!$C$4:$C$16,255),0))),"")</f>
        <v/>
      </c>
      <c r="Y19" s="407" t="str">
        <f>IFERROR(IF('Overview - Section A'!$AN$5="Funding Request",IF('Reference Records'!$B$157&lt;&gt;"",VLOOKUP(Q19,'Reference Records'!$B$157:$C$158,2,FALSE),VLOOKUP(Q19,'Reference Records'!$A$170:$C$596,3,FALSE)),VLOOKUP(Q19,'Reference Records'!$A$599:$C$601,3,FALSE)),"")</f>
        <v/>
      </c>
      <c r="Z19" s="407"/>
      <c r="AA19" s="407"/>
      <c r="AB19" s="420"/>
      <c r="AC19" s="407"/>
      <c r="AD19" s="421"/>
      <c r="AE19" s="419"/>
      <c r="AF19" s="421"/>
      <c r="AG19" s="421"/>
      <c r="AH19" s="422" t="s">
        <v>431</v>
      </c>
      <c r="AI19" s="131"/>
      <c r="AJ19" s="137"/>
      <c r="AK19" s="138"/>
    </row>
    <row r="20" spans="1:37" ht="47.1" customHeight="1" x14ac:dyDescent="0.2">
      <c r="A20" s="410">
        <v>11</v>
      </c>
      <c r="B20" s="411" t="str">
        <f>IFERROR(VLOOKUP(Z20,'Reference records(soft deleted)'!$B$6:$D$20,3,FALSE),"")</f>
        <v/>
      </c>
      <c r="C20" s="412"/>
      <c r="D20" s="413"/>
      <c r="E20" s="413"/>
      <c r="F20" s="413"/>
      <c r="G20" s="414" t="str">
        <f t="array" ref="G20">IFERROR(IF(INDEX('Reference Records'!$D$4:$D$16,MATCH(LEFT(B20,255),LEFT('Reference Records'!$C$4:$C$16,255),0))=0,"",INDEX('Reference Records'!$D$4:$D$16,MATCH(LEFT(B20,255),LEFT('Reference Records'!$C$4:$C$16,255),0))),"")</f>
        <v/>
      </c>
      <c r="H20" s="415" t="str">
        <f>IF('Overview - Section A'!$AN$5="Funding Request",IF(I20="Funding Request Place Holder","",I20),"")</f>
        <v/>
      </c>
      <c r="I20" s="416" t="str">
        <f>IFERROR(IF(AB20="","",VLOOKUP(AB20,'Overview - Section A'!$P$30:$Q$31,2,FALSE)),"")</f>
        <v/>
      </c>
      <c r="J20" s="415" t="str">
        <f>IFERROR(VLOOKUP(B20,'Reference records(soft deleted)'!$D$6:$H$20,5,FALSE),"")</f>
        <v/>
      </c>
      <c r="K20" s="415" t="str">
        <f>IF(AND(VLOOKUP(A20,$A$29:$E137,5,FALSE)&lt;&gt;"",VLOOKUP(A20,$A$29:$F137,6,FALSE)&lt;&gt;"",J20="Number"),"Yes","No")</f>
        <v>No</v>
      </c>
      <c r="L20" s="415"/>
      <c r="M20" s="415"/>
      <c r="N20" s="415"/>
      <c r="O20" s="417"/>
      <c r="P20" s="418"/>
      <c r="Q20" s="417" t="str">
        <f t="shared" si="0"/>
        <v/>
      </c>
      <c r="R20" s="419"/>
      <c r="S20" s="406" t="str">
        <f t="shared" si="1"/>
        <v/>
      </c>
      <c r="T20" s="406" t="b">
        <f t="shared" si="2"/>
        <v>0</v>
      </c>
      <c r="U20" s="406" t="str">
        <f>IFERROR(IF('Overview - Section A'!$AN$5="Funding Request",VLOOKUP(H20,'Overview - Section A'!$M$30:$P$31,4,FALSE),IF(AB20="","",AB20)),"")</f>
        <v/>
      </c>
      <c r="V20" s="407" t="str">
        <f t="shared" si="3"/>
        <v/>
      </c>
      <c r="W20" s="407" t="s">
        <v>457</v>
      </c>
      <c r="X20" s="407" t="str">
        <f t="array" ref="X20">IFERROR(IF(INDEX('Reference Records'!$G$4:$G$16,MATCH(LEFT(B20,255),LEFT('Reference Records'!$C$4:$C$16,255),0))=0,"",INDEX('Reference Records'!$G$4:$G$16,MATCH(LEFT(B20,255),LEFT('Reference Records'!$C$4:$C$16,255),0))),"")</f>
        <v/>
      </c>
      <c r="Y20" s="407" t="str">
        <f>IFERROR(IF('Overview - Section A'!$AN$5="Funding Request",IF('Reference Records'!$B$157&lt;&gt;"",VLOOKUP(Q20,'Reference Records'!$B$157:$C$158,2,FALSE),VLOOKUP(Q20,'Reference Records'!$A$170:$C$596,3,FALSE)),VLOOKUP(Q20,'Reference Records'!$A$599:$C$601,3,FALSE)),"")</f>
        <v/>
      </c>
      <c r="Z20" s="407"/>
      <c r="AA20" s="407"/>
      <c r="AB20" s="420"/>
      <c r="AC20" s="407"/>
      <c r="AD20" s="421"/>
      <c r="AE20" s="419"/>
      <c r="AF20" s="421"/>
      <c r="AG20" s="421"/>
      <c r="AH20" s="422" t="s">
        <v>431</v>
      </c>
      <c r="AI20" s="131"/>
      <c r="AJ20" s="137"/>
      <c r="AK20" s="138"/>
    </row>
    <row r="21" spans="1:37" ht="47.1" customHeight="1" x14ac:dyDescent="0.2">
      <c r="A21" s="410">
        <v>12</v>
      </c>
      <c r="B21" s="411" t="str">
        <f>IFERROR(VLOOKUP(Z21,'Reference records(soft deleted)'!$B$6:$D$20,3,FALSE),"")</f>
        <v/>
      </c>
      <c r="C21" s="412"/>
      <c r="D21" s="413"/>
      <c r="E21" s="413"/>
      <c r="F21" s="413"/>
      <c r="G21" s="414" t="str">
        <f t="array" ref="G21">IFERROR(IF(INDEX('Reference Records'!$D$4:$D$16,MATCH(LEFT(B21,255),LEFT('Reference Records'!$C$4:$C$16,255),0))=0,"",INDEX('Reference Records'!$D$4:$D$16,MATCH(LEFT(B21,255),LEFT('Reference Records'!$C$4:$C$16,255),0))),"")</f>
        <v/>
      </c>
      <c r="H21" s="415" t="str">
        <f>IF('Overview - Section A'!$AN$5="Funding Request",IF(I21="Funding Request Place Holder","",I21),"")</f>
        <v/>
      </c>
      <c r="I21" s="416" t="str">
        <f>IFERROR(IF(AB21="","",VLOOKUP(AB21,'Overview - Section A'!$P$30:$Q$31,2,FALSE)),"")</f>
        <v/>
      </c>
      <c r="J21" s="415" t="str">
        <f>IFERROR(VLOOKUP(B21,'Reference records(soft deleted)'!$D$6:$H$20,5,FALSE),"")</f>
        <v/>
      </c>
      <c r="K21" s="415" t="str">
        <f>IF(AND(VLOOKUP(A21,$A$29:$E138,5,FALSE)&lt;&gt;"",VLOOKUP(A21,$A$29:$F138,6,FALSE)&lt;&gt;"",J21="Number"),"Yes","No")</f>
        <v>No</v>
      </c>
      <c r="L21" s="415"/>
      <c r="M21" s="415"/>
      <c r="N21" s="415"/>
      <c r="O21" s="417"/>
      <c r="P21" s="418"/>
      <c r="Q21" s="417" t="str">
        <f t="shared" si="0"/>
        <v/>
      </c>
      <c r="R21" s="419"/>
      <c r="S21" s="406" t="str">
        <f t="shared" si="1"/>
        <v/>
      </c>
      <c r="T21" s="406" t="b">
        <f t="shared" si="2"/>
        <v>0</v>
      </c>
      <c r="U21" s="406" t="str">
        <f>IFERROR(IF('Overview - Section A'!$AN$5="Funding Request",VLOOKUP(H21,'Overview - Section A'!$M$30:$P$31,4,FALSE),IF(AB21="","",AB21)),"")</f>
        <v/>
      </c>
      <c r="V21" s="407" t="str">
        <f t="shared" si="3"/>
        <v/>
      </c>
      <c r="W21" s="407" t="s">
        <v>458</v>
      </c>
      <c r="X21" s="407" t="str">
        <f t="array" ref="X21">IFERROR(IF(INDEX('Reference Records'!$G$4:$G$16,MATCH(LEFT(B21,255),LEFT('Reference Records'!$C$4:$C$16,255),0))=0,"",INDEX('Reference Records'!$G$4:$G$16,MATCH(LEFT(B21,255),LEFT('Reference Records'!$C$4:$C$16,255),0))),"")</f>
        <v/>
      </c>
      <c r="Y21" s="407" t="str">
        <f>IFERROR(IF('Overview - Section A'!$AN$5="Funding Request",IF('Reference Records'!$B$157&lt;&gt;"",VLOOKUP(Q21,'Reference Records'!$B$157:$C$158,2,FALSE),VLOOKUP(Q21,'Reference Records'!$A$170:$C$596,3,FALSE)),VLOOKUP(Q21,'Reference Records'!$A$599:$C$601,3,FALSE)),"")</f>
        <v/>
      </c>
      <c r="Z21" s="407"/>
      <c r="AA21" s="407"/>
      <c r="AB21" s="420"/>
      <c r="AC21" s="407"/>
      <c r="AD21" s="421"/>
      <c r="AE21" s="419"/>
      <c r="AF21" s="421"/>
      <c r="AG21" s="421"/>
      <c r="AH21" s="422" t="s">
        <v>431</v>
      </c>
      <c r="AI21" s="131"/>
      <c r="AJ21" s="137"/>
      <c r="AK21" s="138"/>
    </row>
    <row r="22" spans="1:37" ht="47.1" customHeight="1" x14ac:dyDescent="0.2">
      <c r="A22" s="410">
        <v>13</v>
      </c>
      <c r="B22" s="411" t="str">
        <f>IFERROR(VLOOKUP(Z22,'Reference records(soft deleted)'!$B$6:$D$20,3,FALSE),"")</f>
        <v/>
      </c>
      <c r="C22" s="412"/>
      <c r="D22" s="413"/>
      <c r="E22" s="413"/>
      <c r="F22" s="413"/>
      <c r="G22" s="414" t="str">
        <f t="array" ref="G22">IFERROR(IF(INDEX('Reference Records'!$D$4:$D$16,MATCH(LEFT(B22,255),LEFT('Reference Records'!$C$4:$C$16,255),0))=0,"",INDEX('Reference Records'!$D$4:$D$16,MATCH(LEFT(B22,255),LEFT('Reference Records'!$C$4:$C$16,255),0))),"")</f>
        <v/>
      </c>
      <c r="H22" s="415" t="str">
        <f>IF('Overview - Section A'!$AN$5="Funding Request",IF(I22="Funding Request Place Holder","",I22),"")</f>
        <v/>
      </c>
      <c r="I22" s="416" t="str">
        <f>IFERROR(IF(AB22="","",VLOOKUP(AB22,'Overview - Section A'!$P$30:$Q$31,2,FALSE)),"")</f>
        <v/>
      </c>
      <c r="J22" s="415" t="str">
        <f>IFERROR(VLOOKUP(B22,'Reference records(soft deleted)'!$D$6:$H$20,5,FALSE),"")</f>
        <v/>
      </c>
      <c r="K22" s="415" t="str">
        <f>IF(AND(VLOOKUP(A22,$A$29:$E139,5,FALSE)&lt;&gt;"",VLOOKUP(A22,$A$29:$F139,6,FALSE)&lt;&gt;"",J22="Number"),"Yes","No")</f>
        <v>No</v>
      </c>
      <c r="L22" s="415"/>
      <c r="M22" s="415"/>
      <c r="N22" s="415"/>
      <c r="O22" s="417"/>
      <c r="P22" s="418"/>
      <c r="Q22" s="417" t="str">
        <f t="shared" si="0"/>
        <v/>
      </c>
      <c r="R22" s="419"/>
      <c r="S22" s="406" t="str">
        <f t="shared" si="1"/>
        <v/>
      </c>
      <c r="T22" s="406" t="b">
        <f t="shared" si="2"/>
        <v>0</v>
      </c>
      <c r="U22" s="406" t="str">
        <f>IFERROR(IF('Overview - Section A'!$AN$5="Funding Request",VLOOKUP(H22,'Overview - Section A'!$M$30:$P$31,4,FALSE),IF(AB22="","",AB22)),"")</f>
        <v/>
      </c>
      <c r="V22" s="407" t="str">
        <f t="shared" si="3"/>
        <v/>
      </c>
      <c r="W22" s="407" t="s">
        <v>459</v>
      </c>
      <c r="X22" s="407" t="str">
        <f t="array" ref="X22">IFERROR(IF(INDEX('Reference Records'!$G$4:$G$16,MATCH(LEFT(B22,255),LEFT('Reference Records'!$C$4:$C$16,255),0))=0,"",INDEX('Reference Records'!$G$4:$G$16,MATCH(LEFT(B22,255),LEFT('Reference Records'!$C$4:$C$16,255),0))),"")</f>
        <v/>
      </c>
      <c r="Y22" s="407" t="str">
        <f>IFERROR(IF('Overview - Section A'!$AN$5="Funding Request",IF('Reference Records'!$B$157&lt;&gt;"",VLOOKUP(Q22,'Reference Records'!$B$157:$C$158,2,FALSE),VLOOKUP(Q22,'Reference Records'!$A$170:$C$596,3,FALSE)),VLOOKUP(Q22,'Reference Records'!$A$599:$C$601,3,FALSE)),"")</f>
        <v/>
      </c>
      <c r="Z22" s="407"/>
      <c r="AA22" s="407"/>
      <c r="AB22" s="420"/>
      <c r="AC22" s="407"/>
      <c r="AD22" s="421"/>
      <c r="AE22" s="419"/>
      <c r="AF22" s="421"/>
      <c r="AG22" s="421"/>
      <c r="AH22" s="422" t="s">
        <v>431</v>
      </c>
      <c r="AI22" s="131"/>
      <c r="AJ22" s="137"/>
      <c r="AK22" s="138"/>
    </row>
    <row r="23" spans="1:37" ht="47.1" customHeight="1" x14ac:dyDescent="0.2">
      <c r="A23" s="410">
        <v>14</v>
      </c>
      <c r="B23" s="411" t="str">
        <f>IFERROR(VLOOKUP(Z23,'Reference records(soft deleted)'!$B$6:$D$20,3,FALSE),"")</f>
        <v/>
      </c>
      <c r="C23" s="412"/>
      <c r="D23" s="413"/>
      <c r="E23" s="413"/>
      <c r="F23" s="413"/>
      <c r="G23" s="414" t="str">
        <f t="array" ref="G23">IFERROR(IF(INDEX('Reference Records'!$D$4:$D$16,MATCH(LEFT(B23,255),LEFT('Reference Records'!$C$4:$C$16,255),0))=0,"",INDEX('Reference Records'!$D$4:$D$16,MATCH(LEFT(B23,255),LEFT('Reference Records'!$C$4:$C$16,255),0))),"")</f>
        <v/>
      </c>
      <c r="H23" s="415" t="str">
        <f>IF('Overview - Section A'!$AN$5="Funding Request",IF(I23="Funding Request Place Holder","",I23),"")</f>
        <v/>
      </c>
      <c r="I23" s="416" t="str">
        <f>IFERROR(IF(AB23="","",VLOOKUP(AB23,'Overview - Section A'!$P$30:$Q$31,2,FALSE)),"")</f>
        <v/>
      </c>
      <c r="J23" s="415" t="str">
        <f>IFERROR(VLOOKUP(B23,'Reference records(soft deleted)'!$D$6:$H$20,5,FALSE),"")</f>
        <v/>
      </c>
      <c r="K23" s="415" t="str">
        <f>IF(AND(VLOOKUP(A23,$A$29:$E140,5,FALSE)&lt;&gt;"",VLOOKUP(A23,$A$29:$F140,6,FALSE)&lt;&gt;"",J23="Number"),"Yes","No")</f>
        <v>No</v>
      </c>
      <c r="L23" s="415"/>
      <c r="M23" s="415"/>
      <c r="N23" s="415"/>
      <c r="O23" s="417"/>
      <c r="P23" s="418"/>
      <c r="Q23" s="417" t="str">
        <f t="shared" si="0"/>
        <v/>
      </c>
      <c r="R23" s="419"/>
      <c r="S23" s="406" t="str">
        <f t="shared" si="1"/>
        <v/>
      </c>
      <c r="T23" s="406" t="b">
        <f t="shared" si="2"/>
        <v>0</v>
      </c>
      <c r="U23" s="406" t="str">
        <f>IFERROR(IF('Overview - Section A'!$AN$5="Funding Request",VLOOKUP(H23,'Overview - Section A'!$M$30:$P$31,4,FALSE),IF(AB23="","",AB23)),"")</f>
        <v/>
      </c>
      <c r="V23" s="407" t="str">
        <f t="shared" si="3"/>
        <v/>
      </c>
      <c r="W23" s="407" t="s">
        <v>460</v>
      </c>
      <c r="X23" s="407" t="str">
        <f t="array" ref="X23">IFERROR(IF(INDEX('Reference Records'!$G$4:$G$16,MATCH(LEFT(B23,255),LEFT('Reference Records'!$C$4:$C$16,255),0))=0,"",INDEX('Reference Records'!$G$4:$G$16,MATCH(LEFT(B23,255),LEFT('Reference Records'!$C$4:$C$16,255),0))),"")</f>
        <v/>
      </c>
      <c r="Y23" s="407" t="str">
        <f>IFERROR(IF('Overview - Section A'!$AN$5="Funding Request",IF('Reference Records'!$B$157&lt;&gt;"",VLOOKUP(Q23,'Reference Records'!$B$157:$C$158,2,FALSE),VLOOKUP(Q23,'Reference Records'!$A$170:$C$596,3,FALSE)),VLOOKUP(Q23,'Reference Records'!$A$599:$C$601,3,FALSE)),"")</f>
        <v/>
      </c>
      <c r="Z23" s="407"/>
      <c r="AA23" s="407"/>
      <c r="AB23" s="420"/>
      <c r="AC23" s="407"/>
      <c r="AD23" s="421"/>
      <c r="AE23" s="419"/>
      <c r="AF23" s="421"/>
      <c r="AG23" s="421"/>
      <c r="AH23" s="422" t="s">
        <v>431</v>
      </c>
      <c r="AI23" s="131"/>
      <c r="AJ23" s="137"/>
      <c r="AK23" s="138"/>
    </row>
    <row r="24" spans="1:37" ht="47.1" customHeight="1" x14ac:dyDescent="0.2">
      <c r="A24" s="410">
        <v>15</v>
      </c>
      <c r="B24" s="411" t="str">
        <f>IFERROR(VLOOKUP(Z24,'Reference records(soft deleted)'!$B$6:$D$20,3,FALSE),"")</f>
        <v/>
      </c>
      <c r="C24" s="412"/>
      <c r="D24" s="413"/>
      <c r="E24" s="413"/>
      <c r="F24" s="413"/>
      <c r="G24" s="414" t="str">
        <f t="array" ref="G24">IFERROR(IF(INDEX('Reference Records'!$D$4:$D$16,MATCH(LEFT(B24,255),LEFT('Reference Records'!$C$4:$C$16,255),0))=0,"",INDEX('Reference Records'!$D$4:$D$16,MATCH(LEFT(B24,255),LEFT('Reference Records'!$C$4:$C$16,255),0))),"")</f>
        <v/>
      </c>
      <c r="H24" s="415" t="str">
        <f>IF('Overview - Section A'!$AN$5="Funding Request",IF(I24="Funding Request Place Holder","",I24),"")</f>
        <v/>
      </c>
      <c r="I24" s="416" t="str">
        <f>IFERROR(IF(AB24="","",VLOOKUP(AB24,'Overview - Section A'!$P$30:$Q$31,2,FALSE)),"")</f>
        <v/>
      </c>
      <c r="J24" s="415" t="str">
        <f>IFERROR(VLOOKUP(B24,'Reference records(soft deleted)'!$D$6:$H$20,5,FALSE),"")</f>
        <v/>
      </c>
      <c r="K24" s="415" t="str">
        <f>IF(AND(VLOOKUP(A24,$A$29:$E141,5,FALSE)&lt;&gt;"",VLOOKUP(A24,$A$29:$F141,6,FALSE)&lt;&gt;"",J24="Number"),"Yes","No")</f>
        <v>No</v>
      </c>
      <c r="L24" s="415"/>
      <c r="M24" s="415"/>
      <c r="N24" s="415"/>
      <c r="O24" s="417"/>
      <c r="P24" s="418"/>
      <c r="Q24" s="417" t="str">
        <f t="shared" si="0"/>
        <v/>
      </c>
      <c r="R24" s="419"/>
      <c r="S24" s="406" t="str">
        <f t="shared" si="1"/>
        <v/>
      </c>
      <c r="T24" s="406" t="b">
        <f t="shared" si="2"/>
        <v>0</v>
      </c>
      <c r="U24" s="406" t="str">
        <f>IFERROR(IF('Overview - Section A'!$AN$5="Funding Request",VLOOKUP(H24,'Overview - Section A'!$M$30:$P$31,4,FALSE),IF(AB24="","",AB24)),"")</f>
        <v/>
      </c>
      <c r="V24" s="407" t="str">
        <f t="shared" si="3"/>
        <v/>
      </c>
      <c r="W24" s="407" t="s">
        <v>461</v>
      </c>
      <c r="X24" s="407" t="str">
        <f t="array" ref="X24">IFERROR(IF(INDEX('Reference Records'!$G$4:$G$16,MATCH(LEFT(B24,255),LEFT('Reference Records'!$C$4:$C$16,255),0))=0,"",INDEX('Reference Records'!$G$4:$G$16,MATCH(LEFT(B24,255),LEFT('Reference Records'!$C$4:$C$16,255),0))),"")</f>
        <v/>
      </c>
      <c r="Y24" s="407" t="str">
        <f>IFERROR(IF('Overview - Section A'!$AN$5="Funding Request",IF('Reference Records'!$B$157&lt;&gt;"",VLOOKUP(Q24,'Reference Records'!$B$157:$C$158,2,FALSE),VLOOKUP(Q24,'Reference Records'!$A$170:$C$596,3,FALSE)),VLOOKUP(Q24,'Reference Records'!$A$599:$C$601,3,FALSE)),"")</f>
        <v/>
      </c>
      <c r="Z24" s="407"/>
      <c r="AA24" s="407"/>
      <c r="AB24" s="420"/>
      <c r="AC24" s="407"/>
      <c r="AD24" s="421"/>
      <c r="AE24" s="419"/>
      <c r="AF24" s="421"/>
      <c r="AG24" s="421"/>
      <c r="AH24" s="422" t="s">
        <v>431</v>
      </c>
      <c r="AI24" s="131"/>
      <c r="AJ24" s="137"/>
      <c r="AK24" s="138"/>
    </row>
    <row r="25" spans="1:37" ht="2.85" customHeight="1" thickBot="1" x14ac:dyDescent="0.25">
      <c r="A25" s="34"/>
      <c r="B25" s="35"/>
      <c r="C25" s="36"/>
      <c r="D25" s="36"/>
      <c r="E25" s="36"/>
      <c r="F25" s="36"/>
      <c r="G25" s="37"/>
      <c r="H25" s="37"/>
      <c r="I25" s="37"/>
      <c r="J25" s="37"/>
      <c r="K25" s="37"/>
      <c r="L25" s="37"/>
      <c r="M25" s="37"/>
      <c r="N25" s="37"/>
      <c r="O25" s="38"/>
      <c r="P25" s="36"/>
      <c r="Q25" s="36"/>
      <c r="R25" s="24"/>
      <c r="S25" s="24"/>
      <c r="T25" s="24"/>
      <c r="U25" s="24"/>
      <c r="V25" s="36"/>
      <c r="W25" s="36"/>
      <c r="X25" s="36"/>
      <c r="Y25" s="36"/>
      <c r="Z25" s="36"/>
      <c r="AA25" s="36"/>
      <c r="AB25" s="36"/>
      <c r="AC25" s="36"/>
      <c r="AD25" s="36"/>
      <c r="AE25" s="36"/>
      <c r="AF25" s="36"/>
      <c r="AG25" s="36"/>
      <c r="AH25" s="36"/>
      <c r="AI25" s="39"/>
      <c r="AJ25" s="137"/>
      <c r="AK25" s="138"/>
    </row>
    <row r="26" spans="1:37" ht="23.85" customHeight="1" thickBot="1" x14ac:dyDescent="0.25">
      <c r="B26" s="41"/>
      <c r="C26" s="18"/>
      <c r="D26" s="25"/>
      <c r="E26" s="25"/>
      <c r="F26" s="25"/>
      <c r="G26" s="25"/>
      <c r="H26" s="25"/>
      <c r="I26" s="25"/>
      <c r="J26" s="25"/>
      <c r="K26" s="25"/>
      <c r="L26" s="25"/>
      <c r="M26" s="25"/>
      <c r="N26" s="25"/>
      <c r="O26" s="25"/>
      <c r="P26" s="19"/>
      <c r="Q26" s="19"/>
      <c r="R26" s="19"/>
      <c r="AJ26" s="138"/>
      <c r="AK26" s="138"/>
    </row>
    <row r="27" spans="1:37" ht="27.75" customHeight="1" thickBot="1" x14ac:dyDescent="0.25">
      <c r="A27" s="585" t="s">
        <v>261</v>
      </c>
      <c r="B27" s="586"/>
      <c r="C27" s="586"/>
      <c r="D27" s="586"/>
      <c r="E27" s="586"/>
      <c r="F27" s="586"/>
      <c r="G27" s="586"/>
      <c r="H27" s="586"/>
      <c r="I27" s="40"/>
      <c r="J27" s="40"/>
      <c r="K27" s="40"/>
      <c r="L27" s="40"/>
      <c r="M27" s="40"/>
      <c r="N27" s="314"/>
      <c r="O27" s="21"/>
      <c r="P27" s="22"/>
    </row>
    <row r="28" spans="1:37" ht="47.1" customHeight="1" x14ac:dyDescent="0.2">
      <c r="A28" s="402" t="s">
        <v>262</v>
      </c>
      <c r="B28" s="472" t="s">
        <v>260</v>
      </c>
      <c r="C28" s="472" t="s">
        <v>271</v>
      </c>
      <c r="D28" s="473" t="s">
        <v>272</v>
      </c>
      <c r="E28" s="473" t="s">
        <v>273</v>
      </c>
      <c r="F28" s="473" t="s">
        <v>274</v>
      </c>
      <c r="G28" s="472" t="s">
        <v>275</v>
      </c>
      <c r="H28" s="473" t="s">
        <v>96</v>
      </c>
      <c r="I28" s="474"/>
      <c r="J28" s="475" t="s">
        <v>146</v>
      </c>
      <c r="K28" s="475" t="s">
        <v>28</v>
      </c>
      <c r="L28" s="475" t="s">
        <v>147</v>
      </c>
      <c r="M28" s="475" t="s">
        <v>30</v>
      </c>
      <c r="N28" s="475" t="s">
        <v>145</v>
      </c>
      <c r="O28" s="475" t="s">
        <v>166</v>
      </c>
      <c r="P28" s="316"/>
    </row>
    <row r="29" spans="1:37" ht="47.1" hidden="1" customHeight="1" x14ac:dyDescent="0.2">
      <c r="A29" s="476" t="s">
        <v>49</v>
      </c>
      <c r="B29" s="428" t="str">
        <f>IF(A29=A28,"",VLOOKUP(A29,$A$9:$V$26,22,FALSE))</f>
        <v>[Custom Impact Indicator Local]</v>
      </c>
      <c r="C29" s="477" t="str">
        <f>IFERROR(IF(N29&lt;&gt;"",N29,IF(A29=A28,IF(C28&lt;YEAR('Overview - Section A'!$E$8),C28+1,""),YEAR('Overview - Section A'!$E$7))),"")</f>
        <v>[Year of Target]</v>
      </c>
      <c r="D29" s="478" t="s">
        <v>22</v>
      </c>
      <c r="E29" s="431" t="s">
        <v>23</v>
      </c>
      <c r="F29" s="432" t="str">
        <f>IF(IF(AND(D29="",E29=""),O29,IFERROR((D29/E29)*100,""))=0,"",IF(AND(D29="",E29=""),O29,IFERROR((D29/E29)*100,"")))</f>
        <v/>
      </c>
      <c r="G29" s="433" t="s">
        <v>24</v>
      </c>
      <c r="H29" s="434" t="s">
        <v>95</v>
      </c>
      <c r="I29" s="479"/>
      <c r="J29" s="480" t="s">
        <v>29</v>
      </c>
      <c r="K29" s="479" t="b">
        <f>IFERROR(IF(VLOOKUP(A29,$A$9:$V$26,22,FALSE)&lt;&gt;"",TRUE,FALSE),FALSE)</f>
        <v>1</v>
      </c>
      <c r="L29" s="479" t="str">
        <f ca="1">IFERROR(IF(G29&lt;&gt;"",INDEX('Overview - Section A'!$U$37:$U$44,MATCH(G29,'Overview - Section A'!$A$37:$A$44,1)),J29),"")</f>
        <v>[Record ID]</v>
      </c>
      <c r="M29" s="481" t="s">
        <v>29</v>
      </c>
      <c r="N29" s="479" t="s">
        <v>170</v>
      </c>
      <c r="O29" s="479" t="s">
        <v>144</v>
      </c>
      <c r="P29" s="316"/>
    </row>
    <row r="30" spans="1:37" ht="47.1" customHeight="1" x14ac:dyDescent="0.2">
      <c r="A30" s="476">
        <v>1</v>
      </c>
      <c r="B30" s="428" t="str">
        <f t="shared" ref="B30:B93" si="4">IF(A30=A29,"",VLOOKUP(A30,$A$9:$V$26,22,FALSE))</f>
        <v>Malaria I-3.1(M): Nombre de décès de patients hospitalisés dus au paludisme : taux pour 100 000 habitants par an</v>
      </c>
      <c r="C30" s="477">
        <f>IFERROR(IF(N30&lt;&gt;"",N30,IF(A30=A29,IF(C29&lt;YEAR('Overview - Section A'!$E$8),C29+1,""),YEAR('Overview - Section A'!$E$7))),"")</f>
        <v>2018</v>
      </c>
      <c r="D30" s="478">
        <v>48</v>
      </c>
      <c r="E30" s="431"/>
      <c r="F30" s="432" t="str">
        <f t="shared" ref="F30:F93" si="5">IF(IF(AND(D30="",E30=""),O30,IFERROR((D30/E30)*100,""))=0,"",IF(AND(D30="",E30=""),O30,IFERROR((D30/E30)*100,"")))</f>
        <v/>
      </c>
      <c r="G30" s="433">
        <v>43511</v>
      </c>
      <c r="H30" s="434"/>
      <c r="I30" s="479"/>
      <c r="J30" s="480" t="s">
        <v>466</v>
      </c>
      <c r="K30" s="479" t="b">
        <f t="shared" ref="K30:K93" si="6">IFERROR(IF(VLOOKUP(A30,$A$9:$V$26,22,FALSE)&lt;&gt;"",TRUE,FALSE),FALSE)</f>
        <v>1</v>
      </c>
      <c r="L30" s="479" t="str">
        <f ca="1">IFERROR(IF(G30&lt;&gt;"",INDEX('Overview - Section A'!$U$37:$U$44,MATCH(G30,'Overview - Section A'!$A$37:$A$44,1)),J30),"")</f>
        <v>a1Y36000004USzXEAW</v>
      </c>
      <c r="M30" s="481" t="s">
        <v>771</v>
      </c>
      <c r="N30" s="479">
        <v>2018</v>
      </c>
      <c r="O30" s="479"/>
      <c r="P30" s="316"/>
    </row>
    <row r="31" spans="1:37" ht="47.1" customHeight="1" x14ac:dyDescent="0.2">
      <c r="A31" s="476">
        <v>1</v>
      </c>
      <c r="B31" s="428" t="str">
        <f t="shared" si="4"/>
        <v/>
      </c>
      <c r="C31" s="477">
        <f>IFERROR(IF(N31&lt;&gt;"",N31,IF(A31=A30,IF(C30&lt;YEAR('Overview - Section A'!$E$8),C30+1,""),YEAR('Overview - Section A'!$E$7))),"")</f>
        <v>2019</v>
      </c>
      <c r="D31" s="478"/>
      <c r="E31" s="431"/>
      <c r="F31" s="432" t="str">
        <f t="shared" si="5"/>
        <v/>
      </c>
      <c r="G31" s="433"/>
      <c r="H31" s="434"/>
      <c r="I31" s="479"/>
      <c r="J31" s="480" t="s">
        <v>468</v>
      </c>
      <c r="K31" s="479" t="b">
        <f t="shared" si="6"/>
        <v>1</v>
      </c>
      <c r="L31" s="479" t="str">
        <f>IFERROR(IF(G31&lt;&gt;"",INDEX('Overview - Section A'!$U$37:$U$44,MATCH(G31,'Overview - Section A'!$A$37:$A$44,1)),J31),"")</f>
        <v>a1Y36000004USzYEAW</v>
      </c>
      <c r="M31" s="481" t="s">
        <v>772</v>
      </c>
      <c r="N31" s="479"/>
      <c r="O31" s="479"/>
      <c r="P31" s="316"/>
    </row>
    <row r="32" spans="1:37" ht="47.1" customHeight="1" x14ac:dyDescent="0.2">
      <c r="A32" s="476">
        <v>1</v>
      </c>
      <c r="B32" s="428" t="str">
        <f t="shared" si="4"/>
        <v/>
      </c>
      <c r="C32" s="477">
        <f>IFERROR(IF(N32&lt;&gt;"",N32,IF(A32=A31,IF(C31&lt;YEAR('Overview - Section A'!$E$8),C31+1,""),YEAR('Overview - Section A'!$E$7))),"")</f>
        <v>2019</v>
      </c>
      <c r="D32" s="478">
        <v>37</v>
      </c>
      <c r="E32" s="431"/>
      <c r="F32" s="432" t="str">
        <f t="shared" si="5"/>
        <v/>
      </c>
      <c r="G32" s="433">
        <v>43876</v>
      </c>
      <c r="H32" s="434"/>
      <c r="I32" s="479"/>
      <c r="J32" s="480" t="s">
        <v>470</v>
      </c>
      <c r="K32" s="479" t="b">
        <f t="shared" si="6"/>
        <v>1</v>
      </c>
      <c r="L32" s="479" t="str">
        <f ca="1">IFERROR(IF(G32&lt;&gt;"",INDEX('Overview - Section A'!$U$37:$U$44,MATCH(G32,'Overview - Section A'!$A$37:$A$44,1)),J32),"")</f>
        <v>a1Y36000004USzZEAW</v>
      </c>
      <c r="M32" s="481" t="s">
        <v>773</v>
      </c>
      <c r="N32" s="479">
        <v>2019</v>
      </c>
      <c r="O32" s="479"/>
      <c r="P32" s="316"/>
    </row>
    <row r="33" spans="1:16" ht="47.1" customHeight="1" x14ac:dyDescent="0.2">
      <c r="A33" s="476">
        <v>1</v>
      </c>
      <c r="B33" s="428" t="str">
        <f t="shared" si="4"/>
        <v/>
      </c>
      <c r="C33" s="477">
        <f>IFERROR(IF(N33&lt;&gt;"",N33,IF(A33=A32,IF(C32&lt;YEAR('Overview - Section A'!$E$8),C32+1,""),YEAR('Overview - Section A'!$E$7))),"")</f>
        <v>2020</v>
      </c>
      <c r="D33" s="478"/>
      <c r="E33" s="431"/>
      <c r="F33" s="432" t="str">
        <f t="shared" si="5"/>
        <v/>
      </c>
      <c r="G33" s="433"/>
      <c r="H33" s="434"/>
      <c r="I33" s="479"/>
      <c r="J33" s="480" t="s">
        <v>470</v>
      </c>
      <c r="K33" s="479" t="b">
        <f t="shared" si="6"/>
        <v>1</v>
      </c>
      <c r="L33" s="479" t="str">
        <f>IFERROR(IF(G33&lt;&gt;"",INDEX('Overview - Section A'!$U$37:$U$44,MATCH(G33,'Overview - Section A'!$A$37:$A$44,1)),J33),"")</f>
        <v>a1Y36000004USzZEAW</v>
      </c>
      <c r="M33" s="481" t="s">
        <v>774</v>
      </c>
      <c r="N33" s="479"/>
      <c r="O33" s="479"/>
      <c r="P33" s="316"/>
    </row>
    <row r="34" spans="1:16" ht="47.1" customHeight="1" x14ac:dyDescent="0.2">
      <c r="A34" s="476">
        <v>1</v>
      </c>
      <c r="B34" s="428" t="str">
        <f t="shared" si="4"/>
        <v/>
      </c>
      <c r="C34" s="477">
        <f>IFERROR(IF(N34&lt;&gt;"",N34,IF(A34=A33,IF(C33&lt;YEAR('Overview - Section A'!$E$8),C33+1,""),YEAR('Overview - Section A'!$E$7))),"")</f>
        <v>2020</v>
      </c>
      <c r="D34" s="478">
        <v>28</v>
      </c>
      <c r="E34" s="431"/>
      <c r="F34" s="432" t="str">
        <f t="shared" si="5"/>
        <v/>
      </c>
      <c r="G34" s="433">
        <v>44242</v>
      </c>
      <c r="H34" s="434"/>
      <c r="I34" s="479"/>
      <c r="J34" s="480" t="s">
        <v>473</v>
      </c>
      <c r="K34" s="479" t="b">
        <f t="shared" si="6"/>
        <v>1</v>
      </c>
      <c r="L34" s="479" t="str">
        <f ca="1">IFERROR(IF(G34&lt;&gt;"",INDEX('Overview - Section A'!$U$37:$U$44,MATCH(G34,'Overview - Section A'!$A$37:$A$44,1)),J34),"")</f>
        <v>a1Y36000004USzaEAG</v>
      </c>
      <c r="M34" s="481" t="s">
        <v>775</v>
      </c>
      <c r="N34" s="479">
        <v>2020</v>
      </c>
      <c r="O34" s="479"/>
      <c r="P34" s="316"/>
    </row>
    <row r="35" spans="1:16" ht="47.1" customHeight="1" x14ac:dyDescent="0.2">
      <c r="A35" s="476">
        <v>1</v>
      </c>
      <c r="B35" s="428" t="str">
        <f t="shared" si="4"/>
        <v/>
      </c>
      <c r="C35" s="477" t="str">
        <f>IFERROR(IF(N35&lt;&gt;"",N35,IF(A35=A34,IF(C34&lt;YEAR('Overview - Section A'!$E$8),C34+1,""),YEAR('Overview - Section A'!$E$7))),"")</f>
        <v/>
      </c>
      <c r="D35" s="478"/>
      <c r="E35" s="431"/>
      <c r="F35" s="432" t="str">
        <f t="shared" si="5"/>
        <v/>
      </c>
      <c r="G35" s="433"/>
      <c r="H35" s="434"/>
      <c r="I35" s="479"/>
      <c r="J35" s="480" t="s">
        <v>473</v>
      </c>
      <c r="K35" s="479" t="b">
        <f t="shared" si="6"/>
        <v>1</v>
      </c>
      <c r="L35" s="479" t="str">
        <f>IFERROR(IF(G35&lt;&gt;"",INDEX('Overview - Section A'!$U$37:$U$44,MATCH(G35,'Overview - Section A'!$A$37:$A$44,1)),J35),"")</f>
        <v>a1Y36000004USzaEAG</v>
      </c>
      <c r="M35" s="481" t="s">
        <v>776</v>
      </c>
      <c r="N35" s="479"/>
      <c r="O35" s="479"/>
      <c r="P35" s="316"/>
    </row>
    <row r="36" spans="1:16" ht="47.1" customHeight="1" x14ac:dyDescent="0.2">
      <c r="A36" s="476">
        <v>1</v>
      </c>
      <c r="B36" s="428" t="str">
        <f t="shared" si="4"/>
        <v/>
      </c>
      <c r="C36" s="477" t="str">
        <f>IFERROR(IF(N36&lt;&gt;"",N36,IF(A36=A35,IF(C35&lt;YEAR('Overview - Section A'!$E$8),C35+1,""),YEAR('Overview - Section A'!$E$7))),"")</f>
        <v/>
      </c>
      <c r="D36" s="478"/>
      <c r="E36" s="431"/>
      <c r="F36" s="432" t="str">
        <f t="shared" si="5"/>
        <v/>
      </c>
      <c r="G36" s="433"/>
      <c r="H36" s="434"/>
      <c r="I36" s="479"/>
      <c r="J36" s="480" t="s">
        <v>462</v>
      </c>
      <c r="K36" s="479" t="b">
        <f t="shared" si="6"/>
        <v>1</v>
      </c>
      <c r="L36" s="479" t="str">
        <f>IFERROR(IF(G36&lt;&gt;"",INDEX('Overview - Section A'!$U$37:$U$44,MATCH(G36,'Overview - Section A'!$A$37:$A$44,1)),J36),"")</f>
        <v>a1Y36000004USzVEAW</v>
      </c>
      <c r="M36" s="481" t="s">
        <v>777</v>
      </c>
      <c r="N36" s="479"/>
      <c r="O36" s="479"/>
      <c r="P36" s="316"/>
    </row>
    <row r="37" spans="1:16" ht="47.1" customHeight="1" x14ac:dyDescent="0.2">
      <c r="A37" s="476">
        <v>1</v>
      </c>
      <c r="B37" s="428" t="str">
        <f t="shared" si="4"/>
        <v/>
      </c>
      <c r="C37" s="477" t="str">
        <f>IFERROR(IF(N37&lt;&gt;"",N37,IF(A37=A36,IF(C36&lt;YEAR('Overview - Section A'!$E$8),C36+1,""),YEAR('Overview - Section A'!$E$7))),"")</f>
        <v/>
      </c>
      <c r="D37" s="478"/>
      <c r="E37" s="431"/>
      <c r="F37" s="432" t="str">
        <f t="shared" si="5"/>
        <v/>
      </c>
      <c r="G37" s="433"/>
      <c r="H37" s="434"/>
      <c r="I37" s="479"/>
      <c r="J37" s="480" t="s">
        <v>464</v>
      </c>
      <c r="K37" s="479" t="b">
        <f t="shared" si="6"/>
        <v>1</v>
      </c>
      <c r="L37" s="479" t="str">
        <f>IFERROR(IF(G37&lt;&gt;"",INDEX('Overview - Section A'!$U$37:$U$44,MATCH(G37,'Overview - Section A'!$A$37:$A$44,1)),J37),"")</f>
        <v>a1Y36000004USzWEAW</v>
      </c>
      <c r="M37" s="481" t="s">
        <v>778</v>
      </c>
      <c r="N37" s="479"/>
      <c r="O37" s="479"/>
      <c r="P37" s="316"/>
    </row>
    <row r="38" spans="1:16" ht="47.1" customHeight="1" x14ac:dyDescent="0.2">
      <c r="A38" s="476">
        <v>2</v>
      </c>
      <c r="B38" s="428" t="str">
        <f t="shared" si="4"/>
        <v>Malaria I-1(M): Cas de paludisme enregistrés, présumés et confirmés</v>
      </c>
      <c r="C38" s="477">
        <f>IFERROR(IF(N38&lt;&gt;"",N38,IF(A38=A37,IF(C37&lt;YEAR('Overview - Section A'!$E$8),C37+1,""),YEAR('Overview - Section A'!$E$7))),"")</f>
        <v>2018</v>
      </c>
      <c r="D38" s="478">
        <v>8567946</v>
      </c>
      <c r="E38" s="431"/>
      <c r="F38" s="432" t="str">
        <f t="shared" si="5"/>
        <v/>
      </c>
      <c r="G38" s="433">
        <v>43511</v>
      </c>
      <c r="H38" s="434"/>
      <c r="I38" s="479"/>
      <c r="J38" s="480" t="s">
        <v>466</v>
      </c>
      <c r="K38" s="479" t="b">
        <f t="shared" si="6"/>
        <v>1</v>
      </c>
      <c r="L38" s="479" t="str">
        <f ca="1">IFERROR(IF(G38&lt;&gt;"",INDEX('Overview - Section A'!$U$37:$U$44,MATCH(G38,'Overview - Section A'!$A$37:$A$44,1)),J38),"")</f>
        <v>a1Y36000004USzXEAW</v>
      </c>
      <c r="M38" s="481" t="s">
        <v>779</v>
      </c>
      <c r="N38" s="479">
        <v>2018</v>
      </c>
      <c r="O38" s="479"/>
      <c r="P38" s="316"/>
    </row>
    <row r="39" spans="1:16" ht="47.1" customHeight="1" x14ac:dyDescent="0.2">
      <c r="A39" s="476">
        <v>2</v>
      </c>
      <c r="B39" s="428" t="str">
        <f t="shared" si="4"/>
        <v/>
      </c>
      <c r="C39" s="477">
        <f>IFERROR(IF(N39&lt;&gt;"",N39,IF(A39=A38,IF(C38&lt;YEAR('Overview - Section A'!$E$8),C38+1,""),YEAR('Overview - Section A'!$E$7))),"")</f>
        <v>2019</v>
      </c>
      <c r="D39" s="478"/>
      <c r="E39" s="431"/>
      <c r="F39" s="432" t="str">
        <f t="shared" si="5"/>
        <v/>
      </c>
      <c r="G39" s="433"/>
      <c r="H39" s="434"/>
      <c r="I39" s="479"/>
      <c r="J39" s="480" t="s">
        <v>468</v>
      </c>
      <c r="K39" s="479" t="b">
        <f t="shared" si="6"/>
        <v>1</v>
      </c>
      <c r="L39" s="479" t="str">
        <f>IFERROR(IF(G39&lt;&gt;"",INDEX('Overview - Section A'!$U$37:$U$44,MATCH(G39,'Overview - Section A'!$A$37:$A$44,1)),J39),"")</f>
        <v>a1Y36000004USzYEAW</v>
      </c>
      <c r="M39" s="481" t="s">
        <v>780</v>
      </c>
      <c r="N39" s="479"/>
      <c r="O39" s="479"/>
      <c r="P39" s="316"/>
    </row>
    <row r="40" spans="1:16" ht="47.1" customHeight="1" x14ac:dyDescent="0.2">
      <c r="A40" s="476">
        <v>2</v>
      </c>
      <c r="B40" s="428" t="str">
        <f t="shared" si="4"/>
        <v/>
      </c>
      <c r="C40" s="477">
        <f>IFERROR(IF(N40&lt;&gt;"",N40,IF(A40=A39,IF(C39&lt;YEAR('Overview - Section A'!$E$8),C39+1,""),YEAR('Overview - Section A'!$E$7))),"")</f>
        <v>2019</v>
      </c>
      <c r="D40" s="478">
        <v>7882510</v>
      </c>
      <c r="E40" s="431"/>
      <c r="F40" s="432" t="str">
        <f t="shared" si="5"/>
        <v/>
      </c>
      <c r="G40" s="433">
        <v>43876</v>
      </c>
      <c r="H40" s="434"/>
      <c r="I40" s="479"/>
      <c r="J40" s="480" t="s">
        <v>470</v>
      </c>
      <c r="K40" s="479" t="b">
        <f t="shared" si="6"/>
        <v>1</v>
      </c>
      <c r="L40" s="479" t="str">
        <f ca="1">IFERROR(IF(G40&lt;&gt;"",INDEX('Overview - Section A'!$U$37:$U$44,MATCH(G40,'Overview - Section A'!$A$37:$A$44,1)),J40),"")</f>
        <v>a1Y36000004USzZEAW</v>
      </c>
      <c r="M40" s="481" t="s">
        <v>781</v>
      </c>
      <c r="N40" s="479">
        <v>2019</v>
      </c>
      <c r="O40" s="479"/>
      <c r="P40" s="316"/>
    </row>
    <row r="41" spans="1:16" ht="47.1" customHeight="1" x14ac:dyDescent="0.2">
      <c r="A41" s="476">
        <v>2</v>
      </c>
      <c r="B41" s="428" t="str">
        <f t="shared" si="4"/>
        <v/>
      </c>
      <c r="C41" s="477">
        <f>IFERROR(IF(N41&lt;&gt;"",N41,IF(A41=A40,IF(C40&lt;YEAR('Overview - Section A'!$E$8),C40+1,""),YEAR('Overview - Section A'!$E$7))),"")</f>
        <v>2020</v>
      </c>
      <c r="D41" s="478"/>
      <c r="E41" s="431"/>
      <c r="F41" s="432" t="str">
        <f t="shared" si="5"/>
        <v/>
      </c>
      <c r="G41" s="433"/>
      <c r="H41" s="434"/>
      <c r="I41" s="479"/>
      <c r="J41" s="480" t="s">
        <v>470</v>
      </c>
      <c r="K41" s="479" t="b">
        <f t="shared" si="6"/>
        <v>1</v>
      </c>
      <c r="L41" s="479" t="str">
        <f>IFERROR(IF(G41&lt;&gt;"",INDEX('Overview - Section A'!$U$37:$U$44,MATCH(G41,'Overview - Section A'!$A$37:$A$44,1)),J41),"")</f>
        <v>a1Y36000004USzZEAW</v>
      </c>
      <c r="M41" s="481" t="s">
        <v>782</v>
      </c>
      <c r="N41" s="479"/>
      <c r="O41" s="479"/>
      <c r="P41" s="316"/>
    </row>
    <row r="42" spans="1:16" ht="47.1" customHeight="1" x14ac:dyDescent="0.2">
      <c r="A42" s="476">
        <v>2</v>
      </c>
      <c r="B42" s="428" t="str">
        <f t="shared" si="4"/>
        <v/>
      </c>
      <c r="C42" s="477">
        <f>IFERROR(IF(N42&lt;&gt;"",N42,IF(A42=A41,IF(C41&lt;YEAR('Overview - Section A'!$E$8),C41+1,""),YEAR('Overview - Section A'!$E$7))),"")</f>
        <v>2020</v>
      </c>
      <c r="D42" s="478">
        <v>7409560</v>
      </c>
      <c r="E42" s="431"/>
      <c r="F42" s="432" t="str">
        <f t="shared" si="5"/>
        <v/>
      </c>
      <c r="G42" s="433">
        <v>44242</v>
      </c>
      <c r="H42" s="434"/>
      <c r="I42" s="479"/>
      <c r="J42" s="480" t="s">
        <v>473</v>
      </c>
      <c r="K42" s="479" t="b">
        <f t="shared" si="6"/>
        <v>1</v>
      </c>
      <c r="L42" s="479" t="str">
        <f ca="1">IFERROR(IF(G42&lt;&gt;"",INDEX('Overview - Section A'!$U$37:$U$44,MATCH(G42,'Overview - Section A'!$A$37:$A$44,1)),J42),"")</f>
        <v>a1Y36000004USzaEAG</v>
      </c>
      <c r="M42" s="481" t="s">
        <v>783</v>
      </c>
      <c r="N42" s="479">
        <v>2020</v>
      </c>
      <c r="O42" s="479"/>
      <c r="P42" s="316"/>
    </row>
    <row r="43" spans="1:16" ht="47.1" customHeight="1" x14ac:dyDescent="0.2">
      <c r="A43" s="476">
        <v>2</v>
      </c>
      <c r="B43" s="428" t="str">
        <f t="shared" si="4"/>
        <v/>
      </c>
      <c r="C43" s="477" t="str">
        <f>IFERROR(IF(N43&lt;&gt;"",N43,IF(A43=A42,IF(C42&lt;YEAR('Overview - Section A'!$E$8),C42+1,""),YEAR('Overview - Section A'!$E$7))),"")</f>
        <v/>
      </c>
      <c r="D43" s="478"/>
      <c r="E43" s="431"/>
      <c r="F43" s="432" t="str">
        <f t="shared" si="5"/>
        <v/>
      </c>
      <c r="G43" s="433"/>
      <c r="H43" s="434"/>
      <c r="I43" s="479"/>
      <c r="J43" s="480" t="s">
        <v>473</v>
      </c>
      <c r="K43" s="479" t="b">
        <f t="shared" si="6"/>
        <v>1</v>
      </c>
      <c r="L43" s="479" t="str">
        <f>IFERROR(IF(G43&lt;&gt;"",INDEX('Overview - Section A'!$U$37:$U$44,MATCH(G43,'Overview - Section A'!$A$37:$A$44,1)),J43),"")</f>
        <v>a1Y36000004USzaEAG</v>
      </c>
      <c r="M43" s="481" t="s">
        <v>784</v>
      </c>
      <c r="N43" s="479"/>
      <c r="O43" s="479"/>
      <c r="P43" s="316"/>
    </row>
    <row r="44" spans="1:16" ht="47.1" customHeight="1" x14ac:dyDescent="0.2">
      <c r="A44" s="476">
        <v>2</v>
      </c>
      <c r="B44" s="428" t="str">
        <f t="shared" si="4"/>
        <v/>
      </c>
      <c r="C44" s="477" t="str">
        <f>IFERROR(IF(N44&lt;&gt;"",N44,IF(A44=A43,IF(C43&lt;YEAR('Overview - Section A'!$E$8),C43+1,""),YEAR('Overview - Section A'!$E$7))),"")</f>
        <v/>
      </c>
      <c r="D44" s="478"/>
      <c r="E44" s="431"/>
      <c r="F44" s="432" t="str">
        <f t="shared" si="5"/>
        <v/>
      </c>
      <c r="G44" s="433"/>
      <c r="H44" s="434"/>
      <c r="I44" s="479"/>
      <c r="J44" s="480" t="s">
        <v>462</v>
      </c>
      <c r="K44" s="479" t="b">
        <f t="shared" si="6"/>
        <v>1</v>
      </c>
      <c r="L44" s="479" t="str">
        <f>IFERROR(IF(G44&lt;&gt;"",INDEX('Overview - Section A'!$U$37:$U$44,MATCH(G44,'Overview - Section A'!$A$37:$A$44,1)),J44),"")</f>
        <v>a1Y36000004USzVEAW</v>
      </c>
      <c r="M44" s="481" t="s">
        <v>785</v>
      </c>
      <c r="N44" s="479"/>
      <c r="O44" s="479"/>
      <c r="P44" s="316"/>
    </row>
    <row r="45" spans="1:16" ht="47.1" customHeight="1" x14ac:dyDescent="0.2">
      <c r="A45" s="476">
        <v>2</v>
      </c>
      <c r="B45" s="428" t="str">
        <f t="shared" si="4"/>
        <v/>
      </c>
      <c r="C45" s="477" t="str">
        <f>IFERROR(IF(N45&lt;&gt;"",N45,IF(A45=A44,IF(C44&lt;YEAR('Overview - Section A'!$E$8),C44+1,""),YEAR('Overview - Section A'!$E$7))),"")</f>
        <v/>
      </c>
      <c r="D45" s="478"/>
      <c r="E45" s="431"/>
      <c r="F45" s="432" t="str">
        <f t="shared" si="5"/>
        <v/>
      </c>
      <c r="G45" s="433"/>
      <c r="H45" s="434"/>
      <c r="I45" s="479"/>
      <c r="J45" s="480" t="s">
        <v>464</v>
      </c>
      <c r="K45" s="479" t="b">
        <f t="shared" si="6"/>
        <v>1</v>
      </c>
      <c r="L45" s="479" t="str">
        <f>IFERROR(IF(G45&lt;&gt;"",INDEX('Overview - Section A'!$U$37:$U$44,MATCH(G45,'Overview - Section A'!$A$37:$A$44,1)),J45),"")</f>
        <v>a1Y36000004USzWEAW</v>
      </c>
      <c r="M45" s="481" t="s">
        <v>786</v>
      </c>
      <c r="N45" s="479"/>
      <c r="O45" s="479"/>
      <c r="P45" s="316"/>
    </row>
    <row r="46" spans="1:16" ht="47.1" customHeight="1" x14ac:dyDescent="0.2">
      <c r="A46" s="476">
        <v>3</v>
      </c>
      <c r="B46" s="428" t="str">
        <f t="shared" si="4"/>
        <v/>
      </c>
      <c r="C46" s="477">
        <f>IFERROR(IF(N46&lt;&gt;"",N46,IF(A46=A45,IF(C45&lt;YEAR('Overview - Section A'!$E$8),C45+1,""),YEAR('Overview - Section A'!$E$7))),"")</f>
        <v>2018</v>
      </c>
      <c r="D46" s="478"/>
      <c r="E46" s="431"/>
      <c r="F46" s="432" t="str">
        <f t="shared" si="5"/>
        <v/>
      </c>
      <c r="G46" s="433"/>
      <c r="H46" s="434"/>
      <c r="I46" s="479"/>
      <c r="J46" s="480" t="s">
        <v>462</v>
      </c>
      <c r="K46" s="479" t="b">
        <f t="shared" si="6"/>
        <v>0</v>
      </c>
      <c r="L46" s="479" t="str">
        <f>IFERROR(IF(G46&lt;&gt;"",INDEX('Overview - Section A'!$U$37:$U$44,MATCH(G46,'Overview - Section A'!$A$37:$A$44,1)),J46),"")</f>
        <v>a1Y36000004USzVEAW</v>
      </c>
      <c r="M46" s="481" t="s">
        <v>787</v>
      </c>
      <c r="N46" s="479">
        <v>2018</v>
      </c>
      <c r="O46" s="479"/>
      <c r="P46" s="316"/>
    </row>
    <row r="47" spans="1:16" ht="47.1" customHeight="1" x14ac:dyDescent="0.2">
      <c r="A47" s="476">
        <v>3</v>
      </c>
      <c r="B47" s="428" t="str">
        <f t="shared" si="4"/>
        <v/>
      </c>
      <c r="C47" s="477">
        <f>IFERROR(IF(N47&lt;&gt;"",N47,IF(A47=A46,IF(C46&lt;YEAR('Overview - Section A'!$E$8),C46+1,""),YEAR('Overview - Section A'!$E$7))),"")</f>
        <v>2019</v>
      </c>
      <c r="D47" s="478"/>
      <c r="E47" s="431"/>
      <c r="F47" s="432" t="str">
        <f t="shared" si="5"/>
        <v/>
      </c>
      <c r="G47" s="433"/>
      <c r="H47" s="434"/>
      <c r="I47" s="479"/>
      <c r="J47" s="480" t="s">
        <v>464</v>
      </c>
      <c r="K47" s="479" t="b">
        <f t="shared" si="6"/>
        <v>0</v>
      </c>
      <c r="L47" s="479" t="str">
        <f>IFERROR(IF(G47&lt;&gt;"",INDEX('Overview - Section A'!$U$37:$U$44,MATCH(G47,'Overview - Section A'!$A$37:$A$44,1)),J47),"")</f>
        <v>a1Y36000004USzWEAW</v>
      </c>
      <c r="M47" s="481" t="s">
        <v>788</v>
      </c>
      <c r="N47" s="479">
        <v>2019</v>
      </c>
      <c r="O47" s="479"/>
      <c r="P47" s="316"/>
    </row>
    <row r="48" spans="1:16" ht="47.1" customHeight="1" x14ac:dyDescent="0.2">
      <c r="A48" s="476">
        <v>3</v>
      </c>
      <c r="B48" s="428" t="str">
        <f t="shared" si="4"/>
        <v/>
      </c>
      <c r="C48" s="477">
        <f>IFERROR(IF(N48&lt;&gt;"",N48,IF(A48=A47,IF(C47&lt;YEAR('Overview - Section A'!$E$8),C47+1,""),YEAR('Overview - Section A'!$E$7))),"")</f>
        <v>2020</v>
      </c>
      <c r="D48" s="478"/>
      <c r="E48" s="431"/>
      <c r="F48" s="432" t="str">
        <f t="shared" si="5"/>
        <v/>
      </c>
      <c r="G48" s="433"/>
      <c r="H48" s="434"/>
      <c r="I48" s="479"/>
      <c r="J48" s="480" t="s">
        <v>466</v>
      </c>
      <c r="K48" s="479" t="b">
        <f t="shared" si="6"/>
        <v>0</v>
      </c>
      <c r="L48" s="479" t="str">
        <f>IFERROR(IF(G48&lt;&gt;"",INDEX('Overview - Section A'!$U$37:$U$44,MATCH(G48,'Overview - Section A'!$A$37:$A$44,1)),J48),"")</f>
        <v>a1Y36000004USzXEAW</v>
      </c>
      <c r="M48" s="481" t="s">
        <v>789</v>
      </c>
      <c r="N48" s="479">
        <v>2020</v>
      </c>
      <c r="O48" s="479"/>
      <c r="P48" s="316"/>
    </row>
    <row r="49" spans="1:16" ht="47.1" customHeight="1" x14ac:dyDescent="0.2">
      <c r="A49" s="476">
        <v>3</v>
      </c>
      <c r="B49" s="428" t="str">
        <f t="shared" si="4"/>
        <v/>
      </c>
      <c r="C49" s="477" t="str">
        <f>IFERROR(IF(N49&lt;&gt;"",N49,IF(A49=A48,IF(C48&lt;YEAR('Overview - Section A'!$E$8),C48+1,""),YEAR('Overview - Section A'!$E$7))),"")</f>
        <v/>
      </c>
      <c r="D49" s="478"/>
      <c r="E49" s="431"/>
      <c r="F49" s="432" t="str">
        <f t="shared" si="5"/>
        <v/>
      </c>
      <c r="G49" s="433"/>
      <c r="H49" s="434"/>
      <c r="I49" s="479"/>
      <c r="J49" s="480" t="s">
        <v>468</v>
      </c>
      <c r="K49" s="479" t="b">
        <f t="shared" si="6"/>
        <v>0</v>
      </c>
      <c r="L49" s="479" t="str">
        <f>IFERROR(IF(G49&lt;&gt;"",INDEX('Overview - Section A'!$U$37:$U$44,MATCH(G49,'Overview - Section A'!$A$37:$A$44,1)),J49),"")</f>
        <v>a1Y36000004USzYEAW</v>
      </c>
      <c r="M49" s="481" t="s">
        <v>790</v>
      </c>
      <c r="N49" s="479"/>
      <c r="O49" s="479"/>
      <c r="P49" s="316"/>
    </row>
    <row r="50" spans="1:16" ht="47.1" customHeight="1" x14ac:dyDescent="0.2">
      <c r="A50" s="476">
        <v>3</v>
      </c>
      <c r="B50" s="428" t="str">
        <f t="shared" si="4"/>
        <v/>
      </c>
      <c r="C50" s="477" t="str">
        <f>IFERROR(IF(N50&lt;&gt;"",N50,IF(A50=A49,IF(C49&lt;YEAR('Overview - Section A'!$E$8),C49+1,""),YEAR('Overview - Section A'!$E$7))),"")</f>
        <v/>
      </c>
      <c r="D50" s="478"/>
      <c r="E50" s="431"/>
      <c r="F50" s="432" t="str">
        <f t="shared" si="5"/>
        <v/>
      </c>
      <c r="G50" s="433"/>
      <c r="H50" s="434"/>
      <c r="I50" s="479"/>
      <c r="J50" s="480" t="s">
        <v>470</v>
      </c>
      <c r="K50" s="479" t="b">
        <f t="shared" si="6"/>
        <v>0</v>
      </c>
      <c r="L50" s="479" t="str">
        <f>IFERROR(IF(G50&lt;&gt;"",INDEX('Overview - Section A'!$U$37:$U$44,MATCH(G50,'Overview - Section A'!$A$37:$A$44,1)),J50),"")</f>
        <v>a1Y36000004USzZEAW</v>
      </c>
      <c r="M50" s="481" t="s">
        <v>791</v>
      </c>
      <c r="N50" s="479"/>
      <c r="O50" s="479"/>
      <c r="P50" s="316"/>
    </row>
    <row r="51" spans="1:16" ht="47.1" customHeight="1" x14ac:dyDescent="0.2">
      <c r="A51" s="476">
        <v>3</v>
      </c>
      <c r="B51" s="428" t="str">
        <f t="shared" si="4"/>
        <v/>
      </c>
      <c r="C51" s="477" t="str">
        <f>IFERROR(IF(N51&lt;&gt;"",N51,IF(A51=A50,IF(C50&lt;YEAR('Overview - Section A'!$E$8),C50+1,""),YEAR('Overview - Section A'!$E$7))),"")</f>
        <v/>
      </c>
      <c r="D51" s="478"/>
      <c r="E51" s="431"/>
      <c r="F51" s="432" t="str">
        <f t="shared" si="5"/>
        <v/>
      </c>
      <c r="G51" s="433"/>
      <c r="H51" s="434"/>
      <c r="I51" s="479"/>
      <c r="J51" s="480" t="s">
        <v>473</v>
      </c>
      <c r="K51" s="479" t="b">
        <f t="shared" si="6"/>
        <v>0</v>
      </c>
      <c r="L51" s="479" t="str">
        <f>IFERROR(IF(G51&lt;&gt;"",INDEX('Overview - Section A'!$U$37:$U$44,MATCH(G51,'Overview - Section A'!$A$37:$A$44,1)),J51),"")</f>
        <v>a1Y36000004USzaEAG</v>
      </c>
      <c r="M51" s="481" t="s">
        <v>792</v>
      </c>
      <c r="N51" s="479"/>
      <c r="O51" s="479"/>
      <c r="P51" s="316"/>
    </row>
    <row r="52" spans="1:16" ht="47.1" customHeight="1" x14ac:dyDescent="0.2">
      <c r="A52" s="476">
        <v>4</v>
      </c>
      <c r="B52" s="428" t="str">
        <f t="shared" si="4"/>
        <v/>
      </c>
      <c r="C52" s="477">
        <f>IFERROR(IF(N52&lt;&gt;"",N52,IF(A52=A51,IF(C51&lt;YEAR('Overview - Section A'!$E$8),C51+1,""),YEAR('Overview - Section A'!$E$7))),"")</f>
        <v>2018</v>
      </c>
      <c r="D52" s="478"/>
      <c r="E52" s="431"/>
      <c r="F52" s="432" t="str">
        <f t="shared" si="5"/>
        <v/>
      </c>
      <c r="G52" s="433"/>
      <c r="H52" s="434"/>
      <c r="I52" s="479"/>
      <c r="J52" s="480" t="s">
        <v>462</v>
      </c>
      <c r="K52" s="479" t="b">
        <f t="shared" si="6"/>
        <v>0</v>
      </c>
      <c r="L52" s="479" t="str">
        <f>IFERROR(IF(G52&lt;&gt;"",INDEX('Overview - Section A'!$U$37:$U$44,MATCH(G52,'Overview - Section A'!$A$37:$A$44,1)),J52),"")</f>
        <v>a1Y36000004USzVEAW</v>
      </c>
      <c r="M52" s="481" t="s">
        <v>793</v>
      </c>
      <c r="N52" s="479">
        <v>2018</v>
      </c>
      <c r="O52" s="479"/>
      <c r="P52" s="316"/>
    </row>
    <row r="53" spans="1:16" ht="47.1" customHeight="1" x14ac:dyDescent="0.2">
      <c r="A53" s="476">
        <v>4</v>
      </c>
      <c r="B53" s="428" t="str">
        <f t="shared" si="4"/>
        <v/>
      </c>
      <c r="C53" s="477">
        <f>IFERROR(IF(N53&lt;&gt;"",N53,IF(A53=A52,IF(C52&lt;YEAR('Overview - Section A'!$E$8),C52+1,""),YEAR('Overview - Section A'!$E$7))),"")</f>
        <v>2019</v>
      </c>
      <c r="D53" s="478"/>
      <c r="E53" s="431"/>
      <c r="F53" s="432" t="str">
        <f t="shared" si="5"/>
        <v/>
      </c>
      <c r="G53" s="433"/>
      <c r="H53" s="434"/>
      <c r="I53" s="479"/>
      <c r="J53" s="480" t="s">
        <v>464</v>
      </c>
      <c r="K53" s="479" t="b">
        <f t="shared" si="6"/>
        <v>0</v>
      </c>
      <c r="L53" s="479" t="str">
        <f>IFERROR(IF(G53&lt;&gt;"",INDEX('Overview - Section A'!$U$37:$U$44,MATCH(G53,'Overview - Section A'!$A$37:$A$44,1)),J53),"")</f>
        <v>a1Y36000004USzWEAW</v>
      </c>
      <c r="M53" s="481" t="s">
        <v>794</v>
      </c>
      <c r="N53" s="479">
        <v>2019</v>
      </c>
      <c r="O53" s="479"/>
      <c r="P53" s="316"/>
    </row>
    <row r="54" spans="1:16" ht="47.1" customHeight="1" x14ac:dyDescent="0.2">
      <c r="A54" s="476">
        <v>4</v>
      </c>
      <c r="B54" s="428" t="str">
        <f t="shared" si="4"/>
        <v/>
      </c>
      <c r="C54" s="477">
        <f>IFERROR(IF(N54&lt;&gt;"",N54,IF(A54=A53,IF(C53&lt;YEAR('Overview - Section A'!$E$8),C53+1,""),YEAR('Overview - Section A'!$E$7))),"")</f>
        <v>2020</v>
      </c>
      <c r="D54" s="478"/>
      <c r="E54" s="431"/>
      <c r="F54" s="432" t="str">
        <f t="shared" si="5"/>
        <v/>
      </c>
      <c r="G54" s="433"/>
      <c r="H54" s="434"/>
      <c r="I54" s="479"/>
      <c r="J54" s="480" t="s">
        <v>466</v>
      </c>
      <c r="K54" s="479" t="b">
        <f t="shared" si="6"/>
        <v>0</v>
      </c>
      <c r="L54" s="479" t="str">
        <f>IFERROR(IF(G54&lt;&gt;"",INDEX('Overview - Section A'!$U$37:$U$44,MATCH(G54,'Overview - Section A'!$A$37:$A$44,1)),J54),"")</f>
        <v>a1Y36000004USzXEAW</v>
      </c>
      <c r="M54" s="481" t="s">
        <v>795</v>
      </c>
      <c r="N54" s="479">
        <v>2020</v>
      </c>
      <c r="O54" s="479"/>
      <c r="P54" s="316"/>
    </row>
    <row r="55" spans="1:16" ht="47.1" customHeight="1" x14ac:dyDescent="0.2">
      <c r="A55" s="476">
        <v>4</v>
      </c>
      <c r="B55" s="428" t="str">
        <f t="shared" si="4"/>
        <v/>
      </c>
      <c r="C55" s="477" t="str">
        <f>IFERROR(IF(N55&lt;&gt;"",N55,IF(A55=A54,IF(C54&lt;YEAR('Overview - Section A'!$E$8),C54+1,""),YEAR('Overview - Section A'!$E$7))),"")</f>
        <v/>
      </c>
      <c r="D55" s="478"/>
      <c r="E55" s="431"/>
      <c r="F55" s="432" t="str">
        <f t="shared" si="5"/>
        <v/>
      </c>
      <c r="G55" s="433"/>
      <c r="H55" s="434"/>
      <c r="I55" s="479"/>
      <c r="J55" s="480" t="s">
        <v>468</v>
      </c>
      <c r="K55" s="479" t="b">
        <f t="shared" si="6"/>
        <v>0</v>
      </c>
      <c r="L55" s="479" t="str">
        <f>IFERROR(IF(G55&lt;&gt;"",INDEX('Overview - Section A'!$U$37:$U$44,MATCH(G55,'Overview - Section A'!$A$37:$A$44,1)),J55),"")</f>
        <v>a1Y36000004USzYEAW</v>
      </c>
      <c r="M55" s="481" t="s">
        <v>796</v>
      </c>
      <c r="N55" s="479"/>
      <c r="O55" s="479"/>
      <c r="P55" s="316"/>
    </row>
    <row r="56" spans="1:16" ht="47.1" customHeight="1" x14ac:dyDescent="0.2">
      <c r="A56" s="476">
        <v>4</v>
      </c>
      <c r="B56" s="428" t="str">
        <f t="shared" si="4"/>
        <v/>
      </c>
      <c r="C56" s="477" t="str">
        <f>IFERROR(IF(N56&lt;&gt;"",N56,IF(A56=A55,IF(C55&lt;YEAR('Overview - Section A'!$E$8),C55+1,""),YEAR('Overview - Section A'!$E$7))),"")</f>
        <v/>
      </c>
      <c r="D56" s="478"/>
      <c r="E56" s="431"/>
      <c r="F56" s="432" t="str">
        <f t="shared" si="5"/>
        <v/>
      </c>
      <c r="G56" s="433"/>
      <c r="H56" s="434"/>
      <c r="I56" s="479"/>
      <c r="J56" s="480" t="s">
        <v>470</v>
      </c>
      <c r="K56" s="479" t="b">
        <f t="shared" si="6"/>
        <v>0</v>
      </c>
      <c r="L56" s="479" t="str">
        <f>IFERROR(IF(G56&lt;&gt;"",INDEX('Overview - Section A'!$U$37:$U$44,MATCH(G56,'Overview - Section A'!$A$37:$A$44,1)),J56),"")</f>
        <v>a1Y36000004USzZEAW</v>
      </c>
      <c r="M56" s="481" t="s">
        <v>797</v>
      </c>
      <c r="N56" s="479"/>
      <c r="O56" s="479"/>
      <c r="P56" s="316"/>
    </row>
    <row r="57" spans="1:16" ht="47.1" customHeight="1" x14ac:dyDescent="0.2">
      <c r="A57" s="476">
        <v>4</v>
      </c>
      <c r="B57" s="428" t="str">
        <f t="shared" si="4"/>
        <v/>
      </c>
      <c r="C57" s="477" t="str">
        <f>IFERROR(IF(N57&lt;&gt;"",N57,IF(A57=A56,IF(C56&lt;YEAR('Overview - Section A'!$E$8),C56+1,""),YEAR('Overview - Section A'!$E$7))),"")</f>
        <v/>
      </c>
      <c r="D57" s="478"/>
      <c r="E57" s="431"/>
      <c r="F57" s="432" t="str">
        <f t="shared" si="5"/>
        <v/>
      </c>
      <c r="G57" s="433"/>
      <c r="H57" s="434"/>
      <c r="I57" s="479"/>
      <c r="J57" s="480" t="s">
        <v>473</v>
      </c>
      <c r="K57" s="479" t="b">
        <f t="shared" si="6"/>
        <v>0</v>
      </c>
      <c r="L57" s="479" t="str">
        <f>IFERROR(IF(G57&lt;&gt;"",INDEX('Overview - Section A'!$U$37:$U$44,MATCH(G57,'Overview - Section A'!$A$37:$A$44,1)),J57),"")</f>
        <v>a1Y36000004USzaEAG</v>
      </c>
      <c r="M57" s="481" t="s">
        <v>798</v>
      </c>
      <c r="N57" s="479"/>
      <c r="O57" s="479"/>
      <c r="P57" s="316"/>
    </row>
    <row r="58" spans="1:16" ht="47.1" customHeight="1" x14ac:dyDescent="0.2">
      <c r="A58" s="476">
        <v>5</v>
      </c>
      <c r="B58" s="428" t="str">
        <f t="shared" si="4"/>
        <v/>
      </c>
      <c r="C58" s="477">
        <f>IFERROR(IF(N58&lt;&gt;"",N58,IF(A58=A57,IF(C57&lt;YEAR('Overview - Section A'!$E$8),C57+1,""),YEAR('Overview - Section A'!$E$7))),"")</f>
        <v>2018</v>
      </c>
      <c r="D58" s="478"/>
      <c r="E58" s="431"/>
      <c r="F58" s="432" t="str">
        <f t="shared" si="5"/>
        <v/>
      </c>
      <c r="G58" s="433"/>
      <c r="H58" s="434"/>
      <c r="I58" s="479"/>
      <c r="J58" s="480" t="s">
        <v>462</v>
      </c>
      <c r="K58" s="479" t="b">
        <f t="shared" si="6"/>
        <v>0</v>
      </c>
      <c r="L58" s="479" t="str">
        <f>IFERROR(IF(G58&lt;&gt;"",INDEX('Overview - Section A'!$U$37:$U$44,MATCH(G58,'Overview - Section A'!$A$37:$A$44,1)),J58),"")</f>
        <v>a1Y36000004USzVEAW</v>
      </c>
      <c r="M58" s="481" t="s">
        <v>799</v>
      </c>
      <c r="N58" s="479">
        <v>2018</v>
      </c>
      <c r="O58" s="479"/>
      <c r="P58" s="316"/>
    </row>
    <row r="59" spans="1:16" ht="47.1" customHeight="1" x14ac:dyDescent="0.2">
      <c r="A59" s="476">
        <v>5</v>
      </c>
      <c r="B59" s="428" t="str">
        <f t="shared" si="4"/>
        <v/>
      </c>
      <c r="C59" s="477">
        <f>IFERROR(IF(N59&lt;&gt;"",N59,IF(A59=A58,IF(C58&lt;YEAR('Overview - Section A'!$E$8),C58+1,""),YEAR('Overview - Section A'!$E$7))),"")</f>
        <v>2019</v>
      </c>
      <c r="D59" s="478"/>
      <c r="E59" s="431"/>
      <c r="F59" s="432" t="str">
        <f t="shared" si="5"/>
        <v/>
      </c>
      <c r="G59" s="433"/>
      <c r="H59" s="434"/>
      <c r="I59" s="479"/>
      <c r="J59" s="480" t="s">
        <v>464</v>
      </c>
      <c r="K59" s="479" t="b">
        <f t="shared" si="6"/>
        <v>0</v>
      </c>
      <c r="L59" s="479" t="str">
        <f>IFERROR(IF(G59&lt;&gt;"",INDEX('Overview - Section A'!$U$37:$U$44,MATCH(G59,'Overview - Section A'!$A$37:$A$44,1)),J59),"")</f>
        <v>a1Y36000004USzWEAW</v>
      </c>
      <c r="M59" s="481" t="s">
        <v>800</v>
      </c>
      <c r="N59" s="479">
        <v>2019</v>
      </c>
      <c r="O59" s="479"/>
      <c r="P59" s="316"/>
    </row>
    <row r="60" spans="1:16" ht="47.1" customHeight="1" x14ac:dyDescent="0.2">
      <c r="A60" s="476">
        <v>5</v>
      </c>
      <c r="B60" s="428" t="str">
        <f t="shared" si="4"/>
        <v/>
      </c>
      <c r="C60" s="477">
        <f>IFERROR(IF(N60&lt;&gt;"",N60,IF(A60=A59,IF(C59&lt;YEAR('Overview - Section A'!$E$8),C59+1,""),YEAR('Overview - Section A'!$E$7))),"")</f>
        <v>2020</v>
      </c>
      <c r="D60" s="478"/>
      <c r="E60" s="431"/>
      <c r="F60" s="432" t="str">
        <f t="shared" si="5"/>
        <v/>
      </c>
      <c r="G60" s="433"/>
      <c r="H60" s="434"/>
      <c r="I60" s="479"/>
      <c r="J60" s="480" t="s">
        <v>466</v>
      </c>
      <c r="K60" s="479" t="b">
        <f t="shared" si="6"/>
        <v>0</v>
      </c>
      <c r="L60" s="479" t="str">
        <f>IFERROR(IF(G60&lt;&gt;"",INDEX('Overview - Section A'!$U$37:$U$44,MATCH(G60,'Overview - Section A'!$A$37:$A$44,1)),J60),"")</f>
        <v>a1Y36000004USzXEAW</v>
      </c>
      <c r="M60" s="481" t="s">
        <v>801</v>
      </c>
      <c r="N60" s="479">
        <v>2020</v>
      </c>
      <c r="O60" s="479"/>
      <c r="P60" s="316"/>
    </row>
    <row r="61" spans="1:16" ht="47.1" customHeight="1" x14ac:dyDescent="0.2">
      <c r="A61" s="476">
        <v>5</v>
      </c>
      <c r="B61" s="428" t="str">
        <f t="shared" si="4"/>
        <v/>
      </c>
      <c r="C61" s="477" t="str">
        <f>IFERROR(IF(N61&lt;&gt;"",N61,IF(A61=A60,IF(C60&lt;YEAR('Overview - Section A'!$E$8),C60+1,""),YEAR('Overview - Section A'!$E$7))),"")</f>
        <v/>
      </c>
      <c r="D61" s="478"/>
      <c r="E61" s="431"/>
      <c r="F61" s="432" t="str">
        <f t="shared" si="5"/>
        <v/>
      </c>
      <c r="G61" s="433"/>
      <c r="H61" s="434"/>
      <c r="I61" s="479"/>
      <c r="J61" s="480" t="s">
        <v>468</v>
      </c>
      <c r="K61" s="479" t="b">
        <f t="shared" si="6"/>
        <v>0</v>
      </c>
      <c r="L61" s="479" t="str">
        <f>IFERROR(IF(G61&lt;&gt;"",INDEX('Overview - Section A'!$U$37:$U$44,MATCH(G61,'Overview - Section A'!$A$37:$A$44,1)),J61),"")</f>
        <v>a1Y36000004USzYEAW</v>
      </c>
      <c r="M61" s="481" t="s">
        <v>802</v>
      </c>
      <c r="N61" s="479"/>
      <c r="O61" s="479"/>
      <c r="P61" s="316"/>
    </row>
    <row r="62" spans="1:16" ht="47.1" customHeight="1" x14ac:dyDescent="0.2">
      <c r="A62" s="476">
        <v>5</v>
      </c>
      <c r="B62" s="428" t="str">
        <f t="shared" si="4"/>
        <v/>
      </c>
      <c r="C62" s="477" t="str">
        <f>IFERROR(IF(N62&lt;&gt;"",N62,IF(A62=A61,IF(C61&lt;YEAR('Overview - Section A'!$E$8),C61+1,""),YEAR('Overview - Section A'!$E$7))),"")</f>
        <v/>
      </c>
      <c r="D62" s="478"/>
      <c r="E62" s="431"/>
      <c r="F62" s="432" t="str">
        <f t="shared" si="5"/>
        <v/>
      </c>
      <c r="G62" s="433"/>
      <c r="H62" s="434"/>
      <c r="I62" s="479"/>
      <c r="J62" s="480" t="s">
        <v>470</v>
      </c>
      <c r="K62" s="479" t="b">
        <f t="shared" si="6"/>
        <v>0</v>
      </c>
      <c r="L62" s="479" t="str">
        <f>IFERROR(IF(G62&lt;&gt;"",INDEX('Overview - Section A'!$U$37:$U$44,MATCH(G62,'Overview - Section A'!$A$37:$A$44,1)),J62),"")</f>
        <v>a1Y36000004USzZEAW</v>
      </c>
      <c r="M62" s="481" t="s">
        <v>803</v>
      </c>
      <c r="N62" s="479"/>
      <c r="O62" s="479"/>
      <c r="P62" s="316"/>
    </row>
    <row r="63" spans="1:16" ht="47.1" customHeight="1" x14ac:dyDescent="0.2">
      <c r="A63" s="476">
        <v>5</v>
      </c>
      <c r="B63" s="428" t="str">
        <f t="shared" si="4"/>
        <v/>
      </c>
      <c r="C63" s="477" t="str">
        <f>IFERROR(IF(N63&lt;&gt;"",N63,IF(A63=A62,IF(C62&lt;YEAR('Overview - Section A'!$E$8),C62+1,""),YEAR('Overview - Section A'!$E$7))),"")</f>
        <v/>
      </c>
      <c r="D63" s="478"/>
      <c r="E63" s="431"/>
      <c r="F63" s="432" t="str">
        <f t="shared" si="5"/>
        <v/>
      </c>
      <c r="G63" s="433"/>
      <c r="H63" s="434"/>
      <c r="I63" s="479"/>
      <c r="J63" s="480" t="s">
        <v>473</v>
      </c>
      <c r="K63" s="479" t="b">
        <f t="shared" si="6"/>
        <v>0</v>
      </c>
      <c r="L63" s="479" t="str">
        <f>IFERROR(IF(G63&lt;&gt;"",INDEX('Overview - Section A'!$U$37:$U$44,MATCH(G63,'Overview - Section A'!$A$37:$A$44,1)),J63),"")</f>
        <v>a1Y36000004USzaEAG</v>
      </c>
      <c r="M63" s="481" t="s">
        <v>804</v>
      </c>
      <c r="N63" s="479"/>
      <c r="O63" s="479"/>
      <c r="P63" s="316"/>
    </row>
    <row r="64" spans="1:16" ht="47.1" customHeight="1" x14ac:dyDescent="0.2">
      <c r="A64" s="476">
        <v>6</v>
      </c>
      <c r="B64" s="428" t="str">
        <f t="shared" si="4"/>
        <v/>
      </c>
      <c r="C64" s="477">
        <f>IFERROR(IF(N64&lt;&gt;"",N64,IF(A64=A63,IF(C63&lt;YEAR('Overview - Section A'!$E$8),C63+1,""),YEAR('Overview - Section A'!$E$7))),"")</f>
        <v>2018</v>
      </c>
      <c r="D64" s="478"/>
      <c r="E64" s="431"/>
      <c r="F64" s="432" t="str">
        <f t="shared" si="5"/>
        <v/>
      </c>
      <c r="G64" s="433"/>
      <c r="H64" s="434"/>
      <c r="I64" s="479"/>
      <c r="J64" s="480" t="s">
        <v>462</v>
      </c>
      <c r="K64" s="479" t="b">
        <f t="shared" si="6"/>
        <v>0</v>
      </c>
      <c r="L64" s="479" t="str">
        <f>IFERROR(IF(G64&lt;&gt;"",INDEX('Overview - Section A'!$U$37:$U$44,MATCH(G64,'Overview - Section A'!$A$37:$A$44,1)),J64),"")</f>
        <v>a1Y36000004USzVEAW</v>
      </c>
      <c r="M64" s="481" t="s">
        <v>805</v>
      </c>
      <c r="N64" s="479">
        <v>2018</v>
      </c>
      <c r="O64" s="479"/>
      <c r="P64" s="316"/>
    </row>
    <row r="65" spans="1:16" ht="47.1" customHeight="1" x14ac:dyDescent="0.2">
      <c r="A65" s="476">
        <v>6</v>
      </c>
      <c r="B65" s="428" t="str">
        <f t="shared" si="4"/>
        <v/>
      </c>
      <c r="C65" s="477">
        <f>IFERROR(IF(N65&lt;&gt;"",N65,IF(A65=A64,IF(C64&lt;YEAR('Overview - Section A'!$E$8),C64+1,""),YEAR('Overview - Section A'!$E$7))),"")</f>
        <v>2019</v>
      </c>
      <c r="D65" s="478"/>
      <c r="E65" s="431"/>
      <c r="F65" s="432" t="str">
        <f t="shared" si="5"/>
        <v/>
      </c>
      <c r="G65" s="433"/>
      <c r="H65" s="434"/>
      <c r="I65" s="479"/>
      <c r="J65" s="480" t="s">
        <v>464</v>
      </c>
      <c r="K65" s="479" t="b">
        <f t="shared" si="6"/>
        <v>0</v>
      </c>
      <c r="L65" s="479" t="str">
        <f>IFERROR(IF(G65&lt;&gt;"",INDEX('Overview - Section A'!$U$37:$U$44,MATCH(G65,'Overview - Section A'!$A$37:$A$44,1)),J65),"")</f>
        <v>a1Y36000004USzWEAW</v>
      </c>
      <c r="M65" s="481" t="s">
        <v>806</v>
      </c>
      <c r="N65" s="479">
        <v>2019</v>
      </c>
      <c r="O65" s="479"/>
      <c r="P65" s="316"/>
    </row>
    <row r="66" spans="1:16" ht="47.1" customHeight="1" x14ac:dyDescent="0.2">
      <c r="A66" s="476">
        <v>6</v>
      </c>
      <c r="B66" s="428" t="str">
        <f t="shared" si="4"/>
        <v/>
      </c>
      <c r="C66" s="477">
        <f>IFERROR(IF(N66&lt;&gt;"",N66,IF(A66=A65,IF(C65&lt;YEAR('Overview - Section A'!$E$8),C65+1,""),YEAR('Overview - Section A'!$E$7))),"")</f>
        <v>2020</v>
      </c>
      <c r="D66" s="478"/>
      <c r="E66" s="431"/>
      <c r="F66" s="432" t="str">
        <f t="shared" si="5"/>
        <v/>
      </c>
      <c r="G66" s="433"/>
      <c r="H66" s="434"/>
      <c r="I66" s="479"/>
      <c r="J66" s="480" t="s">
        <v>466</v>
      </c>
      <c r="K66" s="479" t="b">
        <f t="shared" si="6"/>
        <v>0</v>
      </c>
      <c r="L66" s="479" t="str">
        <f>IFERROR(IF(G66&lt;&gt;"",INDEX('Overview - Section A'!$U$37:$U$44,MATCH(G66,'Overview - Section A'!$A$37:$A$44,1)),J66),"")</f>
        <v>a1Y36000004USzXEAW</v>
      </c>
      <c r="M66" s="481" t="s">
        <v>807</v>
      </c>
      <c r="N66" s="479">
        <v>2020</v>
      </c>
      <c r="O66" s="479"/>
      <c r="P66" s="316"/>
    </row>
    <row r="67" spans="1:16" ht="47.1" customHeight="1" x14ac:dyDescent="0.2">
      <c r="A67" s="476">
        <v>6</v>
      </c>
      <c r="B67" s="428" t="str">
        <f t="shared" si="4"/>
        <v/>
      </c>
      <c r="C67" s="477" t="str">
        <f>IFERROR(IF(N67&lt;&gt;"",N67,IF(A67=A66,IF(C66&lt;YEAR('Overview - Section A'!$E$8),C66+1,""),YEAR('Overview - Section A'!$E$7))),"")</f>
        <v/>
      </c>
      <c r="D67" s="478"/>
      <c r="E67" s="431"/>
      <c r="F67" s="432" t="str">
        <f t="shared" si="5"/>
        <v/>
      </c>
      <c r="G67" s="433"/>
      <c r="H67" s="434"/>
      <c r="I67" s="479"/>
      <c r="J67" s="480" t="s">
        <v>468</v>
      </c>
      <c r="K67" s="479" t="b">
        <f t="shared" si="6"/>
        <v>0</v>
      </c>
      <c r="L67" s="479" t="str">
        <f>IFERROR(IF(G67&lt;&gt;"",INDEX('Overview - Section A'!$U$37:$U$44,MATCH(G67,'Overview - Section A'!$A$37:$A$44,1)),J67),"")</f>
        <v>a1Y36000004USzYEAW</v>
      </c>
      <c r="M67" s="481" t="s">
        <v>808</v>
      </c>
      <c r="N67" s="479"/>
      <c r="O67" s="479"/>
      <c r="P67" s="316"/>
    </row>
    <row r="68" spans="1:16" ht="47.1" customHeight="1" x14ac:dyDescent="0.2">
      <c r="A68" s="476">
        <v>6</v>
      </c>
      <c r="B68" s="428" t="str">
        <f t="shared" si="4"/>
        <v/>
      </c>
      <c r="C68" s="477" t="str">
        <f>IFERROR(IF(N68&lt;&gt;"",N68,IF(A68=A67,IF(C67&lt;YEAR('Overview - Section A'!$E$8),C67+1,""),YEAR('Overview - Section A'!$E$7))),"")</f>
        <v/>
      </c>
      <c r="D68" s="478"/>
      <c r="E68" s="431"/>
      <c r="F68" s="432" t="str">
        <f t="shared" si="5"/>
        <v/>
      </c>
      <c r="G68" s="433"/>
      <c r="H68" s="434"/>
      <c r="I68" s="479"/>
      <c r="J68" s="480" t="s">
        <v>470</v>
      </c>
      <c r="K68" s="479" t="b">
        <f t="shared" si="6"/>
        <v>0</v>
      </c>
      <c r="L68" s="479" t="str">
        <f>IFERROR(IF(G68&lt;&gt;"",INDEX('Overview - Section A'!$U$37:$U$44,MATCH(G68,'Overview - Section A'!$A$37:$A$44,1)),J68),"")</f>
        <v>a1Y36000004USzZEAW</v>
      </c>
      <c r="M68" s="481" t="s">
        <v>809</v>
      </c>
      <c r="N68" s="479"/>
      <c r="O68" s="479"/>
      <c r="P68" s="316"/>
    </row>
    <row r="69" spans="1:16" ht="47.1" customHeight="1" x14ac:dyDescent="0.2">
      <c r="A69" s="476">
        <v>6</v>
      </c>
      <c r="B69" s="428" t="str">
        <f t="shared" si="4"/>
        <v/>
      </c>
      <c r="C69" s="477" t="str">
        <f>IFERROR(IF(N69&lt;&gt;"",N69,IF(A69=A68,IF(C68&lt;YEAR('Overview - Section A'!$E$8),C68+1,""),YEAR('Overview - Section A'!$E$7))),"")</f>
        <v/>
      </c>
      <c r="D69" s="478"/>
      <c r="E69" s="431"/>
      <c r="F69" s="432" t="str">
        <f t="shared" si="5"/>
        <v/>
      </c>
      <c r="G69" s="433"/>
      <c r="H69" s="434"/>
      <c r="I69" s="479"/>
      <c r="J69" s="480" t="s">
        <v>473</v>
      </c>
      <c r="K69" s="479" t="b">
        <f t="shared" si="6"/>
        <v>0</v>
      </c>
      <c r="L69" s="479" t="str">
        <f>IFERROR(IF(G69&lt;&gt;"",INDEX('Overview - Section A'!$U$37:$U$44,MATCH(G69,'Overview - Section A'!$A$37:$A$44,1)),J69),"")</f>
        <v>a1Y36000004USzaEAG</v>
      </c>
      <c r="M69" s="481" t="s">
        <v>810</v>
      </c>
      <c r="N69" s="479"/>
      <c r="O69" s="479"/>
      <c r="P69" s="316"/>
    </row>
    <row r="70" spans="1:16" ht="47.1" customHeight="1" x14ac:dyDescent="0.2">
      <c r="A70" s="476">
        <v>7</v>
      </c>
      <c r="B70" s="428" t="str">
        <f t="shared" si="4"/>
        <v/>
      </c>
      <c r="C70" s="477">
        <f>IFERROR(IF(N70&lt;&gt;"",N70,IF(A70=A69,IF(C69&lt;YEAR('Overview - Section A'!$E$8),C69+1,""),YEAR('Overview - Section A'!$E$7))),"")</f>
        <v>2018</v>
      </c>
      <c r="D70" s="478"/>
      <c r="E70" s="431"/>
      <c r="F70" s="432" t="str">
        <f t="shared" si="5"/>
        <v/>
      </c>
      <c r="G70" s="433"/>
      <c r="H70" s="434"/>
      <c r="I70" s="479"/>
      <c r="J70" s="480" t="s">
        <v>462</v>
      </c>
      <c r="K70" s="479" t="b">
        <f t="shared" si="6"/>
        <v>0</v>
      </c>
      <c r="L70" s="479" t="str">
        <f>IFERROR(IF(G70&lt;&gt;"",INDEX('Overview - Section A'!$U$37:$U$44,MATCH(G70,'Overview - Section A'!$A$37:$A$44,1)),J70),"")</f>
        <v>a1Y36000004USzVEAW</v>
      </c>
      <c r="M70" s="481" t="s">
        <v>811</v>
      </c>
      <c r="N70" s="479">
        <v>2018</v>
      </c>
      <c r="O70" s="479"/>
      <c r="P70" s="316"/>
    </row>
    <row r="71" spans="1:16" ht="47.1" customHeight="1" x14ac:dyDescent="0.2">
      <c r="A71" s="476">
        <v>7</v>
      </c>
      <c r="B71" s="428" t="str">
        <f t="shared" si="4"/>
        <v/>
      </c>
      <c r="C71" s="477">
        <f>IFERROR(IF(N71&lt;&gt;"",N71,IF(A71=A70,IF(C70&lt;YEAR('Overview - Section A'!$E$8),C70+1,""),YEAR('Overview - Section A'!$E$7))),"")</f>
        <v>2019</v>
      </c>
      <c r="D71" s="478"/>
      <c r="E71" s="431"/>
      <c r="F71" s="432" t="str">
        <f t="shared" si="5"/>
        <v/>
      </c>
      <c r="G71" s="433"/>
      <c r="H71" s="434"/>
      <c r="I71" s="479"/>
      <c r="J71" s="480" t="s">
        <v>464</v>
      </c>
      <c r="K71" s="479" t="b">
        <f t="shared" si="6"/>
        <v>0</v>
      </c>
      <c r="L71" s="479" t="str">
        <f>IFERROR(IF(G71&lt;&gt;"",INDEX('Overview - Section A'!$U$37:$U$44,MATCH(G71,'Overview - Section A'!$A$37:$A$44,1)),J71),"")</f>
        <v>a1Y36000004USzWEAW</v>
      </c>
      <c r="M71" s="481" t="s">
        <v>812</v>
      </c>
      <c r="N71" s="479">
        <v>2019</v>
      </c>
      <c r="O71" s="479"/>
      <c r="P71" s="316"/>
    </row>
    <row r="72" spans="1:16" ht="47.1" customHeight="1" x14ac:dyDescent="0.2">
      <c r="A72" s="476">
        <v>7</v>
      </c>
      <c r="B72" s="428" t="str">
        <f t="shared" si="4"/>
        <v/>
      </c>
      <c r="C72" s="477">
        <f>IFERROR(IF(N72&lt;&gt;"",N72,IF(A72=A71,IF(C71&lt;YEAR('Overview - Section A'!$E$8),C71+1,""),YEAR('Overview - Section A'!$E$7))),"")</f>
        <v>2020</v>
      </c>
      <c r="D72" s="478"/>
      <c r="E72" s="431"/>
      <c r="F72" s="432" t="str">
        <f t="shared" si="5"/>
        <v/>
      </c>
      <c r="G72" s="433"/>
      <c r="H72" s="434"/>
      <c r="I72" s="479"/>
      <c r="J72" s="480" t="s">
        <v>466</v>
      </c>
      <c r="K72" s="479" t="b">
        <f t="shared" si="6"/>
        <v>0</v>
      </c>
      <c r="L72" s="479" t="str">
        <f>IFERROR(IF(G72&lt;&gt;"",INDEX('Overview - Section A'!$U$37:$U$44,MATCH(G72,'Overview - Section A'!$A$37:$A$44,1)),J72),"")</f>
        <v>a1Y36000004USzXEAW</v>
      </c>
      <c r="M72" s="481" t="s">
        <v>813</v>
      </c>
      <c r="N72" s="479">
        <v>2020</v>
      </c>
      <c r="O72" s="479"/>
      <c r="P72" s="316"/>
    </row>
    <row r="73" spans="1:16" ht="47.1" customHeight="1" x14ac:dyDescent="0.2">
      <c r="A73" s="476">
        <v>7</v>
      </c>
      <c r="B73" s="428" t="str">
        <f t="shared" si="4"/>
        <v/>
      </c>
      <c r="C73" s="477" t="str">
        <f>IFERROR(IF(N73&lt;&gt;"",N73,IF(A73=A72,IF(C72&lt;YEAR('Overview - Section A'!$E$8),C72+1,""),YEAR('Overview - Section A'!$E$7))),"")</f>
        <v/>
      </c>
      <c r="D73" s="478"/>
      <c r="E73" s="431"/>
      <c r="F73" s="432" t="str">
        <f t="shared" si="5"/>
        <v/>
      </c>
      <c r="G73" s="433"/>
      <c r="H73" s="434"/>
      <c r="I73" s="479"/>
      <c r="J73" s="480" t="s">
        <v>468</v>
      </c>
      <c r="K73" s="479" t="b">
        <f t="shared" si="6"/>
        <v>0</v>
      </c>
      <c r="L73" s="479" t="str">
        <f>IFERROR(IF(G73&lt;&gt;"",INDEX('Overview - Section A'!$U$37:$U$44,MATCH(G73,'Overview - Section A'!$A$37:$A$44,1)),J73),"")</f>
        <v>a1Y36000004USzYEAW</v>
      </c>
      <c r="M73" s="481" t="s">
        <v>814</v>
      </c>
      <c r="N73" s="479"/>
      <c r="O73" s="479"/>
      <c r="P73" s="316"/>
    </row>
    <row r="74" spans="1:16" ht="47.1" customHeight="1" x14ac:dyDescent="0.2">
      <c r="A74" s="476">
        <v>7</v>
      </c>
      <c r="B74" s="428" t="str">
        <f t="shared" si="4"/>
        <v/>
      </c>
      <c r="C74" s="477" t="str">
        <f>IFERROR(IF(N74&lt;&gt;"",N74,IF(A74=A73,IF(C73&lt;YEAR('Overview - Section A'!$E$8),C73+1,""),YEAR('Overview - Section A'!$E$7))),"")</f>
        <v/>
      </c>
      <c r="D74" s="478"/>
      <c r="E74" s="431"/>
      <c r="F74" s="432" t="str">
        <f t="shared" si="5"/>
        <v/>
      </c>
      <c r="G74" s="433"/>
      <c r="H74" s="434"/>
      <c r="I74" s="479"/>
      <c r="J74" s="480" t="s">
        <v>470</v>
      </c>
      <c r="K74" s="479" t="b">
        <f t="shared" si="6"/>
        <v>0</v>
      </c>
      <c r="L74" s="479" t="str">
        <f>IFERROR(IF(G74&lt;&gt;"",INDEX('Overview - Section A'!$U$37:$U$44,MATCH(G74,'Overview - Section A'!$A$37:$A$44,1)),J74),"")</f>
        <v>a1Y36000004USzZEAW</v>
      </c>
      <c r="M74" s="481" t="s">
        <v>815</v>
      </c>
      <c r="N74" s="479"/>
      <c r="O74" s="479"/>
      <c r="P74" s="316"/>
    </row>
    <row r="75" spans="1:16" ht="47.1" customHeight="1" x14ac:dyDescent="0.2">
      <c r="A75" s="476">
        <v>7</v>
      </c>
      <c r="B75" s="428" t="str">
        <f t="shared" si="4"/>
        <v/>
      </c>
      <c r="C75" s="477" t="str">
        <f>IFERROR(IF(N75&lt;&gt;"",N75,IF(A75=A74,IF(C74&lt;YEAR('Overview - Section A'!$E$8),C74+1,""),YEAR('Overview - Section A'!$E$7))),"")</f>
        <v/>
      </c>
      <c r="D75" s="478"/>
      <c r="E75" s="431"/>
      <c r="F75" s="432" t="str">
        <f t="shared" si="5"/>
        <v/>
      </c>
      <c r="G75" s="433"/>
      <c r="H75" s="434"/>
      <c r="I75" s="479"/>
      <c r="J75" s="480" t="s">
        <v>473</v>
      </c>
      <c r="K75" s="479" t="b">
        <f t="shared" si="6"/>
        <v>0</v>
      </c>
      <c r="L75" s="479" t="str">
        <f>IFERROR(IF(G75&lt;&gt;"",INDEX('Overview - Section A'!$U$37:$U$44,MATCH(G75,'Overview - Section A'!$A$37:$A$44,1)),J75),"")</f>
        <v>a1Y36000004USzaEAG</v>
      </c>
      <c r="M75" s="481" t="s">
        <v>816</v>
      </c>
      <c r="N75" s="479"/>
      <c r="O75" s="479"/>
      <c r="P75" s="316"/>
    </row>
    <row r="76" spans="1:16" ht="47.1" customHeight="1" x14ac:dyDescent="0.2">
      <c r="A76" s="476">
        <v>8</v>
      </c>
      <c r="B76" s="428" t="str">
        <f t="shared" si="4"/>
        <v/>
      </c>
      <c r="C76" s="477">
        <f>IFERROR(IF(N76&lt;&gt;"",N76,IF(A76=A75,IF(C75&lt;YEAR('Overview - Section A'!$E$8),C75+1,""),YEAR('Overview - Section A'!$E$7))),"")</f>
        <v>2018</v>
      </c>
      <c r="D76" s="478"/>
      <c r="E76" s="431"/>
      <c r="F76" s="432" t="str">
        <f t="shared" si="5"/>
        <v/>
      </c>
      <c r="G76" s="433"/>
      <c r="H76" s="434"/>
      <c r="I76" s="479"/>
      <c r="J76" s="480" t="s">
        <v>462</v>
      </c>
      <c r="K76" s="479" t="b">
        <f t="shared" si="6"/>
        <v>0</v>
      </c>
      <c r="L76" s="479" t="str">
        <f>IFERROR(IF(G76&lt;&gt;"",INDEX('Overview - Section A'!$U$37:$U$44,MATCH(G76,'Overview - Section A'!$A$37:$A$44,1)),J76),"")</f>
        <v>a1Y36000004USzVEAW</v>
      </c>
      <c r="M76" s="481" t="s">
        <v>817</v>
      </c>
      <c r="N76" s="479">
        <v>2018</v>
      </c>
      <c r="O76" s="479"/>
      <c r="P76" s="316"/>
    </row>
    <row r="77" spans="1:16" ht="47.1" customHeight="1" x14ac:dyDescent="0.2">
      <c r="A77" s="476">
        <v>8</v>
      </c>
      <c r="B77" s="428" t="str">
        <f t="shared" si="4"/>
        <v/>
      </c>
      <c r="C77" s="477">
        <f>IFERROR(IF(N77&lt;&gt;"",N77,IF(A77=A76,IF(C76&lt;YEAR('Overview - Section A'!$E$8),C76+1,""),YEAR('Overview - Section A'!$E$7))),"")</f>
        <v>2019</v>
      </c>
      <c r="D77" s="478"/>
      <c r="E77" s="431"/>
      <c r="F77" s="432" t="str">
        <f t="shared" si="5"/>
        <v/>
      </c>
      <c r="G77" s="433"/>
      <c r="H77" s="434"/>
      <c r="I77" s="479"/>
      <c r="J77" s="480" t="s">
        <v>464</v>
      </c>
      <c r="K77" s="479" t="b">
        <f t="shared" si="6"/>
        <v>0</v>
      </c>
      <c r="L77" s="479" t="str">
        <f>IFERROR(IF(G77&lt;&gt;"",INDEX('Overview - Section A'!$U$37:$U$44,MATCH(G77,'Overview - Section A'!$A$37:$A$44,1)),J77),"")</f>
        <v>a1Y36000004USzWEAW</v>
      </c>
      <c r="M77" s="481" t="s">
        <v>818</v>
      </c>
      <c r="N77" s="479">
        <v>2019</v>
      </c>
      <c r="O77" s="479"/>
      <c r="P77" s="316"/>
    </row>
    <row r="78" spans="1:16" ht="47.1" customHeight="1" x14ac:dyDescent="0.2">
      <c r="A78" s="476">
        <v>8</v>
      </c>
      <c r="B78" s="428" t="str">
        <f t="shared" si="4"/>
        <v/>
      </c>
      <c r="C78" s="477">
        <f>IFERROR(IF(N78&lt;&gt;"",N78,IF(A78=A77,IF(C77&lt;YEAR('Overview - Section A'!$E$8),C77+1,""),YEAR('Overview - Section A'!$E$7))),"")</f>
        <v>2020</v>
      </c>
      <c r="D78" s="478"/>
      <c r="E78" s="431"/>
      <c r="F78" s="432" t="str">
        <f t="shared" si="5"/>
        <v/>
      </c>
      <c r="G78" s="433"/>
      <c r="H78" s="434"/>
      <c r="I78" s="479"/>
      <c r="J78" s="480" t="s">
        <v>466</v>
      </c>
      <c r="K78" s="479" t="b">
        <f t="shared" si="6"/>
        <v>0</v>
      </c>
      <c r="L78" s="479" t="str">
        <f>IFERROR(IF(G78&lt;&gt;"",INDEX('Overview - Section A'!$U$37:$U$44,MATCH(G78,'Overview - Section A'!$A$37:$A$44,1)),J78),"")</f>
        <v>a1Y36000004USzXEAW</v>
      </c>
      <c r="M78" s="481" t="s">
        <v>819</v>
      </c>
      <c r="N78" s="479">
        <v>2020</v>
      </c>
      <c r="O78" s="479"/>
      <c r="P78" s="316"/>
    </row>
    <row r="79" spans="1:16" ht="47.1" customHeight="1" x14ac:dyDescent="0.2">
      <c r="A79" s="476">
        <v>8</v>
      </c>
      <c r="B79" s="428" t="str">
        <f t="shared" si="4"/>
        <v/>
      </c>
      <c r="C79" s="477" t="str">
        <f>IFERROR(IF(N79&lt;&gt;"",N79,IF(A79=A78,IF(C78&lt;YEAR('Overview - Section A'!$E$8),C78+1,""),YEAR('Overview - Section A'!$E$7))),"")</f>
        <v/>
      </c>
      <c r="D79" s="478"/>
      <c r="E79" s="431"/>
      <c r="F79" s="432" t="str">
        <f t="shared" si="5"/>
        <v/>
      </c>
      <c r="G79" s="433"/>
      <c r="H79" s="434"/>
      <c r="I79" s="479"/>
      <c r="J79" s="480" t="s">
        <v>468</v>
      </c>
      <c r="K79" s="479" t="b">
        <f t="shared" si="6"/>
        <v>0</v>
      </c>
      <c r="L79" s="479" t="str">
        <f>IFERROR(IF(G79&lt;&gt;"",INDEX('Overview - Section A'!$U$37:$U$44,MATCH(G79,'Overview - Section A'!$A$37:$A$44,1)),J79),"")</f>
        <v>a1Y36000004USzYEAW</v>
      </c>
      <c r="M79" s="481" t="s">
        <v>820</v>
      </c>
      <c r="N79" s="479"/>
      <c r="O79" s="479"/>
      <c r="P79" s="316"/>
    </row>
    <row r="80" spans="1:16" ht="47.1" customHeight="1" x14ac:dyDescent="0.2">
      <c r="A80" s="476">
        <v>8</v>
      </c>
      <c r="B80" s="428" t="str">
        <f t="shared" si="4"/>
        <v/>
      </c>
      <c r="C80" s="477" t="str">
        <f>IFERROR(IF(N80&lt;&gt;"",N80,IF(A80=A79,IF(C79&lt;YEAR('Overview - Section A'!$E$8),C79+1,""),YEAR('Overview - Section A'!$E$7))),"")</f>
        <v/>
      </c>
      <c r="D80" s="478"/>
      <c r="E80" s="431"/>
      <c r="F80" s="432" t="str">
        <f t="shared" si="5"/>
        <v/>
      </c>
      <c r="G80" s="433"/>
      <c r="H80" s="434"/>
      <c r="I80" s="479"/>
      <c r="J80" s="480" t="s">
        <v>470</v>
      </c>
      <c r="K80" s="479" t="b">
        <f t="shared" si="6"/>
        <v>0</v>
      </c>
      <c r="L80" s="479" t="str">
        <f>IFERROR(IF(G80&lt;&gt;"",INDEX('Overview - Section A'!$U$37:$U$44,MATCH(G80,'Overview - Section A'!$A$37:$A$44,1)),J80),"")</f>
        <v>a1Y36000004USzZEAW</v>
      </c>
      <c r="M80" s="481" t="s">
        <v>821</v>
      </c>
      <c r="N80" s="479"/>
      <c r="O80" s="479"/>
      <c r="P80" s="316"/>
    </row>
    <row r="81" spans="1:16" ht="47.1" customHeight="1" x14ac:dyDescent="0.2">
      <c r="A81" s="476">
        <v>8</v>
      </c>
      <c r="B81" s="428" t="str">
        <f t="shared" si="4"/>
        <v/>
      </c>
      <c r="C81" s="477" t="str">
        <f>IFERROR(IF(N81&lt;&gt;"",N81,IF(A81=A80,IF(C80&lt;YEAR('Overview - Section A'!$E$8),C80+1,""),YEAR('Overview - Section A'!$E$7))),"")</f>
        <v/>
      </c>
      <c r="D81" s="478"/>
      <c r="E81" s="431"/>
      <c r="F81" s="432" t="str">
        <f t="shared" si="5"/>
        <v/>
      </c>
      <c r="G81" s="433"/>
      <c r="H81" s="434"/>
      <c r="I81" s="479"/>
      <c r="J81" s="480" t="s">
        <v>473</v>
      </c>
      <c r="K81" s="479" t="b">
        <f t="shared" si="6"/>
        <v>0</v>
      </c>
      <c r="L81" s="479" t="str">
        <f>IFERROR(IF(G81&lt;&gt;"",INDEX('Overview - Section A'!$U$37:$U$44,MATCH(G81,'Overview - Section A'!$A$37:$A$44,1)),J81),"")</f>
        <v>a1Y36000004USzaEAG</v>
      </c>
      <c r="M81" s="481" t="s">
        <v>822</v>
      </c>
      <c r="N81" s="479"/>
      <c r="O81" s="479"/>
      <c r="P81" s="316"/>
    </row>
    <row r="82" spans="1:16" ht="47.1" customHeight="1" x14ac:dyDescent="0.2">
      <c r="A82" s="476">
        <v>9</v>
      </c>
      <c r="B82" s="428" t="str">
        <f t="shared" si="4"/>
        <v/>
      </c>
      <c r="C82" s="477">
        <f>IFERROR(IF(N82&lt;&gt;"",N82,IF(A82=A81,IF(C81&lt;YEAR('Overview - Section A'!$E$8),C81+1,""),YEAR('Overview - Section A'!$E$7))),"")</f>
        <v>2018</v>
      </c>
      <c r="D82" s="478"/>
      <c r="E82" s="431"/>
      <c r="F82" s="432" t="str">
        <f t="shared" si="5"/>
        <v/>
      </c>
      <c r="G82" s="433"/>
      <c r="H82" s="434"/>
      <c r="I82" s="479"/>
      <c r="J82" s="480" t="s">
        <v>462</v>
      </c>
      <c r="K82" s="479" t="b">
        <f t="shared" si="6"/>
        <v>0</v>
      </c>
      <c r="L82" s="479" t="str">
        <f>IFERROR(IF(G82&lt;&gt;"",INDEX('Overview - Section A'!$U$37:$U$44,MATCH(G82,'Overview - Section A'!$A$37:$A$44,1)),J82),"")</f>
        <v>a1Y36000004USzVEAW</v>
      </c>
      <c r="M82" s="481" t="s">
        <v>823</v>
      </c>
      <c r="N82" s="479">
        <v>2018</v>
      </c>
      <c r="O82" s="479"/>
      <c r="P82" s="316"/>
    </row>
    <row r="83" spans="1:16" ht="47.1" customHeight="1" x14ac:dyDescent="0.2">
      <c r="A83" s="476">
        <v>9</v>
      </c>
      <c r="B83" s="428" t="str">
        <f t="shared" si="4"/>
        <v/>
      </c>
      <c r="C83" s="477">
        <f>IFERROR(IF(N83&lt;&gt;"",N83,IF(A83=A82,IF(C82&lt;YEAR('Overview - Section A'!$E$8),C82+1,""),YEAR('Overview - Section A'!$E$7))),"")</f>
        <v>2019</v>
      </c>
      <c r="D83" s="478"/>
      <c r="E83" s="431"/>
      <c r="F83" s="432" t="str">
        <f t="shared" si="5"/>
        <v/>
      </c>
      <c r="G83" s="433"/>
      <c r="H83" s="434"/>
      <c r="I83" s="479"/>
      <c r="J83" s="480" t="s">
        <v>464</v>
      </c>
      <c r="K83" s="479" t="b">
        <f t="shared" si="6"/>
        <v>0</v>
      </c>
      <c r="L83" s="479" t="str">
        <f>IFERROR(IF(G83&lt;&gt;"",INDEX('Overview - Section A'!$U$37:$U$44,MATCH(G83,'Overview - Section A'!$A$37:$A$44,1)),J83),"")</f>
        <v>a1Y36000004USzWEAW</v>
      </c>
      <c r="M83" s="481" t="s">
        <v>824</v>
      </c>
      <c r="N83" s="479">
        <v>2019</v>
      </c>
      <c r="O83" s="479"/>
      <c r="P83" s="316"/>
    </row>
    <row r="84" spans="1:16" ht="47.1" customHeight="1" x14ac:dyDescent="0.2">
      <c r="A84" s="476">
        <v>9</v>
      </c>
      <c r="B84" s="428" t="str">
        <f t="shared" si="4"/>
        <v/>
      </c>
      <c r="C84" s="477">
        <f>IFERROR(IF(N84&lt;&gt;"",N84,IF(A84=A83,IF(C83&lt;YEAR('Overview - Section A'!$E$8),C83+1,""),YEAR('Overview - Section A'!$E$7))),"")</f>
        <v>2020</v>
      </c>
      <c r="D84" s="478"/>
      <c r="E84" s="431"/>
      <c r="F84" s="432" t="str">
        <f t="shared" si="5"/>
        <v/>
      </c>
      <c r="G84" s="433"/>
      <c r="H84" s="434"/>
      <c r="I84" s="479"/>
      <c r="J84" s="480" t="s">
        <v>466</v>
      </c>
      <c r="K84" s="479" t="b">
        <f t="shared" si="6"/>
        <v>0</v>
      </c>
      <c r="L84" s="479" t="str">
        <f>IFERROR(IF(G84&lt;&gt;"",INDEX('Overview - Section A'!$U$37:$U$44,MATCH(G84,'Overview - Section A'!$A$37:$A$44,1)),J84),"")</f>
        <v>a1Y36000004USzXEAW</v>
      </c>
      <c r="M84" s="481" t="s">
        <v>825</v>
      </c>
      <c r="N84" s="479">
        <v>2020</v>
      </c>
      <c r="O84" s="479"/>
      <c r="P84" s="316"/>
    </row>
    <row r="85" spans="1:16" ht="47.1" customHeight="1" x14ac:dyDescent="0.2">
      <c r="A85" s="476">
        <v>9</v>
      </c>
      <c r="B85" s="428" t="str">
        <f t="shared" si="4"/>
        <v/>
      </c>
      <c r="C85" s="477" t="str">
        <f>IFERROR(IF(N85&lt;&gt;"",N85,IF(A85=A84,IF(C84&lt;YEAR('Overview - Section A'!$E$8),C84+1,""),YEAR('Overview - Section A'!$E$7))),"")</f>
        <v/>
      </c>
      <c r="D85" s="478"/>
      <c r="E85" s="431"/>
      <c r="F85" s="432" t="str">
        <f t="shared" si="5"/>
        <v/>
      </c>
      <c r="G85" s="433"/>
      <c r="H85" s="434"/>
      <c r="I85" s="479"/>
      <c r="J85" s="480" t="s">
        <v>468</v>
      </c>
      <c r="K85" s="479" t="b">
        <f t="shared" si="6"/>
        <v>0</v>
      </c>
      <c r="L85" s="479" t="str">
        <f>IFERROR(IF(G85&lt;&gt;"",INDEX('Overview - Section A'!$U$37:$U$44,MATCH(G85,'Overview - Section A'!$A$37:$A$44,1)),J85),"")</f>
        <v>a1Y36000004USzYEAW</v>
      </c>
      <c r="M85" s="481" t="s">
        <v>826</v>
      </c>
      <c r="N85" s="479"/>
      <c r="O85" s="479"/>
      <c r="P85" s="316"/>
    </row>
    <row r="86" spans="1:16" ht="47.1" customHeight="1" x14ac:dyDescent="0.2">
      <c r="A86" s="476">
        <v>9</v>
      </c>
      <c r="B86" s="428" t="str">
        <f t="shared" si="4"/>
        <v/>
      </c>
      <c r="C86" s="477" t="str">
        <f>IFERROR(IF(N86&lt;&gt;"",N86,IF(A86=A85,IF(C85&lt;YEAR('Overview - Section A'!$E$8),C85+1,""),YEAR('Overview - Section A'!$E$7))),"")</f>
        <v/>
      </c>
      <c r="D86" s="478"/>
      <c r="E86" s="431"/>
      <c r="F86" s="432" t="str">
        <f t="shared" si="5"/>
        <v/>
      </c>
      <c r="G86" s="433"/>
      <c r="H86" s="434"/>
      <c r="I86" s="479"/>
      <c r="J86" s="480" t="s">
        <v>470</v>
      </c>
      <c r="K86" s="479" t="b">
        <f t="shared" si="6"/>
        <v>0</v>
      </c>
      <c r="L86" s="479" t="str">
        <f>IFERROR(IF(G86&lt;&gt;"",INDEX('Overview - Section A'!$U$37:$U$44,MATCH(G86,'Overview - Section A'!$A$37:$A$44,1)),J86),"")</f>
        <v>a1Y36000004USzZEAW</v>
      </c>
      <c r="M86" s="481" t="s">
        <v>827</v>
      </c>
      <c r="N86" s="479"/>
      <c r="O86" s="479"/>
      <c r="P86" s="316"/>
    </row>
    <row r="87" spans="1:16" ht="47.1" customHeight="1" x14ac:dyDescent="0.2">
      <c r="A87" s="476">
        <v>9</v>
      </c>
      <c r="B87" s="428" t="str">
        <f t="shared" si="4"/>
        <v/>
      </c>
      <c r="C87" s="477" t="str">
        <f>IFERROR(IF(N87&lt;&gt;"",N87,IF(A87=A86,IF(C86&lt;YEAR('Overview - Section A'!$E$8),C86+1,""),YEAR('Overview - Section A'!$E$7))),"")</f>
        <v/>
      </c>
      <c r="D87" s="478"/>
      <c r="E87" s="431"/>
      <c r="F87" s="432" t="str">
        <f t="shared" si="5"/>
        <v/>
      </c>
      <c r="G87" s="433"/>
      <c r="H87" s="434"/>
      <c r="I87" s="479"/>
      <c r="J87" s="480" t="s">
        <v>473</v>
      </c>
      <c r="K87" s="479" t="b">
        <f t="shared" si="6"/>
        <v>0</v>
      </c>
      <c r="L87" s="479" t="str">
        <f>IFERROR(IF(G87&lt;&gt;"",INDEX('Overview - Section A'!$U$37:$U$44,MATCH(G87,'Overview - Section A'!$A$37:$A$44,1)),J87),"")</f>
        <v>a1Y36000004USzaEAG</v>
      </c>
      <c r="M87" s="481" t="s">
        <v>828</v>
      </c>
      <c r="N87" s="479"/>
      <c r="O87" s="479"/>
      <c r="P87" s="316"/>
    </row>
    <row r="88" spans="1:16" ht="47.1" customHeight="1" x14ac:dyDescent="0.2">
      <c r="A88" s="476">
        <v>10</v>
      </c>
      <c r="B88" s="428" t="str">
        <f t="shared" si="4"/>
        <v/>
      </c>
      <c r="C88" s="477">
        <f>IFERROR(IF(N88&lt;&gt;"",N88,IF(A88=A87,IF(C87&lt;YEAR('Overview - Section A'!$E$8),C87+1,""),YEAR('Overview - Section A'!$E$7))),"")</f>
        <v>2018</v>
      </c>
      <c r="D88" s="478"/>
      <c r="E88" s="431"/>
      <c r="F88" s="432" t="str">
        <f t="shared" si="5"/>
        <v/>
      </c>
      <c r="G88" s="433"/>
      <c r="H88" s="434"/>
      <c r="I88" s="479"/>
      <c r="J88" s="480" t="s">
        <v>462</v>
      </c>
      <c r="K88" s="479" t="b">
        <f t="shared" si="6"/>
        <v>0</v>
      </c>
      <c r="L88" s="479" t="str">
        <f>IFERROR(IF(G88&lt;&gt;"",INDEX('Overview - Section A'!$U$37:$U$44,MATCH(G88,'Overview - Section A'!$A$37:$A$44,1)),J88),"")</f>
        <v>a1Y36000004USzVEAW</v>
      </c>
      <c r="M88" s="481" t="s">
        <v>829</v>
      </c>
      <c r="N88" s="479">
        <v>2018</v>
      </c>
      <c r="O88" s="479"/>
      <c r="P88" s="316"/>
    </row>
    <row r="89" spans="1:16" ht="47.1" customHeight="1" x14ac:dyDescent="0.2">
      <c r="A89" s="476">
        <v>10</v>
      </c>
      <c r="B89" s="428" t="str">
        <f t="shared" si="4"/>
        <v/>
      </c>
      <c r="C89" s="477">
        <f>IFERROR(IF(N89&lt;&gt;"",N89,IF(A89=A88,IF(C88&lt;YEAR('Overview - Section A'!$E$8),C88+1,""),YEAR('Overview - Section A'!$E$7))),"")</f>
        <v>2019</v>
      </c>
      <c r="D89" s="478"/>
      <c r="E89" s="431"/>
      <c r="F89" s="432" t="str">
        <f t="shared" si="5"/>
        <v/>
      </c>
      <c r="G89" s="433"/>
      <c r="H89" s="434"/>
      <c r="I89" s="479"/>
      <c r="J89" s="480" t="s">
        <v>464</v>
      </c>
      <c r="K89" s="479" t="b">
        <f t="shared" si="6"/>
        <v>0</v>
      </c>
      <c r="L89" s="479" t="str">
        <f>IFERROR(IF(G89&lt;&gt;"",INDEX('Overview - Section A'!$U$37:$U$44,MATCH(G89,'Overview - Section A'!$A$37:$A$44,1)),J89),"")</f>
        <v>a1Y36000004USzWEAW</v>
      </c>
      <c r="M89" s="481" t="s">
        <v>830</v>
      </c>
      <c r="N89" s="479">
        <v>2019</v>
      </c>
      <c r="O89" s="479"/>
      <c r="P89" s="316"/>
    </row>
    <row r="90" spans="1:16" ht="47.1" customHeight="1" x14ac:dyDescent="0.2">
      <c r="A90" s="476">
        <v>10</v>
      </c>
      <c r="B90" s="428" t="str">
        <f t="shared" si="4"/>
        <v/>
      </c>
      <c r="C90" s="477">
        <f>IFERROR(IF(N90&lt;&gt;"",N90,IF(A90=A89,IF(C89&lt;YEAR('Overview - Section A'!$E$8),C89+1,""),YEAR('Overview - Section A'!$E$7))),"")</f>
        <v>2020</v>
      </c>
      <c r="D90" s="478"/>
      <c r="E90" s="431"/>
      <c r="F90" s="432" t="str">
        <f t="shared" si="5"/>
        <v/>
      </c>
      <c r="G90" s="433"/>
      <c r="H90" s="434"/>
      <c r="I90" s="479"/>
      <c r="J90" s="480" t="s">
        <v>466</v>
      </c>
      <c r="K90" s="479" t="b">
        <f t="shared" si="6"/>
        <v>0</v>
      </c>
      <c r="L90" s="479" t="str">
        <f>IFERROR(IF(G90&lt;&gt;"",INDEX('Overview - Section A'!$U$37:$U$44,MATCH(G90,'Overview - Section A'!$A$37:$A$44,1)),J90),"")</f>
        <v>a1Y36000004USzXEAW</v>
      </c>
      <c r="M90" s="481" t="s">
        <v>831</v>
      </c>
      <c r="N90" s="479">
        <v>2020</v>
      </c>
      <c r="O90" s="479"/>
      <c r="P90" s="316"/>
    </row>
    <row r="91" spans="1:16" ht="47.1" customHeight="1" x14ac:dyDescent="0.2">
      <c r="A91" s="476">
        <v>10</v>
      </c>
      <c r="B91" s="428" t="str">
        <f t="shared" si="4"/>
        <v/>
      </c>
      <c r="C91" s="477" t="str">
        <f>IFERROR(IF(N91&lt;&gt;"",N91,IF(A91=A90,IF(C90&lt;YEAR('Overview - Section A'!$E$8),C90+1,""),YEAR('Overview - Section A'!$E$7))),"")</f>
        <v/>
      </c>
      <c r="D91" s="478"/>
      <c r="E91" s="431"/>
      <c r="F91" s="432" t="str">
        <f t="shared" si="5"/>
        <v/>
      </c>
      <c r="G91" s="433"/>
      <c r="H91" s="434"/>
      <c r="I91" s="479"/>
      <c r="J91" s="480" t="s">
        <v>468</v>
      </c>
      <c r="K91" s="479" t="b">
        <f t="shared" si="6"/>
        <v>0</v>
      </c>
      <c r="L91" s="479" t="str">
        <f>IFERROR(IF(G91&lt;&gt;"",INDEX('Overview - Section A'!$U$37:$U$44,MATCH(G91,'Overview - Section A'!$A$37:$A$44,1)),J91),"")</f>
        <v>a1Y36000004USzYEAW</v>
      </c>
      <c r="M91" s="481" t="s">
        <v>832</v>
      </c>
      <c r="N91" s="479"/>
      <c r="O91" s="479"/>
      <c r="P91" s="316"/>
    </row>
    <row r="92" spans="1:16" ht="47.1" customHeight="1" x14ac:dyDescent="0.2">
      <c r="A92" s="476">
        <v>10</v>
      </c>
      <c r="B92" s="428" t="str">
        <f t="shared" si="4"/>
        <v/>
      </c>
      <c r="C92" s="477" t="str">
        <f>IFERROR(IF(N92&lt;&gt;"",N92,IF(A92=A91,IF(C91&lt;YEAR('Overview - Section A'!$E$8),C91+1,""),YEAR('Overview - Section A'!$E$7))),"")</f>
        <v/>
      </c>
      <c r="D92" s="478"/>
      <c r="E92" s="431"/>
      <c r="F92" s="432" t="str">
        <f t="shared" si="5"/>
        <v/>
      </c>
      <c r="G92" s="433"/>
      <c r="H92" s="434"/>
      <c r="I92" s="479"/>
      <c r="J92" s="480" t="s">
        <v>470</v>
      </c>
      <c r="K92" s="479" t="b">
        <f t="shared" si="6"/>
        <v>0</v>
      </c>
      <c r="L92" s="479" t="str">
        <f>IFERROR(IF(G92&lt;&gt;"",INDEX('Overview - Section A'!$U$37:$U$44,MATCH(G92,'Overview - Section A'!$A$37:$A$44,1)),J92),"")</f>
        <v>a1Y36000004USzZEAW</v>
      </c>
      <c r="M92" s="481" t="s">
        <v>833</v>
      </c>
      <c r="N92" s="479"/>
      <c r="O92" s="479"/>
      <c r="P92" s="316"/>
    </row>
    <row r="93" spans="1:16" ht="47.1" customHeight="1" x14ac:dyDescent="0.2">
      <c r="A93" s="476">
        <v>10</v>
      </c>
      <c r="B93" s="428" t="str">
        <f t="shared" si="4"/>
        <v/>
      </c>
      <c r="C93" s="477" t="str">
        <f>IFERROR(IF(N93&lt;&gt;"",N93,IF(A93=A92,IF(C92&lt;YEAR('Overview - Section A'!$E$8),C92+1,""),YEAR('Overview - Section A'!$E$7))),"")</f>
        <v/>
      </c>
      <c r="D93" s="478"/>
      <c r="E93" s="431"/>
      <c r="F93" s="432" t="str">
        <f t="shared" si="5"/>
        <v/>
      </c>
      <c r="G93" s="433"/>
      <c r="H93" s="434"/>
      <c r="I93" s="479"/>
      <c r="J93" s="480" t="s">
        <v>473</v>
      </c>
      <c r="K93" s="479" t="b">
        <f t="shared" si="6"/>
        <v>0</v>
      </c>
      <c r="L93" s="479" t="str">
        <f>IFERROR(IF(G93&lt;&gt;"",INDEX('Overview - Section A'!$U$37:$U$44,MATCH(G93,'Overview - Section A'!$A$37:$A$44,1)),J93),"")</f>
        <v>a1Y36000004USzaEAG</v>
      </c>
      <c r="M93" s="481" t="s">
        <v>834</v>
      </c>
      <c r="N93" s="479"/>
      <c r="O93" s="479"/>
      <c r="P93" s="316"/>
    </row>
    <row r="94" spans="1:16" ht="47.1" customHeight="1" x14ac:dyDescent="0.2">
      <c r="A94" s="476">
        <v>11</v>
      </c>
      <c r="B94" s="428" t="str">
        <f t="shared" ref="B94:B123" si="7">IF(A94=A93,"",VLOOKUP(A94,$A$9:$V$26,22,FALSE))</f>
        <v/>
      </c>
      <c r="C94" s="477">
        <f>IFERROR(IF(N94&lt;&gt;"",N94,IF(A94=A93,IF(C93&lt;YEAR('Overview - Section A'!$E$8),C93+1,""),YEAR('Overview - Section A'!$E$7))),"")</f>
        <v>2018</v>
      </c>
      <c r="D94" s="478"/>
      <c r="E94" s="431"/>
      <c r="F94" s="432" t="str">
        <f t="shared" ref="F94:F123" si="8">IF(IF(AND(D94="",E94=""),O94,IFERROR((D94/E94)*100,""))=0,"",IF(AND(D94="",E94=""),O94,IFERROR((D94/E94)*100,"")))</f>
        <v/>
      </c>
      <c r="G94" s="433"/>
      <c r="H94" s="434"/>
      <c r="I94" s="479"/>
      <c r="J94" s="480" t="s">
        <v>462</v>
      </c>
      <c r="K94" s="479" t="b">
        <f t="shared" ref="K94:K123" si="9">IFERROR(IF(VLOOKUP(A94,$A$9:$V$26,22,FALSE)&lt;&gt;"",TRUE,FALSE),FALSE)</f>
        <v>0</v>
      </c>
      <c r="L94" s="479" t="str">
        <f>IFERROR(IF(G94&lt;&gt;"",INDEX('Overview - Section A'!$U$37:$U$44,MATCH(G94,'Overview - Section A'!$A$37:$A$44,1)),J94),"")</f>
        <v>a1Y36000004USzVEAW</v>
      </c>
      <c r="M94" s="481" t="s">
        <v>835</v>
      </c>
      <c r="N94" s="479">
        <v>2018</v>
      </c>
      <c r="O94" s="479"/>
      <c r="P94" s="316"/>
    </row>
    <row r="95" spans="1:16" ht="47.1" customHeight="1" x14ac:dyDescent="0.2">
      <c r="A95" s="476">
        <v>11</v>
      </c>
      <c r="B95" s="428" t="str">
        <f t="shared" si="7"/>
        <v/>
      </c>
      <c r="C95" s="477">
        <f>IFERROR(IF(N95&lt;&gt;"",N95,IF(A95=A94,IF(C94&lt;YEAR('Overview - Section A'!$E$8),C94+1,""),YEAR('Overview - Section A'!$E$7))),"")</f>
        <v>2019</v>
      </c>
      <c r="D95" s="478"/>
      <c r="E95" s="431"/>
      <c r="F95" s="432" t="str">
        <f t="shared" si="8"/>
        <v/>
      </c>
      <c r="G95" s="433"/>
      <c r="H95" s="434"/>
      <c r="I95" s="479"/>
      <c r="J95" s="480" t="s">
        <v>464</v>
      </c>
      <c r="K95" s="479" t="b">
        <f t="shared" si="9"/>
        <v>0</v>
      </c>
      <c r="L95" s="479" t="str">
        <f>IFERROR(IF(G95&lt;&gt;"",INDEX('Overview - Section A'!$U$37:$U$44,MATCH(G95,'Overview - Section A'!$A$37:$A$44,1)),J95),"")</f>
        <v>a1Y36000004USzWEAW</v>
      </c>
      <c r="M95" s="481" t="s">
        <v>836</v>
      </c>
      <c r="N95" s="479">
        <v>2019</v>
      </c>
      <c r="O95" s="479"/>
      <c r="P95" s="316"/>
    </row>
    <row r="96" spans="1:16" ht="47.1" customHeight="1" x14ac:dyDescent="0.2">
      <c r="A96" s="476">
        <v>11</v>
      </c>
      <c r="B96" s="428" t="str">
        <f t="shared" si="7"/>
        <v/>
      </c>
      <c r="C96" s="477">
        <f>IFERROR(IF(N96&lt;&gt;"",N96,IF(A96=A95,IF(C95&lt;YEAR('Overview - Section A'!$E$8),C95+1,""),YEAR('Overview - Section A'!$E$7))),"")</f>
        <v>2020</v>
      </c>
      <c r="D96" s="478"/>
      <c r="E96" s="431"/>
      <c r="F96" s="432" t="str">
        <f t="shared" si="8"/>
        <v/>
      </c>
      <c r="G96" s="433"/>
      <c r="H96" s="434"/>
      <c r="I96" s="479"/>
      <c r="J96" s="480" t="s">
        <v>466</v>
      </c>
      <c r="K96" s="479" t="b">
        <f t="shared" si="9"/>
        <v>0</v>
      </c>
      <c r="L96" s="479" t="str">
        <f>IFERROR(IF(G96&lt;&gt;"",INDEX('Overview - Section A'!$U$37:$U$44,MATCH(G96,'Overview - Section A'!$A$37:$A$44,1)),J96),"")</f>
        <v>a1Y36000004USzXEAW</v>
      </c>
      <c r="M96" s="481" t="s">
        <v>837</v>
      </c>
      <c r="N96" s="479">
        <v>2020</v>
      </c>
      <c r="O96" s="479"/>
      <c r="P96" s="316"/>
    </row>
    <row r="97" spans="1:16" ht="47.1" customHeight="1" x14ac:dyDescent="0.2">
      <c r="A97" s="476">
        <v>11</v>
      </c>
      <c r="B97" s="428" t="str">
        <f t="shared" si="7"/>
        <v/>
      </c>
      <c r="C97" s="477" t="str">
        <f>IFERROR(IF(N97&lt;&gt;"",N97,IF(A97=A96,IF(C96&lt;YEAR('Overview - Section A'!$E$8),C96+1,""),YEAR('Overview - Section A'!$E$7))),"")</f>
        <v/>
      </c>
      <c r="D97" s="478"/>
      <c r="E97" s="431"/>
      <c r="F97" s="432" t="str">
        <f t="shared" si="8"/>
        <v/>
      </c>
      <c r="G97" s="433"/>
      <c r="H97" s="434"/>
      <c r="I97" s="479"/>
      <c r="J97" s="480" t="s">
        <v>468</v>
      </c>
      <c r="K97" s="479" t="b">
        <f t="shared" si="9"/>
        <v>0</v>
      </c>
      <c r="L97" s="479" t="str">
        <f>IFERROR(IF(G97&lt;&gt;"",INDEX('Overview - Section A'!$U$37:$U$44,MATCH(G97,'Overview - Section A'!$A$37:$A$44,1)),J97),"")</f>
        <v>a1Y36000004USzYEAW</v>
      </c>
      <c r="M97" s="481" t="s">
        <v>838</v>
      </c>
      <c r="N97" s="479"/>
      <c r="O97" s="479"/>
      <c r="P97" s="316"/>
    </row>
    <row r="98" spans="1:16" ht="47.1" customHeight="1" x14ac:dyDescent="0.2">
      <c r="A98" s="476">
        <v>11</v>
      </c>
      <c r="B98" s="428" t="str">
        <f t="shared" si="7"/>
        <v/>
      </c>
      <c r="C98" s="477" t="str">
        <f>IFERROR(IF(N98&lt;&gt;"",N98,IF(A98=A97,IF(C97&lt;YEAR('Overview - Section A'!$E$8),C97+1,""),YEAR('Overview - Section A'!$E$7))),"")</f>
        <v/>
      </c>
      <c r="D98" s="478"/>
      <c r="E98" s="431"/>
      <c r="F98" s="432" t="str">
        <f t="shared" si="8"/>
        <v/>
      </c>
      <c r="G98" s="433"/>
      <c r="H98" s="434"/>
      <c r="I98" s="479"/>
      <c r="J98" s="480" t="s">
        <v>470</v>
      </c>
      <c r="K98" s="479" t="b">
        <f t="shared" si="9"/>
        <v>0</v>
      </c>
      <c r="L98" s="479" t="str">
        <f>IFERROR(IF(G98&lt;&gt;"",INDEX('Overview - Section A'!$U$37:$U$44,MATCH(G98,'Overview - Section A'!$A$37:$A$44,1)),J98),"")</f>
        <v>a1Y36000004USzZEAW</v>
      </c>
      <c r="M98" s="481" t="s">
        <v>839</v>
      </c>
      <c r="N98" s="479"/>
      <c r="O98" s="479"/>
      <c r="P98" s="316"/>
    </row>
    <row r="99" spans="1:16" ht="47.1" customHeight="1" x14ac:dyDescent="0.2">
      <c r="A99" s="476">
        <v>11</v>
      </c>
      <c r="B99" s="428" t="str">
        <f t="shared" si="7"/>
        <v/>
      </c>
      <c r="C99" s="477" t="str">
        <f>IFERROR(IF(N99&lt;&gt;"",N99,IF(A99=A98,IF(C98&lt;YEAR('Overview - Section A'!$E$8),C98+1,""),YEAR('Overview - Section A'!$E$7))),"")</f>
        <v/>
      </c>
      <c r="D99" s="478"/>
      <c r="E99" s="431"/>
      <c r="F99" s="432" t="str">
        <f t="shared" si="8"/>
        <v/>
      </c>
      <c r="G99" s="433"/>
      <c r="H99" s="434"/>
      <c r="I99" s="479"/>
      <c r="J99" s="480" t="s">
        <v>473</v>
      </c>
      <c r="K99" s="479" t="b">
        <f t="shared" si="9"/>
        <v>0</v>
      </c>
      <c r="L99" s="479" t="str">
        <f>IFERROR(IF(G99&lt;&gt;"",INDEX('Overview - Section A'!$U$37:$U$44,MATCH(G99,'Overview - Section A'!$A$37:$A$44,1)),J99),"")</f>
        <v>a1Y36000004USzaEAG</v>
      </c>
      <c r="M99" s="481" t="s">
        <v>840</v>
      </c>
      <c r="N99" s="479"/>
      <c r="O99" s="479"/>
      <c r="P99" s="316"/>
    </row>
    <row r="100" spans="1:16" ht="47.1" customHeight="1" x14ac:dyDescent="0.2">
      <c r="A100" s="476">
        <v>12</v>
      </c>
      <c r="B100" s="428" t="str">
        <f t="shared" si="7"/>
        <v/>
      </c>
      <c r="C100" s="477">
        <f>IFERROR(IF(N100&lt;&gt;"",N100,IF(A100=A99,IF(C99&lt;YEAR('Overview - Section A'!$E$8),C99+1,""),YEAR('Overview - Section A'!$E$7))),"")</f>
        <v>2018</v>
      </c>
      <c r="D100" s="478"/>
      <c r="E100" s="431"/>
      <c r="F100" s="432" t="str">
        <f t="shared" si="8"/>
        <v/>
      </c>
      <c r="G100" s="433"/>
      <c r="H100" s="434"/>
      <c r="I100" s="479"/>
      <c r="J100" s="480" t="s">
        <v>462</v>
      </c>
      <c r="K100" s="479" t="b">
        <f t="shared" si="9"/>
        <v>0</v>
      </c>
      <c r="L100" s="479" t="str">
        <f>IFERROR(IF(G100&lt;&gt;"",INDEX('Overview - Section A'!$U$37:$U$44,MATCH(G100,'Overview - Section A'!$A$37:$A$44,1)),J100),"")</f>
        <v>a1Y36000004USzVEAW</v>
      </c>
      <c r="M100" s="481" t="s">
        <v>841</v>
      </c>
      <c r="N100" s="479">
        <v>2018</v>
      </c>
      <c r="O100" s="479"/>
      <c r="P100" s="316"/>
    </row>
    <row r="101" spans="1:16" ht="47.1" customHeight="1" x14ac:dyDescent="0.2">
      <c r="A101" s="476">
        <v>12</v>
      </c>
      <c r="B101" s="428" t="str">
        <f t="shared" si="7"/>
        <v/>
      </c>
      <c r="C101" s="477">
        <f>IFERROR(IF(N101&lt;&gt;"",N101,IF(A101=A100,IF(C100&lt;YEAR('Overview - Section A'!$E$8),C100+1,""),YEAR('Overview - Section A'!$E$7))),"")</f>
        <v>2019</v>
      </c>
      <c r="D101" s="478"/>
      <c r="E101" s="431"/>
      <c r="F101" s="432" t="str">
        <f t="shared" si="8"/>
        <v/>
      </c>
      <c r="G101" s="433"/>
      <c r="H101" s="434"/>
      <c r="I101" s="479"/>
      <c r="J101" s="480" t="s">
        <v>464</v>
      </c>
      <c r="K101" s="479" t="b">
        <f t="shared" si="9"/>
        <v>0</v>
      </c>
      <c r="L101" s="479" t="str">
        <f>IFERROR(IF(G101&lt;&gt;"",INDEX('Overview - Section A'!$U$37:$U$44,MATCH(G101,'Overview - Section A'!$A$37:$A$44,1)),J101),"")</f>
        <v>a1Y36000004USzWEAW</v>
      </c>
      <c r="M101" s="481" t="s">
        <v>842</v>
      </c>
      <c r="N101" s="479">
        <v>2019</v>
      </c>
      <c r="O101" s="479"/>
      <c r="P101" s="316"/>
    </row>
    <row r="102" spans="1:16" ht="47.1" customHeight="1" x14ac:dyDescent="0.2">
      <c r="A102" s="476">
        <v>12</v>
      </c>
      <c r="B102" s="428" t="str">
        <f t="shared" si="7"/>
        <v/>
      </c>
      <c r="C102" s="477">
        <f>IFERROR(IF(N102&lt;&gt;"",N102,IF(A102=A101,IF(C101&lt;YEAR('Overview - Section A'!$E$8),C101+1,""),YEAR('Overview - Section A'!$E$7))),"")</f>
        <v>2020</v>
      </c>
      <c r="D102" s="478"/>
      <c r="E102" s="431"/>
      <c r="F102" s="432" t="str">
        <f t="shared" si="8"/>
        <v/>
      </c>
      <c r="G102" s="433"/>
      <c r="H102" s="434"/>
      <c r="I102" s="479"/>
      <c r="J102" s="480" t="s">
        <v>466</v>
      </c>
      <c r="K102" s="479" t="b">
        <f t="shared" si="9"/>
        <v>0</v>
      </c>
      <c r="L102" s="479" t="str">
        <f>IFERROR(IF(G102&lt;&gt;"",INDEX('Overview - Section A'!$U$37:$U$44,MATCH(G102,'Overview - Section A'!$A$37:$A$44,1)),J102),"")</f>
        <v>a1Y36000004USzXEAW</v>
      </c>
      <c r="M102" s="481" t="s">
        <v>843</v>
      </c>
      <c r="N102" s="479">
        <v>2020</v>
      </c>
      <c r="O102" s="479"/>
      <c r="P102" s="316"/>
    </row>
    <row r="103" spans="1:16" ht="47.1" customHeight="1" x14ac:dyDescent="0.2">
      <c r="A103" s="476">
        <v>12</v>
      </c>
      <c r="B103" s="428" t="str">
        <f t="shared" si="7"/>
        <v/>
      </c>
      <c r="C103" s="477" t="str">
        <f>IFERROR(IF(N103&lt;&gt;"",N103,IF(A103=A102,IF(C102&lt;YEAR('Overview - Section A'!$E$8),C102+1,""),YEAR('Overview - Section A'!$E$7))),"")</f>
        <v/>
      </c>
      <c r="D103" s="478"/>
      <c r="E103" s="431"/>
      <c r="F103" s="432" t="str">
        <f t="shared" si="8"/>
        <v/>
      </c>
      <c r="G103" s="433"/>
      <c r="H103" s="434"/>
      <c r="I103" s="479"/>
      <c r="J103" s="480" t="s">
        <v>468</v>
      </c>
      <c r="K103" s="479" t="b">
        <f t="shared" si="9"/>
        <v>0</v>
      </c>
      <c r="L103" s="479" t="str">
        <f>IFERROR(IF(G103&lt;&gt;"",INDEX('Overview - Section A'!$U$37:$U$44,MATCH(G103,'Overview - Section A'!$A$37:$A$44,1)),J103),"")</f>
        <v>a1Y36000004USzYEAW</v>
      </c>
      <c r="M103" s="481" t="s">
        <v>844</v>
      </c>
      <c r="N103" s="479"/>
      <c r="O103" s="479"/>
      <c r="P103" s="316"/>
    </row>
    <row r="104" spans="1:16" ht="47.1" customHeight="1" x14ac:dyDescent="0.2">
      <c r="A104" s="476">
        <v>12</v>
      </c>
      <c r="B104" s="428" t="str">
        <f t="shared" si="7"/>
        <v/>
      </c>
      <c r="C104" s="477" t="str">
        <f>IFERROR(IF(N104&lt;&gt;"",N104,IF(A104=A103,IF(C103&lt;YEAR('Overview - Section A'!$E$8),C103+1,""),YEAR('Overview - Section A'!$E$7))),"")</f>
        <v/>
      </c>
      <c r="D104" s="478"/>
      <c r="E104" s="431"/>
      <c r="F104" s="432" t="str">
        <f t="shared" si="8"/>
        <v/>
      </c>
      <c r="G104" s="433"/>
      <c r="H104" s="434"/>
      <c r="I104" s="479"/>
      <c r="J104" s="480" t="s">
        <v>470</v>
      </c>
      <c r="K104" s="479" t="b">
        <f t="shared" si="9"/>
        <v>0</v>
      </c>
      <c r="L104" s="479" t="str">
        <f>IFERROR(IF(G104&lt;&gt;"",INDEX('Overview - Section A'!$U$37:$U$44,MATCH(G104,'Overview - Section A'!$A$37:$A$44,1)),J104),"")</f>
        <v>a1Y36000004USzZEAW</v>
      </c>
      <c r="M104" s="481" t="s">
        <v>845</v>
      </c>
      <c r="N104" s="479"/>
      <c r="O104" s="479"/>
      <c r="P104" s="316"/>
    </row>
    <row r="105" spans="1:16" ht="47.1" customHeight="1" x14ac:dyDescent="0.2">
      <c r="A105" s="476">
        <v>12</v>
      </c>
      <c r="B105" s="428" t="str">
        <f t="shared" si="7"/>
        <v/>
      </c>
      <c r="C105" s="477" t="str">
        <f>IFERROR(IF(N105&lt;&gt;"",N105,IF(A105=A104,IF(C104&lt;YEAR('Overview - Section A'!$E$8),C104+1,""),YEAR('Overview - Section A'!$E$7))),"")</f>
        <v/>
      </c>
      <c r="D105" s="478"/>
      <c r="E105" s="431"/>
      <c r="F105" s="432" t="str">
        <f t="shared" si="8"/>
        <v/>
      </c>
      <c r="G105" s="433"/>
      <c r="H105" s="434"/>
      <c r="I105" s="479"/>
      <c r="J105" s="480" t="s">
        <v>473</v>
      </c>
      <c r="K105" s="479" t="b">
        <f t="shared" si="9"/>
        <v>0</v>
      </c>
      <c r="L105" s="479" t="str">
        <f>IFERROR(IF(G105&lt;&gt;"",INDEX('Overview - Section A'!$U$37:$U$44,MATCH(G105,'Overview - Section A'!$A$37:$A$44,1)),J105),"")</f>
        <v>a1Y36000004USzaEAG</v>
      </c>
      <c r="M105" s="481" t="s">
        <v>846</v>
      </c>
      <c r="N105" s="479"/>
      <c r="O105" s="479"/>
      <c r="P105" s="316"/>
    </row>
    <row r="106" spans="1:16" ht="47.1" customHeight="1" x14ac:dyDescent="0.2">
      <c r="A106" s="476">
        <v>13</v>
      </c>
      <c r="B106" s="428" t="str">
        <f t="shared" si="7"/>
        <v/>
      </c>
      <c r="C106" s="477">
        <f>IFERROR(IF(N106&lt;&gt;"",N106,IF(A106=A105,IF(C105&lt;YEAR('Overview - Section A'!$E$8),C105+1,""),YEAR('Overview - Section A'!$E$7))),"")</f>
        <v>2018</v>
      </c>
      <c r="D106" s="478"/>
      <c r="E106" s="431"/>
      <c r="F106" s="432" t="str">
        <f t="shared" si="8"/>
        <v/>
      </c>
      <c r="G106" s="433"/>
      <c r="H106" s="434"/>
      <c r="I106" s="479"/>
      <c r="J106" s="480" t="s">
        <v>462</v>
      </c>
      <c r="K106" s="479" t="b">
        <f t="shared" si="9"/>
        <v>0</v>
      </c>
      <c r="L106" s="479" t="str">
        <f>IFERROR(IF(G106&lt;&gt;"",INDEX('Overview - Section A'!$U$37:$U$44,MATCH(G106,'Overview - Section A'!$A$37:$A$44,1)),J106),"")</f>
        <v>a1Y36000004USzVEAW</v>
      </c>
      <c r="M106" s="481" t="s">
        <v>847</v>
      </c>
      <c r="N106" s="479">
        <v>2018</v>
      </c>
      <c r="O106" s="479"/>
      <c r="P106" s="316"/>
    </row>
    <row r="107" spans="1:16" ht="47.1" customHeight="1" x14ac:dyDescent="0.2">
      <c r="A107" s="476">
        <v>13</v>
      </c>
      <c r="B107" s="428" t="str">
        <f t="shared" si="7"/>
        <v/>
      </c>
      <c r="C107" s="477">
        <f>IFERROR(IF(N107&lt;&gt;"",N107,IF(A107=A106,IF(C106&lt;YEAR('Overview - Section A'!$E$8),C106+1,""),YEAR('Overview - Section A'!$E$7))),"")</f>
        <v>2019</v>
      </c>
      <c r="D107" s="478"/>
      <c r="E107" s="431"/>
      <c r="F107" s="432" t="str">
        <f t="shared" si="8"/>
        <v/>
      </c>
      <c r="G107" s="433"/>
      <c r="H107" s="434"/>
      <c r="I107" s="479"/>
      <c r="J107" s="480" t="s">
        <v>464</v>
      </c>
      <c r="K107" s="479" t="b">
        <f t="shared" si="9"/>
        <v>0</v>
      </c>
      <c r="L107" s="479" t="str">
        <f>IFERROR(IF(G107&lt;&gt;"",INDEX('Overview - Section A'!$U$37:$U$44,MATCH(G107,'Overview - Section A'!$A$37:$A$44,1)),J107),"")</f>
        <v>a1Y36000004USzWEAW</v>
      </c>
      <c r="M107" s="481" t="s">
        <v>848</v>
      </c>
      <c r="N107" s="479">
        <v>2019</v>
      </c>
      <c r="O107" s="479"/>
      <c r="P107" s="316"/>
    </row>
    <row r="108" spans="1:16" ht="47.1" customHeight="1" x14ac:dyDescent="0.2">
      <c r="A108" s="476">
        <v>13</v>
      </c>
      <c r="B108" s="428" t="str">
        <f t="shared" si="7"/>
        <v/>
      </c>
      <c r="C108" s="477">
        <f>IFERROR(IF(N108&lt;&gt;"",N108,IF(A108=A107,IF(C107&lt;YEAR('Overview - Section A'!$E$8),C107+1,""),YEAR('Overview - Section A'!$E$7))),"")</f>
        <v>2020</v>
      </c>
      <c r="D108" s="478"/>
      <c r="E108" s="431"/>
      <c r="F108" s="432" t="str">
        <f t="shared" si="8"/>
        <v/>
      </c>
      <c r="G108" s="433"/>
      <c r="H108" s="434"/>
      <c r="I108" s="479"/>
      <c r="J108" s="480" t="s">
        <v>466</v>
      </c>
      <c r="K108" s="479" t="b">
        <f t="shared" si="9"/>
        <v>0</v>
      </c>
      <c r="L108" s="479" t="str">
        <f>IFERROR(IF(G108&lt;&gt;"",INDEX('Overview - Section A'!$U$37:$U$44,MATCH(G108,'Overview - Section A'!$A$37:$A$44,1)),J108),"")</f>
        <v>a1Y36000004USzXEAW</v>
      </c>
      <c r="M108" s="481" t="s">
        <v>849</v>
      </c>
      <c r="N108" s="479">
        <v>2020</v>
      </c>
      <c r="O108" s="479"/>
      <c r="P108" s="316"/>
    </row>
    <row r="109" spans="1:16" ht="47.1" customHeight="1" x14ac:dyDescent="0.2">
      <c r="A109" s="476">
        <v>13</v>
      </c>
      <c r="B109" s="428" t="str">
        <f t="shared" si="7"/>
        <v/>
      </c>
      <c r="C109" s="477" t="str">
        <f>IFERROR(IF(N109&lt;&gt;"",N109,IF(A109=A108,IF(C108&lt;YEAR('Overview - Section A'!$E$8),C108+1,""),YEAR('Overview - Section A'!$E$7))),"")</f>
        <v/>
      </c>
      <c r="D109" s="478"/>
      <c r="E109" s="431"/>
      <c r="F109" s="432" t="str">
        <f t="shared" si="8"/>
        <v/>
      </c>
      <c r="G109" s="433"/>
      <c r="H109" s="434"/>
      <c r="I109" s="479"/>
      <c r="J109" s="480" t="s">
        <v>468</v>
      </c>
      <c r="K109" s="479" t="b">
        <f t="shared" si="9"/>
        <v>0</v>
      </c>
      <c r="L109" s="479" t="str">
        <f>IFERROR(IF(G109&lt;&gt;"",INDEX('Overview - Section A'!$U$37:$U$44,MATCH(G109,'Overview - Section A'!$A$37:$A$44,1)),J109),"")</f>
        <v>a1Y36000004USzYEAW</v>
      </c>
      <c r="M109" s="481" t="s">
        <v>850</v>
      </c>
      <c r="N109" s="479"/>
      <c r="O109" s="479"/>
      <c r="P109" s="316"/>
    </row>
    <row r="110" spans="1:16" ht="47.1" customHeight="1" x14ac:dyDescent="0.2">
      <c r="A110" s="476">
        <v>13</v>
      </c>
      <c r="B110" s="428" t="str">
        <f t="shared" si="7"/>
        <v/>
      </c>
      <c r="C110" s="477" t="str">
        <f>IFERROR(IF(N110&lt;&gt;"",N110,IF(A110=A109,IF(C109&lt;YEAR('Overview - Section A'!$E$8),C109+1,""),YEAR('Overview - Section A'!$E$7))),"")</f>
        <v/>
      </c>
      <c r="D110" s="478"/>
      <c r="E110" s="431"/>
      <c r="F110" s="432" t="str">
        <f t="shared" si="8"/>
        <v/>
      </c>
      <c r="G110" s="433"/>
      <c r="H110" s="434"/>
      <c r="I110" s="479"/>
      <c r="J110" s="480" t="s">
        <v>470</v>
      </c>
      <c r="K110" s="479" t="b">
        <f t="shared" si="9"/>
        <v>0</v>
      </c>
      <c r="L110" s="479" t="str">
        <f>IFERROR(IF(G110&lt;&gt;"",INDEX('Overview - Section A'!$U$37:$U$44,MATCH(G110,'Overview - Section A'!$A$37:$A$44,1)),J110),"")</f>
        <v>a1Y36000004USzZEAW</v>
      </c>
      <c r="M110" s="481" t="s">
        <v>851</v>
      </c>
      <c r="N110" s="479"/>
      <c r="O110" s="479"/>
      <c r="P110" s="316"/>
    </row>
    <row r="111" spans="1:16" ht="47.1" customHeight="1" x14ac:dyDescent="0.2">
      <c r="A111" s="476">
        <v>13</v>
      </c>
      <c r="B111" s="428" t="str">
        <f t="shared" si="7"/>
        <v/>
      </c>
      <c r="C111" s="477" t="str">
        <f>IFERROR(IF(N111&lt;&gt;"",N111,IF(A111=A110,IF(C110&lt;YEAR('Overview - Section A'!$E$8),C110+1,""),YEAR('Overview - Section A'!$E$7))),"")</f>
        <v/>
      </c>
      <c r="D111" s="478"/>
      <c r="E111" s="431"/>
      <c r="F111" s="432" t="str">
        <f t="shared" si="8"/>
        <v/>
      </c>
      <c r="G111" s="433"/>
      <c r="H111" s="434"/>
      <c r="I111" s="479"/>
      <c r="J111" s="480" t="s">
        <v>473</v>
      </c>
      <c r="K111" s="479" t="b">
        <f t="shared" si="9"/>
        <v>0</v>
      </c>
      <c r="L111" s="479" t="str">
        <f>IFERROR(IF(G111&lt;&gt;"",INDEX('Overview - Section A'!$U$37:$U$44,MATCH(G111,'Overview - Section A'!$A$37:$A$44,1)),J111),"")</f>
        <v>a1Y36000004USzaEAG</v>
      </c>
      <c r="M111" s="481" t="s">
        <v>852</v>
      </c>
      <c r="N111" s="479"/>
      <c r="O111" s="479"/>
      <c r="P111" s="316"/>
    </row>
    <row r="112" spans="1:16" ht="47.1" customHeight="1" x14ac:dyDescent="0.2">
      <c r="A112" s="476">
        <v>14</v>
      </c>
      <c r="B112" s="428" t="str">
        <f t="shared" si="7"/>
        <v/>
      </c>
      <c r="C112" s="477">
        <f>IFERROR(IF(N112&lt;&gt;"",N112,IF(A112=A111,IF(C111&lt;YEAR('Overview - Section A'!$E$8),C111+1,""),YEAR('Overview - Section A'!$E$7))),"")</f>
        <v>2018</v>
      </c>
      <c r="D112" s="478"/>
      <c r="E112" s="431"/>
      <c r="F112" s="432" t="str">
        <f t="shared" si="8"/>
        <v/>
      </c>
      <c r="G112" s="433"/>
      <c r="H112" s="434"/>
      <c r="I112" s="479"/>
      <c r="J112" s="480" t="s">
        <v>462</v>
      </c>
      <c r="K112" s="479" t="b">
        <f t="shared" si="9"/>
        <v>0</v>
      </c>
      <c r="L112" s="479" t="str">
        <f>IFERROR(IF(G112&lt;&gt;"",INDEX('Overview - Section A'!$U$37:$U$44,MATCH(G112,'Overview - Section A'!$A$37:$A$44,1)),J112),"")</f>
        <v>a1Y36000004USzVEAW</v>
      </c>
      <c r="M112" s="481" t="s">
        <v>853</v>
      </c>
      <c r="N112" s="479">
        <v>2018</v>
      </c>
      <c r="O112" s="479"/>
      <c r="P112" s="316"/>
    </row>
    <row r="113" spans="1:16" ht="47.1" customHeight="1" x14ac:dyDescent="0.2">
      <c r="A113" s="476">
        <v>14</v>
      </c>
      <c r="B113" s="428" t="str">
        <f t="shared" si="7"/>
        <v/>
      </c>
      <c r="C113" s="477">
        <f>IFERROR(IF(N113&lt;&gt;"",N113,IF(A113=A112,IF(C112&lt;YEAR('Overview - Section A'!$E$8),C112+1,""),YEAR('Overview - Section A'!$E$7))),"")</f>
        <v>2019</v>
      </c>
      <c r="D113" s="478"/>
      <c r="E113" s="431"/>
      <c r="F113" s="432" t="str">
        <f t="shared" si="8"/>
        <v/>
      </c>
      <c r="G113" s="433"/>
      <c r="H113" s="434"/>
      <c r="I113" s="479"/>
      <c r="J113" s="480" t="s">
        <v>464</v>
      </c>
      <c r="K113" s="479" t="b">
        <f t="shared" si="9"/>
        <v>0</v>
      </c>
      <c r="L113" s="479" t="str">
        <f>IFERROR(IF(G113&lt;&gt;"",INDEX('Overview - Section A'!$U$37:$U$44,MATCH(G113,'Overview - Section A'!$A$37:$A$44,1)),J113),"")</f>
        <v>a1Y36000004USzWEAW</v>
      </c>
      <c r="M113" s="481" t="s">
        <v>854</v>
      </c>
      <c r="N113" s="479">
        <v>2019</v>
      </c>
      <c r="O113" s="479"/>
      <c r="P113" s="316"/>
    </row>
    <row r="114" spans="1:16" ht="47.1" customHeight="1" x14ac:dyDescent="0.2">
      <c r="A114" s="476">
        <v>14</v>
      </c>
      <c r="B114" s="428" t="str">
        <f t="shared" si="7"/>
        <v/>
      </c>
      <c r="C114" s="477">
        <f>IFERROR(IF(N114&lt;&gt;"",N114,IF(A114=A113,IF(C113&lt;YEAR('Overview - Section A'!$E$8),C113+1,""),YEAR('Overview - Section A'!$E$7))),"")</f>
        <v>2020</v>
      </c>
      <c r="D114" s="478"/>
      <c r="E114" s="431"/>
      <c r="F114" s="432" t="str">
        <f t="shared" si="8"/>
        <v/>
      </c>
      <c r="G114" s="433"/>
      <c r="H114" s="434"/>
      <c r="I114" s="479"/>
      <c r="J114" s="480" t="s">
        <v>466</v>
      </c>
      <c r="K114" s="479" t="b">
        <f t="shared" si="9"/>
        <v>0</v>
      </c>
      <c r="L114" s="479" t="str">
        <f>IFERROR(IF(G114&lt;&gt;"",INDEX('Overview - Section A'!$U$37:$U$44,MATCH(G114,'Overview - Section A'!$A$37:$A$44,1)),J114),"")</f>
        <v>a1Y36000004USzXEAW</v>
      </c>
      <c r="M114" s="481" t="s">
        <v>855</v>
      </c>
      <c r="N114" s="479">
        <v>2020</v>
      </c>
      <c r="O114" s="479"/>
      <c r="P114" s="316"/>
    </row>
    <row r="115" spans="1:16" ht="47.1" customHeight="1" x14ac:dyDescent="0.2">
      <c r="A115" s="476">
        <v>14</v>
      </c>
      <c r="B115" s="428" t="str">
        <f t="shared" si="7"/>
        <v/>
      </c>
      <c r="C115" s="477" t="str">
        <f>IFERROR(IF(N115&lt;&gt;"",N115,IF(A115=A114,IF(C114&lt;YEAR('Overview - Section A'!$E$8),C114+1,""),YEAR('Overview - Section A'!$E$7))),"")</f>
        <v/>
      </c>
      <c r="D115" s="478"/>
      <c r="E115" s="431"/>
      <c r="F115" s="432" t="str">
        <f t="shared" si="8"/>
        <v/>
      </c>
      <c r="G115" s="433"/>
      <c r="H115" s="434"/>
      <c r="I115" s="479"/>
      <c r="J115" s="480" t="s">
        <v>468</v>
      </c>
      <c r="K115" s="479" t="b">
        <f t="shared" si="9"/>
        <v>0</v>
      </c>
      <c r="L115" s="479" t="str">
        <f>IFERROR(IF(G115&lt;&gt;"",INDEX('Overview - Section A'!$U$37:$U$44,MATCH(G115,'Overview - Section A'!$A$37:$A$44,1)),J115),"")</f>
        <v>a1Y36000004USzYEAW</v>
      </c>
      <c r="M115" s="481" t="s">
        <v>856</v>
      </c>
      <c r="N115" s="479"/>
      <c r="O115" s="479"/>
      <c r="P115" s="316"/>
    </row>
    <row r="116" spans="1:16" ht="47.1" customHeight="1" x14ac:dyDescent="0.2">
      <c r="A116" s="476">
        <v>14</v>
      </c>
      <c r="B116" s="428" t="str">
        <f t="shared" si="7"/>
        <v/>
      </c>
      <c r="C116" s="477" t="str">
        <f>IFERROR(IF(N116&lt;&gt;"",N116,IF(A116=A115,IF(C115&lt;YEAR('Overview - Section A'!$E$8),C115+1,""),YEAR('Overview - Section A'!$E$7))),"")</f>
        <v/>
      </c>
      <c r="D116" s="478"/>
      <c r="E116" s="431"/>
      <c r="F116" s="432" t="str">
        <f t="shared" si="8"/>
        <v/>
      </c>
      <c r="G116" s="433"/>
      <c r="H116" s="434"/>
      <c r="I116" s="479"/>
      <c r="J116" s="480" t="s">
        <v>470</v>
      </c>
      <c r="K116" s="479" t="b">
        <f t="shared" si="9"/>
        <v>0</v>
      </c>
      <c r="L116" s="479" t="str">
        <f>IFERROR(IF(G116&lt;&gt;"",INDEX('Overview - Section A'!$U$37:$U$44,MATCH(G116,'Overview - Section A'!$A$37:$A$44,1)),J116),"")</f>
        <v>a1Y36000004USzZEAW</v>
      </c>
      <c r="M116" s="481" t="s">
        <v>857</v>
      </c>
      <c r="N116" s="479"/>
      <c r="O116" s="479"/>
      <c r="P116" s="316"/>
    </row>
    <row r="117" spans="1:16" ht="47.1" customHeight="1" x14ac:dyDescent="0.2">
      <c r="A117" s="476">
        <v>14</v>
      </c>
      <c r="B117" s="428" t="str">
        <f t="shared" si="7"/>
        <v/>
      </c>
      <c r="C117" s="477" t="str">
        <f>IFERROR(IF(N117&lt;&gt;"",N117,IF(A117=A116,IF(C116&lt;YEAR('Overview - Section A'!$E$8),C116+1,""),YEAR('Overview - Section A'!$E$7))),"")</f>
        <v/>
      </c>
      <c r="D117" s="478"/>
      <c r="E117" s="431"/>
      <c r="F117" s="432" t="str">
        <f t="shared" si="8"/>
        <v/>
      </c>
      <c r="G117" s="433"/>
      <c r="H117" s="434"/>
      <c r="I117" s="479"/>
      <c r="J117" s="480" t="s">
        <v>473</v>
      </c>
      <c r="K117" s="479" t="b">
        <f t="shared" si="9"/>
        <v>0</v>
      </c>
      <c r="L117" s="479" t="str">
        <f>IFERROR(IF(G117&lt;&gt;"",INDEX('Overview - Section A'!$U$37:$U$44,MATCH(G117,'Overview - Section A'!$A$37:$A$44,1)),J117),"")</f>
        <v>a1Y36000004USzaEAG</v>
      </c>
      <c r="M117" s="481" t="s">
        <v>858</v>
      </c>
      <c r="N117" s="479"/>
      <c r="O117" s="479"/>
      <c r="P117" s="316"/>
    </row>
    <row r="118" spans="1:16" ht="47.1" customHeight="1" x14ac:dyDescent="0.2">
      <c r="A118" s="476">
        <v>15</v>
      </c>
      <c r="B118" s="428" t="str">
        <f t="shared" si="7"/>
        <v/>
      </c>
      <c r="C118" s="477">
        <f>IFERROR(IF(N118&lt;&gt;"",N118,IF(A118=A117,IF(C117&lt;YEAR('Overview - Section A'!$E$8),C117+1,""),YEAR('Overview - Section A'!$E$7))),"")</f>
        <v>2018</v>
      </c>
      <c r="D118" s="478"/>
      <c r="E118" s="431"/>
      <c r="F118" s="432" t="str">
        <f t="shared" si="8"/>
        <v/>
      </c>
      <c r="G118" s="433"/>
      <c r="H118" s="434"/>
      <c r="I118" s="479"/>
      <c r="J118" s="480" t="s">
        <v>462</v>
      </c>
      <c r="K118" s="479" t="b">
        <f t="shared" si="9"/>
        <v>0</v>
      </c>
      <c r="L118" s="479" t="str">
        <f>IFERROR(IF(G118&lt;&gt;"",INDEX('Overview - Section A'!$U$37:$U$44,MATCH(G118,'Overview - Section A'!$A$37:$A$44,1)),J118),"")</f>
        <v>a1Y36000004USzVEAW</v>
      </c>
      <c r="M118" s="481" t="s">
        <v>859</v>
      </c>
      <c r="N118" s="479">
        <v>2018</v>
      </c>
      <c r="O118" s="479"/>
      <c r="P118" s="316"/>
    </row>
    <row r="119" spans="1:16" ht="47.1" customHeight="1" x14ac:dyDescent="0.2">
      <c r="A119" s="476">
        <v>15</v>
      </c>
      <c r="B119" s="428" t="str">
        <f t="shared" si="7"/>
        <v/>
      </c>
      <c r="C119" s="477">
        <f>IFERROR(IF(N119&lt;&gt;"",N119,IF(A119=A118,IF(C118&lt;YEAR('Overview - Section A'!$E$8),C118+1,""),YEAR('Overview - Section A'!$E$7))),"")</f>
        <v>2019</v>
      </c>
      <c r="D119" s="478"/>
      <c r="E119" s="431"/>
      <c r="F119" s="432" t="str">
        <f t="shared" si="8"/>
        <v/>
      </c>
      <c r="G119" s="433"/>
      <c r="H119" s="434"/>
      <c r="I119" s="479"/>
      <c r="J119" s="480" t="s">
        <v>464</v>
      </c>
      <c r="K119" s="479" t="b">
        <f t="shared" si="9"/>
        <v>0</v>
      </c>
      <c r="L119" s="479" t="str">
        <f>IFERROR(IF(G119&lt;&gt;"",INDEX('Overview - Section A'!$U$37:$U$44,MATCH(G119,'Overview - Section A'!$A$37:$A$44,1)),J119),"")</f>
        <v>a1Y36000004USzWEAW</v>
      </c>
      <c r="M119" s="481" t="s">
        <v>860</v>
      </c>
      <c r="N119" s="479">
        <v>2019</v>
      </c>
      <c r="O119" s="479"/>
      <c r="P119" s="316"/>
    </row>
    <row r="120" spans="1:16" ht="47.1" customHeight="1" x14ac:dyDescent="0.2">
      <c r="A120" s="476">
        <v>15</v>
      </c>
      <c r="B120" s="428" t="str">
        <f t="shared" si="7"/>
        <v/>
      </c>
      <c r="C120" s="477">
        <f>IFERROR(IF(N120&lt;&gt;"",N120,IF(A120=A119,IF(C119&lt;YEAR('Overview - Section A'!$E$8),C119+1,""),YEAR('Overview - Section A'!$E$7))),"")</f>
        <v>2020</v>
      </c>
      <c r="D120" s="478"/>
      <c r="E120" s="431"/>
      <c r="F120" s="432" t="str">
        <f t="shared" si="8"/>
        <v/>
      </c>
      <c r="G120" s="433"/>
      <c r="H120" s="434"/>
      <c r="I120" s="479"/>
      <c r="J120" s="480" t="s">
        <v>466</v>
      </c>
      <c r="K120" s="479" t="b">
        <f t="shared" si="9"/>
        <v>0</v>
      </c>
      <c r="L120" s="479" t="str">
        <f>IFERROR(IF(G120&lt;&gt;"",INDEX('Overview - Section A'!$U$37:$U$44,MATCH(G120,'Overview - Section A'!$A$37:$A$44,1)),J120),"")</f>
        <v>a1Y36000004USzXEAW</v>
      </c>
      <c r="M120" s="481" t="s">
        <v>861</v>
      </c>
      <c r="N120" s="479">
        <v>2020</v>
      </c>
      <c r="O120" s="479"/>
      <c r="P120" s="316"/>
    </row>
    <row r="121" spans="1:16" ht="47.1" customHeight="1" x14ac:dyDescent="0.2">
      <c r="A121" s="476">
        <v>15</v>
      </c>
      <c r="B121" s="428" t="str">
        <f t="shared" si="7"/>
        <v/>
      </c>
      <c r="C121" s="477" t="str">
        <f>IFERROR(IF(N121&lt;&gt;"",N121,IF(A121=A120,IF(C120&lt;YEAR('Overview - Section A'!$E$8),C120+1,""),YEAR('Overview - Section A'!$E$7))),"")</f>
        <v/>
      </c>
      <c r="D121" s="478"/>
      <c r="E121" s="431"/>
      <c r="F121" s="432" t="str">
        <f t="shared" si="8"/>
        <v/>
      </c>
      <c r="G121" s="433"/>
      <c r="H121" s="434"/>
      <c r="I121" s="479"/>
      <c r="J121" s="480" t="s">
        <v>468</v>
      </c>
      <c r="K121" s="479" t="b">
        <f t="shared" si="9"/>
        <v>0</v>
      </c>
      <c r="L121" s="479" t="str">
        <f>IFERROR(IF(G121&lt;&gt;"",INDEX('Overview - Section A'!$U$37:$U$44,MATCH(G121,'Overview - Section A'!$A$37:$A$44,1)),J121),"")</f>
        <v>a1Y36000004USzYEAW</v>
      </c>
      <c r="M121" s="481" t="s">
        <v>862</v>
      </c>
      <c r="N121" s="479"/>
      <c r="O121" s="479"/>
      <c r="P121" s="316"/>
    </row>
    <row r="122" spans="1:16" ht="47.1" customHeight="1" x14ac:dyDescent="0.2">
      <c r="A122" s="476">
        <v>15</v>
      </c>
      <c r="B122" s="428" t="str">
        <f t="shared" si="7"/>
        <v/>
      </c>
      <c r="C122" s="477" t="str">
        <f>IFERROR(IF(N122&lt;&gt;"",N122,IF(A122=A121,IF(C121&lt;YEAR('Overview - Section A'!$E$8),C121+1,""),YEAR('Overview - Section A'!$E$7))),"")</f>
        <v/>
      </c>
      <c r="D122" s="478"/>
      <c r="E122" s="431"/>
      <c r="F122" s="432" t="str">
        <f t="shared" si="8"/>
        <v/>
      </c>
      <c r="G122" s="433"/>
      <c r="H122" s="434"/>
      <c r="I122" s="479"/>
      <c r="J122" s="480" t="s">
        <v>470</v>
      </c>
      <c r="K122" s="479" t="b">
        <f t="shared" si="9"/>
        <v>0</v>
      </c>
      <c r="L122" s="479" t="str">
        <f>IFERROR(IF(G122&lt;&gt;"",INDEX('Overview - Section A'!$U$37:$U$44,MATCH(G122,'Overview - Section A'!$A$37:$A$44,1)),J122),"")</f>
        <v>a1Y36000004USzZEAW</v>
      </c>
      <c r="M122" s="481" t="s">
        <v>863</v>
      </c>
      <c r="N122" s="479"/>
      <c r="O122" s="479"/>
      <c r="P122" s="316"/>
    </row>
    <row r="123" spans="1:16" ht="47.1" customHeight="1" x14ac:dyDescent="0.2">
      <c r="A123" s="476">
        <v>15</v>
      </c>
      <c r="B123" s="428" t="str">
        <f t="shared" si="7"/>
        <v/>
      </c>
      <c r="C123" s="477" t="str">
        <f>IFERROR(IF(N123&lt;&gt;"",N123,IF(A123=A122,IF(C122&lt;YEAR('Overview - Section A'!$E$8),C122+1,""),YEAR('Overview - Section A'!$E$7))),"")</f>
        <v/>
      </c>
      <c r="D123" s="478"/>
      <c r="E123" s="431"/>
      <c r="F123" s="432" t="str">
        <f t="shared" si="8"/>
        <v/>
      </c>
      <c r="G123" s="433"/>
      <c r="H123" s="434"/>
      <c r="I123" s="479"/>
      <c r="J123" s="480" t="s">
        <v>473</v>
      </c>
      <c r="K123" s="479" t="b">
        <f t="shared" si="9"/>
        <v>0</v>
      </c>
      <c r="L123" s="479" t="str">
        <f>IFERROR(IF(G123&lt;&gt;"",INDEX('Overview - Section A'!$U$37:$U$44,MATCH(G123,'Overview - Section A'!$A$37:$A$44,1)),J123),"")</f>
        <v>a1Y36000004USzaEAG</v>
      </c>
      <c r="M123" s="481" t="s">
        <v>864</v>
      </c>
      <c r="N123" s="479"/>
      <c r="O123" s="479"/>
      <c r="P123" s="316"/>
    </row>
    <row r="124" spans="1:16" ht="0.75" customHeight="1" thickBot="1" x14ac:dyDescent="0.25">
      <c r="A124" s="23"/>
      <c r="B124" s="24"/>
      <c r="C124" s="24"/>
      <c r="D124" s="24"/>
      <c r="E124" s="24"/>
      <c r="F124" s="24"/>
      <c r="G124" s="24"/>
      <c r="H124" s="24"/>
      <c r="I124" s="24"/>
      <c r="J124" s="24"/>
      <c r="K124" s="24"/>
      <c r="L124" s="24"/>
      <c r="M124" s="24"/>
      <c r="N124" s="24"/>
      <c r="O124" s="317"/>
      <c r="P124" s="318"/>
    </row>
    <row r="125" spans="1:16" ht="30" customHeight="1" x14ac:dyDescent="0.2">
      <c r="O125" s="138"/>
      <c r="P125" s="138"/>
    </row>
    <row r="129" spans="1:1" x14ac:dyDescent="0.2">
      <c r="A129" s="26" t="s">
        <v>38</v>
      </c>
    </row>
  </sheetData>
  <sheetProtection algorithmName="SHA-512" hashValue="jtOooicHVE//xZyRpmSCFnxWPhW2OyjjoBWAQy/dsTY2X7ReshsoJCy63sD9MFgMwJ2pns/gFOtcW4ZB438c8w==" saltValue="nSSdHMkjuQQWUE1olXByag==" spinCount="100000" sheet="1" objects="1" scenarios="1" formatCells="0" sort="0" autoFilter="0"/>
  <mergeCells count="3">
    <mergeCell ref="A27:H27"/>
    <mergeCell ref="A1:Q2"/>
    <mergeCell ref="A7:AG7"/>
  </mergeCells>
  <conditionalFormatting sqref="A29:C123">
    <cfRule type="expression" dxfId="60" priority="11">
      <formula>MOD($A29,2)=0</formula>
    </cfRule>
    <cfRule type="expression" dxfId="59" priority="12">
      <formula>MOD($A29,2)=1</formula>
    </cfRule>
  </conditionalFormatting>
  <conditionalFormatting sqref="B9:C24">
    <cfRule type="expression" dxfId="58" priority="6">
      <formula>AND($B9&lt;&gt;"",$C9&lt;&gt;"")</formula>
    </cfRule>
  </conditionalFormatting>
  <conditionalFormatting sqref="A9:AG13">
    <cfRule type="expression" dxfId="57" priority="4">
      <formula>$W9:$W25="[Record ID]"</formula>
    </cfRule>
  </conditionalFormatting>
  <conditionalFormatting sqref="A29:H123">
    <cfRule type="expression" dxfId="56" priority="3">
      <formula>$M29:$M124="[Record ID]"</formula>
    </cfRule>
  </conditionalFormatting>
  <conditionalFormatting sqref="A9:AG25">
    <cfRule type="expression" dxfId="55" priority="2">
      <formula>$K9="Yes"</formula>
    </cfRule>
  </conditionalFormatting>
  <conditionalFormatting sqref="G29:G124">
    <cfRule type="expression" dxfId="54" priority="1">
      <formula>AND($H29="TBD",$G29&lt;&gt;"")</formula>
    </cfRule>
  </conditionalFormatting>
  <conditionalFormatting sqref="A14:AG24">
    <cfRule type="expression" dxfId="53" priority="35">
      <formula>$W14:$W124="[Record ID]"</formula>
    </cfRule>
  </conditionalFormatting>
  <dataValidations count="14">
    <dataValidation type="list" allowBlank="1" showInputMessage="1" showErrorMessage="1" sqref="B9:B24" xr:uid="{00000000-0002-0000-0200-000000000000}">
      <formula1>ImpactIndicator</formula1>
    </dataValidation>
    <dataValidation type="custom" allowBlank="1" showInputMessage="1" showErrorMessage="1" errorTitle="Indicators" error="Cannot enter both Standard and Impact indicators on the same line" sqref="C9:C24" xr:uid="{00000000-0002-0000-0200-000001000000}">
      <formula1>B9=""</formula1>
    </dataValidation>
    <dataValidation type="list" allowBlank="1" showInputMessage="1" showErrorMessage="1" sqref="H9:H24" xr:uid="{00000000-0002-0000-0200-000002000000}">
      <formula1>ResponsiblePR</formula1>
    </dataValidation>
    <dataValidation type="list" allowBlank="1" showInputMessage="1" showErrorMessage="1" sqref="Q9:Q24" xr:uid="{00000000-0002-0000-0200-000003000000}">
      <formula1>Country</formula1>
    </dataValidation>
    <dataValidation allowBlank="1" showInputMessage="1" showErrorMessage="1" prompt="To ensure data consistency please ensure that all thousands are separated with a comma and all decimals are separated with a decimal. (e.g. 1,000,000.96)" sqref="D29:F123" xr:uid="{00000000-0002-0000-0200-000004000000}"/>
    <dataValidation type="decimal" allowBlank="1" showInputMessage="1" showErrorMessage="1" errorTitle="X-Author for Excel" error="Please enter a valid numeric value. Valid range for Impact Indicator Number is -1E+18 to 1E+18." promptTitle="X-Author for Excel" sqref="A9:A24 A29:A123" xr:uid="{00000000-0002-0000-0200-000005000000}">
      <formula1>-1000000000000000000</formula1>
      <formula2>1000000000000000000</formula2>
    </dataValidation>
    <dataValidation type="list" allowBlank="1" showInputMessage="1" showErrorMessage="1" errorTitle="X-Author for Excel" error="Please select a value from the drop-down." promptTitle="X-Author for Excel" sqref="E9:E24" xr:uid="{00000000-0002-0000-0200-000006000000}">
      <formula1>IF(IFERROR(ROWS(INDIRECT(SUBSTITUTE("AIM_Impact_Indicator__c.AIM_Baseline_Year__c"," ","_"))),-1) &lt; 0, XAuthorInvalidPicklistData,INDIRECT(SUBSTITUTE("AIM_Impact_Indicator__c.AIM_Baseline_Year__c"," ","_")))</formula1>
    </dataValidation>
    <dataValidation type="list" allowBlank="1" showInputMessage="1" showErrorMessage="1" errorTitle="X-Author for Excel" error="Please select either TRUE or FALSE from the dropdown." promptTitle="X-Author for Excel" sqref="T9:T24 K29:K123" xr:uid="{00000000-0002-0000-0200-000007000000}">
      <formula1>"TRUE,FALSE"</formula1>
    </dataValidation>
    <dataValidation type="custom" allowBlank="1" showInputMessage="1" showErrorMessage="1" errorTitle="X-Author for Excel" error="Id and Lookup fields are not editable." promptTitle="X-Author for Excel" sqref="AH9:AH24 W9:Y24 M29:M123 J29:J123" xr:uid="{00000000-0002-0000-0200-000008000000}">
      <formula1>""</formula1>
    </dataValidation>
    <dataValidation type="list" allowBlank="1" showInputMessage="1" showErrorMessage="1" errorTitle="X-Author for Excel" error="Please select a value from the drop-down." promptTitle="X-Author for Excel" sqref="AG9:AG24" xr:uid="{00000000-0002-0000-0200-000009000000}">
      <formula1>IF(IFERROR(ROWS(INDIRECT(SUBSTITUTE("AIM_Impact_Indicator__c.AIM_Deactivate_indicator__c"," ","_"))),-1) &lt; 0, XAuthorInvalidPicklistData,INDIRECT(SUBSTITUTE("AIM_Impact_Indicator__c.AIM_Deactivate_indicator__c"," ","_")))</formula1>
    </dataValidation>
    <dataValidation type="date" allowBlank="1" showInputMessage="1" showErrorMessage="1" errorTitle="X-Author for Excel" error="Please enter a valid date." promptTitle="X-Author for Excel" sqref="G29:G123" xr:uid="{00000000-0002-0000-0200-00000A000000}">
      <formula1>1</formula1>
      <formula2>767376</formula2>
    </dataValidation>
    <dataValidation type="list" allowBlank="1" showInputMessage="1" showErrorMessage="1" errorTitle="X-Author for Excel" error="Please select a value from the drop-down." promptTitle="X-Author for Excel" sqref="H29:H123" xr:uid="{00000000-0002-0000-0200-00000B000000}">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N29:N123" xr:uid="{00000000-0002-0000-0200-00000C000000}">
      <formula1>IF(IFERROR(ROWS(INDIRECT(SUBSTITUTE("AIM_Impact_Indicator_Targets_Results__c.AIM_Year_of_Target__c"," ","_"))),-1) &lt; 0, XAuthorInvalidPicklistData,INDIRECT(SUBSTITUTE("AIM_Impact_Indicator_Targets_Results__c.AIM_Year_of_Target__c"," ","_")))</formula1>
    </dataValidation>
    <dataValidation type="decimal" allowBlank="1" showInputMessage="1" showErrorMessage="1" errorTitle="X-Author for Excel" error="Please enter a valid numeric value. Valid range for Target % is -999.99 to 999.99." promptTitle="X-Author for Excel" sqref="O29:O123" xr:uid="{00000000-0002-0000-0200-00000D000000}">
      <formula1>-999.99</formula1>
      <formula2>999.99</formula2>
    </dataValidation>
  </dataValidations>
  <hyperlinks>
    <hyperlink ref="A129" location="'Impact Indicators - Section B'!A4" display="Impact Indicators - Section B'!A4" xr:uid="{00000000-0004-0000-0200-000000000000}"/>
    <hyperlink ref="B4" location="'Impact Indicators - Section B'!A7" display="Impact Indicators" xr:uid="{00000000-0004-0000-0200-000001000000}"/>
    <hyperlink ref="C4" location="_8d9f9399_d674_44d3_98fa_9bdc7c2dff17" display="Impact Indicator Targets" xr:uid="{00000000-0004-0000-0200-000002000000}"/>
  </hyperlinks>
  <pageMargins left="0.7" right="0.7" top="0.75" bottom="0.75" header="0.3" footer="0.3"/>
  <pageSetup paperSize="8" scale="90" fitToHeight="0" orientation="landscape" r:id="rId1"/>
  <colBreaks count="1" manualBreakCount="1">
    <brk id="36" max="1048575" man="1"/>
  </colBreaks>
  <extLst>
    <ext xmlns:x14="http://schemas.microsoft.com/office/spreadsheetml/2009/9/main" uri="{78C0D931-6437-407d-A8EE-F0AAD7539E65}">
      <x14:conditionalFormattings>
        <x14:conditionalFormatting xmlns:xm="http://schemas.microsoft.com/office/excel/2006/main">
          <x14:cfRule type="expression" priority="7" id="{D4C8394A-9D66-42A4-B2BF-3D05CF5025B5}">
            <xm:f>INDEX('Overview - Section A'!$E$35:$E$36,MATCH($J29,'Overview - Section A'!$I$35:$I$36,0))&gt;'Overview - Section A'!$E$8</xm:f>
            <x14:dxf>
              <font>
                <color theme="0" tint="-0.24994659260841701"/>
              </font>
              <fill>
                <patternFill>
                  <bgColor theme="0" tint="-0.24994659260841701"/>
                </patternFill>
              </fill>
            </x14:dxf>
          </x14:cfRule>
          <xm:sqref>B29:H124</xm:sqref>
        </x14:conditionalFormatting>
        <x14:conditionalFormatting xmlns:xm="http://schemas.microsoft.com/office/excel/2006/main">
          <x14:cfRule type="expression" priority="5" id="{489D8B93-4F47-4368-AC62-84E9BDB3C11E}">
            <xm:f>OR('Overview - Section A'!$AN$5="Grant Making", 'Overview - Section A'!$AN$5="Grant Revision")</xm:f>
            <x14:dxf>
              <font>
                <color theme="0" tint="-0.24994659260841701"/>
              </font>
              <fill>
                <patternFill>
                  <bgColor theme="0" tint="-0.24994659260841701"/>
                </patternFill>
              </fill>
              <border>
                <left/>
                <right/>
                <top/>
                <bottom/>
              </border>
            </x14:dxf>
          </x14:cfRule>
          <xm:sqref>H8:H24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E000000}">
          <x14:formula1>
            <xm:f>'Reference Records'!$C$2:$C$3</xm:f>
          </x14:formula1>
          <xm:sqref>B25</xm:sqref>
        </x14:dataValidation>
        <x14:dataValidation type="list" allowBlank="1" showInputMessage="1" showErrorMessage="1" xr:uid="{00000000-0002-0000-0200-00000F000000}">
          <x14:formula1>
            <xm:f>'Overview - Section A'!$AO$25:$AO$32</xm:f>
          </x14:formula1>
          <xm:sqref>N9:N24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BJ130"/>
  <sheetViews>
    <sheetView showGridLines="0" topLeftCell="A3" zoomScaleNormal="100" zoomScaleSheetLayoutView="40" workbookViewId="0">
      <selection activeCell="C5" sqref="C5"/>
    </sheetView>
  </sheetViews>
  <sheetFormatPr defaultColWidth="11" defaultRowHeight="15.75" x14ac:dyDescent="0.25"/>
  <cols>
    <col min="1" max="1" width="12" style="6" customWidth="1"/>
    <col min="2" max="3" width="30.625" style="6" customWidth="1"/>
    <col min="4" max="4" width="12.125" style="6" customWidth="1"/>
    <col min="5" max="5" width="11.875" style="6" customWidth="1"/>
    <col min="6" max="6" width="19.625" style="6" customWidth="1"/>
    <col min="7" max="7" width="17.875" style="6" customWidth="1"/>
    <col min="8" max="8" width="22.875" style="6" customWidth="1"/>
    <col min="9" max="9" width="33.5" style="6" hidden="1" customWidth="1"/>
    <col min="10" max="10" width="28.375" style="6" hidden="1" customWidth="1"/>
    <col min="11" max="11" width="26.125" style="6" hidden="1" customWidth="1"/>
    <col min="12" max="12" width="24.375" style="6" hidden="1" customWidth="1"/>
    <col min="13" max="13" width="22.625" style="6" hidden="1" customWidth="1"/>
    <col min="14" max="14" width="22.375" style="6" hidden="1" customWidth="1"/>
    <col min="15" max="15" width="34.125" style="6" hidden="1" customWidth="1"/>
    <col min="16" max="16" width="0.375" style="6" customWidth="1"/>
    <col min="17" max="17" width="25.875" style="6" customWidth="1"/>
    <col min="18" max="18" width="39.625" style="6" customWidth="1"/>
    <col min="19" max="19" width="17.375" style="6" hidden="1" customWidth="1"/>
    <col min="20" max="20" width="29.5" style="6" hidden="1" customWidth="1"/>
    <col min="21" max="21" width="24.625" style="6" hidden="1" customWidth="1"/>
    <col min="22" max="22" width="31.375" style="6" hidden="1" customWidth="1"/>
    <col min="23" max="29" width="27.5" style="6" hidden="1" customWidth="1"/>
    <col min="30" max="33" width="27.5" style="6" customWidth="1"/>
    <col min="34" max="34" width="27.5" style="6" hidden="1" customWidth="1"/>
    <col min="35" max="35" width="0.375" style="6" customWidth="1"/>
    <col min="36" max="36" width="26.625" style="6" customWidth="1"/>
    <col min="37" max="37" width="20.375" style="6" customWidth="1"/>
    <col min="38" max="38" width="24.625" style="6" customWidth="1"/>
    <col min="39" max="40" width="11" style="6" customWidth="1"/>
    <col min="41" max="41" width="11" style="9" customWidth="1"/>
    <col min="42" max="42" width="22.625" style="9" customWidth="1"/>
    <col min="43" max="46" width="11" style="9" customWidth="1"/>
    <col min="47" max="62" width="11" style="9"/>
    <col min="63" max="16384" width="11" style="6"/>
  </cols>
  <sheetData>
    <row r="1" spans="1:37" ht="21" customHeight="1" x14ac:dyDescent="0.25">
      <c r="A1" s="587" t="s">
        <v>276</v>
      </c>
      <c r="B1" s="588"/>
      <c r="C1" s="588"/>
      <c r="D1" s="588"/>
      <c r="E1" s="588"/>
      <c r="F1" s="588"/>
      <c r="G1" s="588"/>
      <c r="H1" s="588"/>
      <c r="I1" s="588"/>
      <c r="J1" s="588"/>
      <c r="K1" s="588"/>
      <c r="L1" s="588"/>
      <c r="M1" s="588"/>
      <c r="N1" s="588"/>
      <c r="O1" s="588"/>
      <c r="P1" s="588"/>
      <c r="Q1" s="589"/>
    </row>
    <row r="2" spans="1:37" ht="41.25" customHeight="1" thickBot="1" x14ac:dyDescent="0.3">
      <c r="A2" s="590"/>
      <c r="B2" s="591"/>
      <c r="C2" s="591"/>
      <c r="D2" s="591"/>
      <c r="E2" s="591"/>
      <c r="F2" s="591"/>
      <c r="G2" s="591"/>
      <c r="H2" s="591"/>
      <c r="I2" s="591"/>
      <c r="J2" s="591"/>
      <c r="K2" s="591"/>
      <c r="L2" s="591"/>
      <c r="M2" s="591"/>
      <c r="N2" s="591"/>
      <c r="O2" s="591"/>
      <c r="P2" s="591"/>
      <c r="Q2" s="592"/>
    </row>
    <row r="3" spans="1:37" ht="16.5" thickBot="1" x14ac:dyDescent="0.3"/>
    <row r="4" spans="1:37" ht="39.75" customHeight="1" thickBot="1" x14ac:dyDescent="0.3">
      <c r="A4" s="43" t="s">
        <v>11</v>
      </c>
      <c r="B4" s="355" t="s">
        <v>277</v>
      </c>
      <c r="C4" s="356" t="s">
        <v>278</v>
      </c>
    </row>
    <row r="6" spans="1:37" x14ac:dyDescent="0.25">
      <c r="Q6" s="9"/>
    </row>
    <row r="7" spans="1:37" ht="24.75" customHeight="1" thickBot="1" x14ac:dyDescent="0.3">
      <c r="C7" s="45"/>
      <c r="D7" s="46"/>
      <c r="E7" s="46"/>
      <c r="F7" s="46"/>
      <c r="G7" s="46"/>
      <c r="H7" s="46"/>
      <c r="I7" s="46"/>
      <c r="J7" s="46"/>
      <c r="K7" s="46"/>
      <c r="L7" s="46"/>
      <c r="M7" s="46"/>
      <c r="N7" s="46"/>
      <c r="O7" s="46"/>
      <c r="P7" s="46"/>
      <c r="Q7" s="9"/>
      <c r="R7" s="47"/>
      <c r="S7" s="47"/>
    </row>
    <row r="8" spans="1:37" ht="29.25" customHeight="1" thickBot="1" x14ac:dyDescent="0.3">
      <c r="A8" s="594" t="s">
        <v>277</v>
      </c>
      <c r="B8" s="573"/>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3"/>
      <c r="AF8" s="573"/>
      <c r="AG8" s="573"/>
      <c r="AH8" s="48"/>
      <c r="AI8" s="49"/>
    </row>
    <row r="9" spans="1:37" ht="49.5" customHeight="1" x14ac:dyDescent="0.25">
      <c r="A9" s="423" t="s">
        <v>279</v>
      </c>
      <c r="B9" s="403" t="s">
        <v>280</v>
      </c>
      <c r="C9" s="403" t="s">
        <v>281</v>
      </c>
      <c r="D9" s="368" t="s">
        <v>265</v>
      </c>
      <c r="E9" s="368" t="s">
        <v>266</v>
      </c>
      <c r="F9" s="368" t="s">
        <v>267</v>
      </c>
      <c r="G9" s="368" t="s">
        <v>268</v>
      </c>
      <c r="H9" s="403" t="s">
        <v>269</v>
      </c>
      <c r="I9" s="404" t="s">
        <v>190</v>
      </c>
      <c r="J9" s="404" t="s">
        <v>353</v>
      </c>
      <c r="K9" s="404" t="s">
        <v>354</v>
      </c>
      <c r="L9" s="368"/>
      <c r="M9" s="368"/>
      <c r="N9" s="368"/>
      <c r="O9" s="403"/>
      <c r="P9" s="403"/>
      <c r="Q9" s="405" t="s">
        <v>295</v>
      </c>
      <c r="R9" s="403" t="s">
        <v>270</v>
      </c>
      <c r="S9" s="482" t="s">
        <v>77</v>
      </c>
      <c r="T9" s="483" t="s">
        <v>188</v>
      </c>
      <c r="U9" s="483" t="s">
        <v>28</v>
      </c>
      <c r="V9" s="483" t="s">
        <v>99</v>
      </c>
      <c r="W9" s="483" t="s">
        <v>30</v>
      </c>
      <c r="X9" s="483" t="s">
        <v>113</v>
      </c>
      <c r="Y9" s="484" t="s">
        <v>123</v>
      </c>
      <c r="Z9" s="484" t="s">
        <v>138</v>
      </c>
      <c r="AA9" s="484" t="s">
        <v>16</v>
      </c>
      <c r="AB9" s="484" t="s">
        <v>189</v>
      </c>
      <c r="AC9" s="484"/>
      <c r="AD9" s="403" t="s">
        <v>218</v>
      </c>
      <c r="AE9" s="403" t="s">
        <v>219</v>
      </c>
      <c r="AF9" s="403" t="s">
        <v>220</v>
      </c>
      <c r="AG9" s="403" t="s">
        <v>328</v>
      </c>
      <c r="AH9" s="484" t="s">
        <v>317</v>
      </c>
      <c r="AI9" s="132"/>
      <c r="AJ9" s="134"/>
      <c r="AK9" s="134"/>
    </row>
    <row r="10" spans="1:37" ht="47.1" hidden="1" customHeight="1" x14ac:dyDescent="0.25">
      <c r="A10" s="410" t="s">
        <v>51</v>
      </c>
      <c r="B10" s="411" t="str">
        <f>IFERROR(VLOOKUP(Z10,'Reference records(soft deleted)'!$B$25:$D$42,3,FALSE),"")</f>
        <v/>
      </c>
      <c r="C10" s="448" t="s">
        <v>221</v>
      </c>
      <c r="D10" s="434" t="s">
        <v>18</v>
      </c>
      <c r="E10" s="434" t="s">
        <v>19</v>
      </c>
      <c r="F10" s="434" t="s">
        <v>216</v>
      </c>
      <c r="G10" s="414" t="str">
        <f t="array" ref="G10">IFERROR(IF(INDEX('Reference Records'!$D$19:$D$33,MATCH(LEFT(B10,255),LEFT('Reference Records'!$C$19:$C$33,255),0))=0,"",INDEX('Reference Records'!$D$19:$D$33,MATCH(LEFT(B10,255),LEFT('Reference Records'!$C$19:$C$33,255),0))),"")</f>
        <v/>
      </c>
      <c r="H10" s="485" t="str">
        <f>IF('Overview - Section A'!$AN$5="Funding Request",IF(I10="Funding Request Place Holder","",I10),"")</f>
        <v/>
      </c>
      <c r="I10" s="486" t="str">
        <f>IFERROR(IF(AB10="","",VLOOKUP(AB10,'Overview - Section A'!$P$30:$Q$31,2,FALSE)),"")</f>
        <v/>
      </c>
      <c r="J10" s="485" t="str">
        <f>IFERROR(VLOOKUP(B10,'Reference records(soft deleted)'!$D$25:$H$42,5,FALSE),"")</f>
        <v/>
      </c>
      <c r="K10" s="485" t="str">
        <f>IF(AND(VLOOKUP(A10,$A$30:$E$123,5,FALSE)&lt;&gt;"",VLOOKUP(A10,$A$30:$F123,6,FALSE)&lt;&gt;"",J10="Number"),"Yes","No")</f>
        <v>No</v>
      </c>
      <c r="L10" s="485"/>
      <c r="M10" s="485"/>
      <c r="N10" s="485"/>
      <c r="O10" s="485"/>
      <c r="P10" s="485"/>
      <c r="Q10" s="485" t="str">
        <f>IFERROR(IF(AA10="","",AA10),"")</f>
        <v>[Country (Name)]</v>
      </c>
      <c r="R10" s="448" t="s">
        <v>217</v>
      </c>
      <c r="S10" s="483" t="str">
        <f>IF(G10&lt;&gt;"",B10&amp;C10,"")</f>
        <v/>
      </c>
      <c r="T10" s="483" t="str">
        <f>IFERROR(IF('Overview - Section A'!$AN$5="Funding Request",VLOOKUP(H10,'Overview - Section A'!$M$30:$P$31,4,FALSE),IF(AB10="","",AB10)),"")</f>
        <v>[Responsible PR]</v>
      </c>
      <c r="U10" s="483" t="b">
        <f>IFERROR(IF(OR(B10&lt;&gt;"",C10&lt;&gt;""),TRUE,FALSE),FALSE)</f>
        <v>1</v>
      </c>
      <c r="V10" s="483" t="str">
        <f>B10&amp;C10</f>
        <v>[Custom Outcome Indicator Local]</v>
      </c>
      <c r="W10" s="483" t="s">
        <v>29</v>
      </c>
      <c r="X10" s="487" t="str">
        <f t="array" ref="X10">IFERROR(IF(INDEX('Reference Records'!$G$19:$G$33,MATCH(LEFT(B10,255),LEFT('Reference Records'!$C$19:$C$33,255),0))=0,"",INDEX('Reference Records'!$G$19:$G$33,MATCH(LEFT(B10,255),LEFT('Reference Records'!$C$19:$C$33,255),0))),"")</f>
        <v/>
      </c>
      <c r="Y10" s="487" t="str">
        <f>IFERROR(IF('Overview - Section A'!$AN$5="Funding Request",IF('Reference Records'!$B$157&lt;&gt;"",VLOOKUP(Q10,'Reference Records'!$B$157:$C$158,2,FALSE),VLOOKUP(Q10,'Reference Records'!$A$170:$C$596,3,FALSE)),VLOOKUP(Q10,'Reference Records'!$A$599:$C$601,3,FALSE)),"")</f>
        <v/>
      </c>
      <c r="Z10" s="487" t="s">
        <v>137</v>
      </c>
      <c r="AA10" s="487" t="s">
        <v>136</v>
      </c>
      <c r="AB10" s="488" t="s">
        <v>187</v>
      </c>
      <c r="AC10" s="487"/>
      <c r="AD10" s="434" t="s">
        <v>20</v>
      </c>
      <c r="AE10" s="448" t="s">
        <v>21</v>
      </c>
      <c r="AF10" s="434" t="s">
        <v>31</v>
      </c>
      <c r="AG10" s="434" t="s">
        <v>327</v>
      </c>
      <c r="AH10" s="487" t="s">
        <v>29</v>
      </c>
      <c r="AI10" s="132"/>
      <c r="AJ10" s="134"/>
      <c r="AK10" s="134"/>
    </row>
    <row r="11" spans="1:37" ht="47.1" customHeight="1" x14ac:dyDescent="0.25">
      <c r="A11" s="410">
        <v>1</v>
      </c>
      <c r="B11" s="411" t="str">
        <f>IFERROR(VLOOKUP(Z11,'Reference records(soft deleted)'!$B$25:$D$42,3,FALSE),"")</f>
        <v>Malaria O-1a: Proportion de la population ayant dormi sous une moustiquaire imprégnée d'insecticide la nuit précédente</v>
      </c>
      <c r="C11" s="448"/>
      <c r="D11" s="434" t="s">
        <v>865</v>
      </c>
      <c r="E11" s="434" t="s">
        <v>389</v>
      </c>
      <c r="F11" s="434" t="s">
        <v>866</v>
      </c>
      <c r="G11" s="414" t="str">
        <f t="array" ref="G11">IFERROR(IF(INDEX('Reference Records'!$D$19:$D$33,MATCH(LEFT(B11,255),LEFT('Reference Records'!$C$19:$C$33,255),0))=0,"",INDEX('Reference Records'!$D$19:$D$33,MATCH(LEFT(B11,255),LEFT('Reference Records'!$C$19:$C$33,255),0))),"")</f>
        <v>Sexe</v>
      </c>
      <c r="H11" s="485" t="str">
        <f>IF('Overview - Section A'!$AN$5="Funding Request",IF(I11="Funding Request Place Holder","",I11),"")</f>
        <v/>
      </c>
      <c r="I11" s="486" t="str">
        <f>IFERROR(IF(AB11="","",VLOOKUP(AB11,'Overview - Section A'!$P$30:$Q$31,2,FALSE)),"")</f>
        <v/>
      </c>
      <c r="J11" s="485" t="str">
        <f>IFERROR(VLOOKUP(B11,'Reference records(soft deleted)'!$D$25:$H$42,5,FALSE),"")</f>
        <v>Percent</v>
      </c>
      <c r="K11" s="485" t="str">
        <f>IF(AND(VLOOKUP(A11,$A$30:$E$123,5,FALSE)&lt;&gt;"",VLOOKUP(A11,$A$30:$F124,6,FALSE)&lt;&gt;"",J11="Number"),"Yes","No")</f>
        <v>No</v>
      </c>
      <c r="L11" s="485"/>
      <c r="M11" s="485"/>
      <c r="N11" s="485"/>
      <c r="O11" s="485"/>
      <c r="P11" s="485"/>
      <c r="Q11" s="485" t="str">
        <f t="shared" ref="Q11:Q25" si="0">IFERROR(IF(AA11="","",AA11),"")</f>
        <v>Burundi</v>
      </c>
      <c r="R11" s="448" t="s">
        <v>867</v>
      </c>
      <c r="S11" s="483" t="str">
        <f t="shared" ref="S11:S25" si="1">IF(G11&lt;&gt;"",B11&amp;C11,"")</f>
        <v>Malaria O-1a: Proportion de la population ayant dormi sous une moustiquaire imprégnée d'insecticide la nuit précédente</v>
      </c>
      <c r="T11" s="483" t="str">
        <f>IFERROR(IF('Overview - Section A'!$AN$5="Funding Request",VLOOKUP(H11,'Overview - Section A'!$M$30:$P$31,4,FALSE),IF(AB11="","",AB11)),"")</f>
        <v/>
      </c>
      <c r="U11" s="483" t="b">
        <f t="shared" ref="U11:U25" si="2">IFERROR(IF(OR(B11&lt;&gt;"",C11&lt;&gt;""),TRUE,FALSE),FALSE)</f>
        <v>1</v>
      </c>
      <c r="V11" s="483" t="str">
        <f t="shared" ref="V11:V25" si="3">B11&amp;C11</f>
        <v>Malaria O-1a: Proportion de la population ayant dormi sous une moustiquaire imprégnée d'insecticide la nuit précédente</v>
      </c>
      <c r="W11" s="483" t="s">
        <v>868</v>
      </c>
      <c r="X11" s="487" t="str">
        <f t="array" ref="X11">IFERROR(IF(INDEX('Reference Records'!$G$19:$G$33,MATCH(LEFT(B11,255),LEFT('Reference Records'!$C$19:$C$33,255),0))=0,"",INDEX('Reference Records'!$G$19:$G$33,MATCH(LEFT(B11,255),LEFT('Reference Records'!$C$19:$C$33,255),0))),"")</f>
        <v>a1J36000002m4ECEAY</v>
      </c>
      <c r="Y11" s="487" t="str">
        <f>IFERROR(IF('Overview - Section A'!$AN$5="Funding Request",IF('Reference Records'!$B$157&lt;&gt;"",VLOOKUP(Q11,'Reference Records'!$B$157:$C$158,2,FALSE),VLOOKUP(Q11,'Reference Records'!$A$170:$C$596,3,FALSE)),VLOOKUP(Q11,'Reference Records'!$A$599:$C$601,3,FALSE)),"")</f>
        <v>a1A360000013M1rEAE</v>
      </c>
      <c r="Z11" s="487" t="s">
        <v>870</v>
      </c>
      <c r="AA11" s="487" t="s">
        <v>434</v>
      </c>
      <c r="AB11" s="488"/>
      <c r="AC11" s="487"/>
      <c r="AD11" s="434" t="s">
        <v>871</v>
      </c>
      <c r="AE11" s="448" t="s">
        <v>872</v>
      </c>
      <c r="AF11" s="434"/>
      <c r="AG11" s="434"/>
      <c r="AH11" s="487" t="s">
        <v>431</v>
      </c>
      <c r="AI11" s="132"/>
      <c r="AJ11" s="134"/>
      <c r="AK11" s="134"/>
    </row>
    <row r="12" spans="1:37" ht="47.1" customHeight="1" x14ac:dyDescent="0.25">
      <c r="A12" s="410">
        <v>2</v>
      </c>
      <c r="B12" s="411" t="str">
        <f>IFERROR(VLOOKUP(Z12,'Reference records(soft deleted)'!$B$25:$D$42,3,FALSE),"")</f>
        <v/>
      </c>
      <c r="C12" s="448"/>
      <c r="D12" s="434"/>
      <c r="E12" s="434"/>
      <c r="F12" s="434"/>
      <c r="G12" s="414" t="str">
        <f t="array" ref="G12">IFERROR(IF(INDEX('Reference Records'!$D$19:$D$33,MATCH(LEFT(B12,255),LEFT('Reference Records'!$C$19:$C$33,255),0))=0,"",INDEX('Reference Records'!$D$19:$D$33,MATCH(LEFT(B12,255),LEFT('Reference Records'!$C$19:$C$33,255),0))),"")</f>
        <v/>
      </c>
      <c r="H12" s="485" t="str">
        <f>IF('Overview - Section A'!$AN$5="Funding Request",IF(I12="Funding Request Place Holder","",I12),"")</f>
        <v/>
      </c>
      <c r="I12" s="486" t="str">
        <f>IFERROR(IF(AB12="","",VLOOKUP(AB12,'Overview - Section A'!$P$30:$Q$31,2,FALSE)),"")</f>
        <v/>
      </c>
      <c r="J12" s="485" t="str">
        <f>IFERROR(VLOOKUP(B12,'Reference records(soft deleted)'!$D$25:$H$42,5,FALSE),"")</f>
        <v/>
      </c>
      <c r="K12" s="485" t="str">
        <f>IF(AND(VLOOKUP(A12,$A$30:$E$123,5,FALSE)&lt;&gt;"",VLOOKUP(A12,$A$30:$F125,6,FALSE)&lt;&gt;"",J12="Number"),"Yes","No")</f>
        <v>No</v>
      </c>
      <c r="L12" s="485"/>
      <c r="M12" s="485"/>
      <c r="N12" s="485"/>
      <c r="O12" s="485"/>
      <c r="P12" s="485"/>
      <c r="Q12" s="485" t="str">
        <f t="shared" si="0"/>
        <v/>
      </c>
      <c r="R12" s="448"/>
      <c r="S12" s="483" t="str">
        <f t="shared" si="1"/>
        <v/>
      </c>
      <c r="T12" s="483" t="str">
        <f>IFERROR(IF('Overview - Section A'!$AN$5="Funding Request",VLOOKUP(H12,'Overview - Section A'!$M$30:$P$31,4,FALSE),IF(AB12="","",AB12)),"")</f>
        <v/>
      </c>
      <c r="U12" s="483" t="b">
        <f t="shared" si="2"/>
        <v>0</v>
      </c>
      <c r="V12" s="483" t="str">
        <f t="shared" si="3"/>
        <v/>
      </c>
      <c r="W12" s="483" t="s">
        <v>873</v>
      </c>
      <c r="X12" s="487" t="str">
        <f t="array" ref="X12">IFERROR(IF(INDEX('Reference Records'!$G$19:$G$33,MATCH(LEFT(B12,255),LEFT('Reference Records'!$C$19:$C$33,255),0))=0,"",INDEX('Reference Records'!$G$19:$G$33,MATCH(LEFT(B12,255),LEFT('Reference Records'!$C$19:$C$33,255),0))),"")</f>
        <v/>
      </c>
      <c r="Y12" s="487" t="str">
        <f>IFERROR(IF('Overview - Section A'!$AN$5="Funding Request",IF('Reference Records'!$B$157&lt;&gt;"",VLOOKUP(Q12,'Reference Records'!$B$157:$C$158,2,FALSE),VLOOKUP(Q12,'Reference Records'!$A$170:$C$596,3,FALSE)),VLOOKUP(Q12,'Reference Records'!$A$599:$C$601,3,FALSE)),"")</f>
        <v/>
      </c>
      <c r="Z12" s="487"/>
      <c r="AA12" s="487"/>
      <c r="AB12" s="488"/>
      <c r="AC12" s="487"/>
      <c r="AD12" s="434"/>
      <c r="AE12" s="448"/>
      <c r="AF12" s="434"/>
      <c r="AG12" s="434"/>
      <c r="AH12" s="487" t="s">
        <v>431</v>
      </c>
      <c r="AI12" s="132"/>
      <c r="AJ12" s="134"/>
      <c r="AK12" s="134"/>
    </row>
    <row r="13" spans="1:37" ht="47.1" customHeight="1" x14ac:dyDescent="0.25">
      <c r="A13" s="410">
        <v>3</v>
      </c>
      <c r="B13" s="411" t="str">
        <f>IFERROR(VLOOKUP(Z13,'Reference records(soft deleted)'!$B$25:$D$42,3,FALSE),"")</f>
        <v/>
      </c>
      <c r="C13" s="448"/>
      <c r="D13" s="434"/>
      <c r="E13" s="434"/>
      <c r="F13" s="434"/>
      <c r="G13" s="414" t="str">
        <f t="array" ref="G13">IFERROR(IF(INDEX('Reference Records'!$D$19:$D$33,MATCH(LEFT(B13,255),LEFT('Reference Records'!$C$19:$C$33,255),0))=0,"",INDEX('Reference Records'!$D$19:$D$33,MATCH(LEFT(B13,255),LEFT('Reference Records'!$C$19:$C$33,255),0))),"")</f>
        <v/>
      </c>
      <c r="H13" s="485" t="str">
        <f>IF('Overview - Section A'!$AN$5="Funding Request",IF(I13="Funding Request Place Holder","",I13),"")</f>
        <v/>
      </c>
      <c r="I13" s="486" t="str">
        <f>IFERROR(IF(AB13="","",VLOOKUP(AB13,'Overview - Section A'!$P$30:$Q$31,2,FALSE)),"")</f>
        <v/>
      </c>
      <c r="J13" s="485" t="str">
        <f>IFERROR(VLOOKUP(B13,'Reference records(soft deleted)'!$D$25:$H$42,5,FALSE),"")</f>
        <v/>
      </c>
      <c r="K13" s="485" t="str">
        <f>IF(AND(VLOOKUP(A13,$A$30:$E$123,5,FALSE)&lt;&gt;"",VLOOKUP(A13,$A$30:$F126,6,FALSE)&lt;&gt;"",J13="Number"),"Yes","No")</f>
        <v>No</v>
      </c>
      <c r="L13" s="485"/>
      <c r="M13" s="485"/>
      <c r="N13" s="485"/>
      <c r="O13" s="485"/>
      <c r="P13" s="485"/>
      <c r="Q13" s="485" t="str">
        <f t="shared" si="0"/>
        <v/>
      </c>
      <c r="R13" s="448"/>
      <c r="S13" s="483" t="str">
        <f t="shared" si="1"/>
        <v/>
      </c>
      <c r="T13" s="483" t="str">
        <f>IFERROR(IF('Overview - Section A'!$AN$5="Funding Request",VLOOKUP(H13,'Overview - Section A'!$M$30:$P$31,4,FALSE),IF(AB13="","",AB13)),"")</f>
        <v/>
      </c>
      <c r="U13" s="483" t="b">
        <f t="shared" si="2"/>
        <v>0</v>
      </c>
      <c r="V13" s="483" t="str">
        <f t="shared" si="3"/>
        <v/>
      </c>
      <c r="W13" s="483" t="s">
        <v>874</v>
      </c>
      <c r="X13" s="487" t="str">
        <f t="array" ref="X13">IFERROR(IF(INDEX('Reference Records'!$G$19:$G$33,MATCH(LEFT(B13,255),LEFT('Reference Records'!$C$19:$C$33,255),0))=0,"",INDEX('Reference Records'!$G$19:$G$33,MATCH(LEFT(B13,255),LEFT('Reference Records'!$C$19:$C$33,255),0))),"")</f>
        <v/>
      </c>
      <c r="Y13" s="487" t="str">
        <f>IFERROR(IF('Overview - Section A'!$AN$5="Funding Request",IF('Reference Records'!$B$157&lt;&gt;"",VLOOKUP(Q13,'Reference Records'!$B$157:$C$158,2,FALSE),VLOOKUP(Q13,'Reference Records'!$A$170:$C$596,3,FALSE)),VLOOKUP(Q13,'Reference Records'!$A$599:$C$601,3,FALSE)),"")</f>
        <v/>
      </c>
      <c r="Z13" s="487"/>
      <c r="AA13" s="487"/>
      <c r="AB13" s="488"/>
      <c r="AC13" s="487"/>
      <c r="AD13" s="434"/>
      <c r="AE13" s="448"/>
      <c r="AF13" s="434"/>
      <c r="AG13" s="434"/>
      <c r="AH13" s="487" t="s">
        <v>431</v>
      </c>
      <c r="AI13" s="132"/>
      <c r="AJ13" s="134"/>
      <c r="AK13" s="134"/>
    </row>
    <row r="14" spans="1:37" ht="47.1" customHeight="1" x14ac:dyDescent="0.25">
      <c r="A14" s="410">
        <v>4</v>
      </c>
      <c r="B14" s="411" t="str">
        <f>IFERROR(VLOOKUP(Z14,'Reference records(soft deleted)'!$B$25:$D$42,3,FALSE),"")</f>
        <v/>
      </c>
      <c r="C14" s="448"/>
      <c r="D14" s="434"/>
      <c r="E14" s="434"/>
      <c r="F14" s="434"/>
      <c r="G14" s="414" t="str">
        <f t="array" ref="G14">IFERROR(IF(INDEX('Reference Records'!$D$19:$D$33,MATCH(LEFT(B14,255),LEFT('Reference Records'!$C$19:$C$33,255),0))=0,"",INDEX('Reference Records'!$D$19:$D$33,MATCH(LEFT(B14,255),LEFT('Reference Records'!$C$19:$C$33,255),0))),"")</f>
        <v/>
      </c>
      <c r="H14" s="485" t="str">
        <f>IF('Overview - Section A'!$AN$5="Funding Request",IF(I14="Funding Request Place Holder","",I14),"")</f>
        <v/>
      </c>
      <c r="I14" s="486" t="str">
        <f>IFERROR(IF(AB14="","",VLOOKUP(AB14,'Overview - Section A'!$P$30:$Q$31,2,FALSE)),"")</f>
        <v/>
      </c>
      <c r="J14" s="485" t="str">
        <f>IFERROR(VLOOKUP(B14,'Reference records(soft deleted)'!$D$25:$H$42,5,FALSE),"")</f>
        <v/>
      </c>
      <c r="K14" s="485" t="str">
        <f>IF(AND(VLOOKUP(A14,$A$30:$E$123,5,FALSE)&lt;&gt;"",VLOOKUP(A14,$A$30:$F127,6,FALSE)&lt;&gt;"",J14="Number"),"Yes","No")</f>
        <v>No</v>
      </c>
      <c r="L14" s="485"/>
      <c r="M14" s="485"/>
      <c r="N14" s="485"/>
      <c r="O14" s="485"/>
      <c r="P14" s="485"/>
      <c r="Q14" s="485" t="str">
        <f t="shared" si="0"/>
        <v/>
      </c>
      <c r="R14" s="448"/>
      <c r="S14" s="483" t="str">
        <f t="shared" si="1"/>
        <v/>
      </c>
      <c r="T14" s="483" t="str">
        <f>IFERROR(IF('Overview - Section A'!$AN$5="Funding Request",VLOOKUP(H14,'Overview - Section A'!$M$30:$P$31,4,FALSE),IF(AB14="","",AB14)),"")</f>
        <v/>
      </c>
      <c r="U14" s="483" t="b">
        <f t="shared" si="2"/>
        <v>0</v>
      </c>
      <c r="V14" s="483" t="str">
        <f t="shared" si="3"/>
        <v/>
      </c>
      <c r="W14" s="483" t="s">
        <v>875</v>
      </c>
      <c r="X14" s="487" t="str">
        <f t="array" ref="X14">IFERROR(IF(INDEX('Reference Records'!$G$19:$G$33,MATCH(LEFT(B14,255),LEFT('Reference Records'!$C$19:$C$33,255),0))=0,"",INDEX('Reference Records'!$G$19:$G$33,MATCH(LEFT(B14,255),LEFT('Reference Records'!$C$19:$C$33,255),0))),"")</f>
        <v/>
      </c>
      <c r="Y14" s="487" t="str">
        <f>IFERROR(IF('Overview - Section A'!$AN$5="Funding Request",IF('Reference Records'!$B$157&lt;&gt;"",VLOOKUP(Q14,'Reference Records'!$B$157:$C$158,2,FALSE),VLOOKUP(Q14,'Reference Records'!$A$170:$C$596,3,FALSE)),VLOOKUP(Q14,'Reference Records'!$A$599:$C$601,3,FALSE)),"")</f>
        <v/>
      </c>
      <c r="Z14" s="487"/>
      <c r="AA14" s="487"/>
      <c r="AB14" s="488"/>
      <c r="AC14" s="487"/>
      <c r="AD14" s="434"/>
      <c r="AE14" s="448"/>
      <c r="AF14" s="434"/>
      <c r="AG14" s="434"/>
      <c r="AH14" s="487" t="s">
        <v>431</v>
      </c>
      <c r="AI14" s="132"/>
      <c r="AJ14" s="134"/>
      <c r="AK14" s="134"/>
    </row>
    <row r="15" spans="1:37" ht="47.1" customHeight="1" x14ac:dyDescent="0.25">
      <c r="A15" s="410">
        <v>5</v>
      </c>
      <c r="B15" s="411" t="str">
        <f>IFERROR(VLOOKUP(Z15,'Reference records(soft deleted)'!$B$25:$D$42,3,FALSE),"")</f>
        <v/>
      </c>
      <c r="C15" s="448"/>
      <c r="D15" s="434"/>
      <c r="E15" s="434"/>
      <c r="F15" s="434"/>
      <c r="G15" s="414" t="str">
        <f t="array" ref="G15">IFERROR(IF(INDEX('Reference Records'!$D$19:$D$33,MATCH(LEFT(B15,255),LEFT('Reference Records'!$C$19:$C$33,255),0))=0,"",INDEX('Reference Records'!$D$19:$D$33,MATCH(LEFT(B15,255),LEFT('Reference Records'!$C$19:$C$33,255),0))),"")</f>
        <v/>
      </c>
      <c r="H15" s="485" t="str">
        <f>IF('Overview - Section A'!$AN$5="Funding Request",IF(I15="Funding Request Place Holder","",I15),"")</f>
        <v/>
      </c>
      <c r="I15" s="486" t="str">
        <f>IFERROR(IF(AB15="","",VLOOKUP(AB15,'Overview - Section A'!$P$30:$Q$31,2,FALSE)),"")</f>
        <v/>
      </c>
      <c r="J15" s="485" t="str">
        <f>IFERROR(VLOOKUP(B15,'Reference records(soft deleted)'!$D$25:$H$42,5,FALSE),"")</f>
        <v/>
      </c>
      <c r="K15" s="485" t="str">
        <f>IF(AND(VLOOKUP(A15,$A$30:$E$123,5,FALSE)&lt;&gt;"",VLOOKUP(A15,$A$30:$F128,6,FALSE)&lt;&gt;"",J15="Number"),"Yes","No")</f>
        <v>No</v>
      </c>
      <c r="L15" s="485"/>
      <c r="M15" s="485"/>
      <c r="N15" s="485"/>
      <c r="O15" s="485"/>
      <c r="P15" s="485"/>
      <c r="Q15" s="485" t="str">
        <f t="shared" si="0"/>
        <v/>
      </c>
      <c r="R15" s="448"/>
      <c r="S15" s="483" t="str">
        <f t="shared" si="1"/>
        <v/>
      </c>
      <c r="T15" s="483" t="str">
        <f>IFERROR(IF('Overview - Section A'!$AN$5="Funding Request",VLOOKUP(H15,'Overview - Section A'!$M$30:$P$31,4,FALSE),IF(AB15="","",AB15)),"")</f>
        <v/>
      </c>
      <c r="U15" s="483" t="b">
        <f t="shared" si="2"/>
        <v>0</v>
      </c>
      <c r="V15" s="483" t="str">
        <f t="shared" si="3"/>
        <v/>
      </c>
      <c r="W15" s="483" t="s">
        <v>876</v>
      </c>
      <c r="X15" s="487" t="str">
        <f t="array" ref="X15">IFERROR(IF(INDEX('Reference Records'!$G$19:$G$33,MATCH(LEFT(B15,255),LEFT('Reference Records'!$C$19:$C$33,255),0))=0,"",INDEX('Reference Records'!$G$19:$G$33,MATCH(LEFT(B15,255),LEFT('Reference Records'!$C$19:$C$33,255),0))),"")</f>
        <v/>
      </c>
      <c r="Y15" s="487" t="str">
        <f>IFERROR(IF('Overview - Section A'!$AN$5="Funding Request",IF('Reference Records'!$B$157&lt;&gt;"",VLOOKUP(Q15,'Reference Records'!$B$157:$C$158,2,FALSE),VLOOKUP(Q15,'Reference Records'!$A$170:$C$596,3,FALSE)),VLOOKUP(Q15,'Reference Records'!$A$599:$C$601,3,FALSE)),"")</f>
        <v/>
      </c>
      <c r="Z15" s="487"/>
      <c r="AA15" s="487"/>
      <c r="AB15" s="488"/>
      <c r="AC15" s="487"/>
      <c r="AD15" s="434"/>
      <c r="AE15" s="448"/>
      <c r="AF15" s="434"/>
      <c r="AG15" s="434"/>
      <c r="AH15" s="487" t="s">
        <v>431</v>
      </c>
      <c r="AI15" s="132"/>
      <c r="AJ15" s="134"/>
      <c r="AK15" s="134"/>
    </row>
    <row r="16" spans="1:37" ht="47.1" customHeight="1" x14ac:dyDescent="0.25">
      <c r="A16" s="410">
        <v>6</v>
      </c>
      <c r="B16" s="411" t="str">
        <f>IFERROR(VLOOKUP(Z16,'Reference records(soft deleted)'!$B$25:$D$42,3,FALSE),"")</f>
        <v/>
      </c>
      <c r="C16" s="448"/>
      <c r="D16" s="434"/>
      <c r="E16" s="434"/>
      <c r="F16" s="434"/>
      <c r="G16" s="414" t="str">
        <f t="array" ref="G16">IFERROR(IF(INDEX('Reference Records'!$D$19:$D$33,MATCH(LEFT(B16,255),LEFT('Reference Records'!$C$19:$C$33,255),0))=0,"",INDEX('Reference Records'!$D$19:$D$33,MATCH(LEFT(B16,255),LEFT('Reference Records'!$C$19:$C$33,255),0))),"")</f>
        <v/>
      </c>
      <c r="H16" s="485" t="str">
        <f>IF('Overview - Section A'!$AN$5="Funding Request",IF(I16="Funding Request Place Holder","",I16),"")</f>
        <v/>
      </c>
      <c r="I16" s="486" t="str">
        <f>IFERROR(IF(AB16="","",VLOOKUP(AB16,'Overview - Section A'!$P$30:$Q$31,2,FALSE)),"")</f>
        <v/>
      </c>
      <c r="J16" s="485" t="str">
        <f>IFERROR(VLOOKUP(B16,'Reference records(soft deleted)'!$D$25:$H$42,5,FALSE),"")</f>
        <v/>
      </c>
      <c r="K16" s="485" t="str">
        <f>IF(AND(VLOOKUP(A16,$A$30:$E$123,5,FALSE)&lt;&gt;"",VLOOKUP(A16,$A$30:$F129,6,FALSE)&lt;&gt;"",J16="Number"),"Yes","No")</f>
        <v>No</v>
      </c>
      <c r="L16" s="485"/>
      <c r="M16" s="485"/>
      <c r="N16" s="485"/>
      <c r="O16" s="485"/>
      <c r="P16" s="485"/>
      <c r="Q16" s="485" t="str">
        <f t="shared" si="0"/>
        <v/>
      </c>
      <c r="R16" s="448"/>
      <c r="S16" s="483" t="str">
        <f t="shared" si="1"/>
        <v/>
      </c>
      <c r="T16" s="483" t="str">
        <f>IFERROR(IF('Overview - Section A'!$AN$5="Funding Request",VLOOKUP(H16,'Overview - Section A'!$M$30:$P$31,4,FALSE),IF(AB16="","",AB16)),"")</f>
        <v/>
      </c>
      <c r="U16" s="483" t="b">
        <f t="shared" si="2"/>
        <v>0</v>
      </c>
      <c r="V16" s="483" t="str">
        <f t="shared" si="3"/>
        <v/>
      </c>
      <c r="W16" s="483" t="s">
        <v>877</v>
      </c>
      <c r="X16" s="487" t="str">
        <f t="array" ref="X16">IFERROR(IF(INDEX('Reference Records'!$G$19:$G$33,MATCH(LEFT(B16,255),LEFT('Reference Records'!$C$19:$C$33,255),0))=0,"",INDEX('Reference Records'!$G$19:$G$33,MATCH(LEFT(B16,255),LEFT('Reference Records'!$C$19:$C$33,255),0))),"")</f>
        <v/>
      </c>
      <c r="Y16" s="487" t="str">
        <f>IFERROR(IF('Overview - Section A'!$AN$5="Funding Request",IF('Reference Records'!$B$157&lt;&gt;"",VLOOKUP(Q16,'Reference Records'!$B$157:$C$158,2,FALSE),VLOOKUP(Q16,'Reference Records'!$A$170:$C$596,3,FALSE)),VLOOKUP(Q16,'Reference Records'!$A$599:$C$601,3,FALSE)),"")</f>
        <v/>
      </c>
      <c r="Z16" s="487"/>
      <c r="AA16" s="487"/>
      <c r="AB16" s="488"/>
      <c r="AC16" s="487"/>
      <c r="AD16" s="434"/>
      <c r="AE16" s="448"/>
      <c r="AF16" s="434"/>
      <c r="AG16" s="434"/>
      <c r="AH16" s="487" t="s">
        <v>431</v>
      </c>
      <c r="AI16" s="132"/>
      <c r="AJ16" s="134"/>
      <c r="AK16" s="134"/>
    </row>
    <row r="17" spans="1:62" ht="47.1" customHeight="1" x14ac:dyDescent="0.25">
      <c r="A17" s="410">
        <v>7</v>
      </c>
      <c r="B17" s="411" t="str">
        <f>IFERROR(VLOOKUP(Z17,'Reference records(soft deleted)'!$B$25:$D$42,3,FALSE),"")</f>
        <v/>
      </c>
      <c r="C17" s="448"/>
      <c r="D17" s="434"/>
      <c r="E17" s="434"/>
      <c r="F17" s="434"/>
      <c r="G17" s="414" t="str">
        <f t="array" ref="G17">IFERROR(IF(INDEX('Reference Records'!$D$19:$D$33,MATCH(LEFT(B17,255),LEFT('Reference Records'!$C$19:$C$33,255),0))=0,"",INDEX('Reference Records'!$D$19:$D$33,MATCH(LEFT(B17,255),LEFT('Reference Records'!$C$19:$C$33,255),0))),"")</f>
        <v/>
      </c>
      <c r="H17" s="485" t="str">
        <f>IF('Overview - Section A'!$AN$5="Funding Request",IF(I17="Funding Request Place Holder","",I17),"")</f>
        <v/>
      </c>
      <c r="I17" s="486" t="str">
        <f>IFERROR(IF(AB17="","",VLOOKUP(AB17,'Overview - Section A'!$P$30:$Q$31,2,FALSE)),"")</f>
        <v/>
      </c>
      <c r="J17" s="485" t="str">
        <f>IFERROR(VLOOKUP(B17,'Reference records(soft deleted)'!$D$25:$H$42,5,FALSE),"")</f>
        <v/>
      </c>
      <c r="K17" s="485" t="str">
        <f>IF(AND(VLOOKUP(A17,$A$30:$E$123,5,FALSE)&lt;&gt;"",VLOOKUP(A17,$A$30:$F130,6,FALSE)&lt;&gt;"",J17="Number"),"Yes","No")</f>
        <v>No</v>
      </c>
      <c r="L17" s="485"/>
      <c r="M17" s="485"/>
      <c r="N17" s="485"/>
      <c r="O17" s="485"/>
      <c r="P17" s="485"/>
      <c r="Q17" s="485" t="str">
        <f t="shared" si="0"/>
        <v/>
      </c>
      <c r="R17" s="448"/>
      <c r="S17" s="483" t="str">
        <f t="shared" si="1"/>
        <v/>
      </c>
      <c r="T17" s="483" t="str">
        <f>IFERROR(IF('Overview - Section A'!$AN$5="Funding Request",VLOOKUP(H17,'Overview - Section A'!$M$30:$P$31,4,FALSE),IF(AB17="","",AB17)),"")</f>
        <v/>
      </c>
      <c r="U17" s="483" t="b">
        <f t="shared" si="2"/>
        <v>0</v>
      </c>
      <c r="V17" s="483" t="str">
        <f t="shared" si="3"/>
        <v/>
      </c>
      <c r="W17" s="483" t="s">
        <v>878</v>
      </c>
      <c r="X17" s="487" t="str">
        <f t="array" ref="X17">IFERROR(IF(INDEX('Reference Records'!$G$19:$G$33,MATCH(LEFT(B17,255),LEFT('Reference Records'!$C$19:$C$33,255),0))=0,"",INDEX('Reference Records'!$G$19:$G$33,MATCH(LEFT(B17,255),LEFT('Reference Records'!$C$19:$C$33,255),0))),"")</f>
        <v/>
      </c>
      <c r="Y17" s="487" t="str">
        <f>IFERROR(IF('Overview - Section A'!$AN$5="Funding Request",IF('Reference Records'!$B$157&lt;&gt;"",VLOOKUP(Q17,'Reference Records'!$B$157:$C$158,2,FALSE),VLOOKUP(Q17,'Reference Records'!$A$170:$C$596,3,FALSE)),VLOOKUP(Q17,'Reference Records'!$A$599:$C$601,3,FALSE)),"")</f>
        <v/>
      </c>
      <c r="Z17" s="487"/>
      <c r="AA17" s="487"/>
      <c r="AB17" s="488"/>
      <c r="AC17" s="487"/>
      <c r="AD17" s="434"/>
      <c r="AE17" s="448"/>
      <c r="AF17" s="434"/>
      <c r="AG17" s="434"/>
      <c r="AH17" s="487" t="s">
        <v>431</v>
      </c>
      <c r="AI17" s="132"/>
      <c r="AJ17" s="134"/>
      <c r="AK17" s="134"/>
    </row>
    <row r="18" spans="1:62" ht="47.1" customHeight="1" x14ac:dyDescent="0.25">
      <c r="A18" s="410">
        <v>8</v>
      </c>
      <c r="B18" s="411" t="str">
        <f>IFERROR(VLOOKUP(Z18,'Reference records(soft deleted)'!$B$25:$D$42,3,FALSE),"")</f>
        <v/>
      </c>
      <c r="C18" s="448"/>
      <c r="D18" s="434"/>
      <c r="E18" s="434"/>
      <c r="F18" s="434"/>
      <c r="G18" s="414" t="str">
        <f t="array" ref="G18">IFERROR(IF(INDEX('Reference Records'!$D$19:$D$33,MATCH(LEFT(B18,255),LEFT('Reference Records'!$C$19:$C$33,255),0))=0,"",INDEX('Reference Records'!$D$19:$D$33,MATCH(LEFT(B18,255),LEFT('Reference Records'!$C$19:$C$33,255),0))),"")</f>
        <v/>
      </c>
      <c r="H18" s="485" t="str">
        <f>IF('Overview - Section A'!$AN$5="Funding Request",IF(I18="Funding Request Place Holder","",I18),"")</f>
        <v/>
      </c>
      <c r="I18" s="486" t="str">
        <f>IFERROR(IF(AB18="","",VLOOKUP(AB18,'Overview - Section A'!$P$30:$Q$31,2,FALSE)),"")</f>
        <v/>
      </c>
      <c r="J18" s="485" t="str">
        <f>IFERROR(VLOOKUP(B18,'Reference records(soft deleted)'!$D$25:$H$42,5,FALSE),"")</f>
        <v/>
      </c>
      <c r="K18" s="485" t="str">
        <f>IF(AND(VLOOKUP(A18,$A$30:$E$123,5,FALSE)&lt;&gt;"",VLOOKUP(A18,$A$30:$F131,6,FALSE)&lt;&gt;"",J18="Number"),"Yes","No")</f>
        <v>No</v>
      </c>
      <c r="L18" s="485"/>
      <c r="M18" s="485"/>
      <c r="N18" s="485"/>
      <c r="O18" s="485"/>
      <c r="P18" s="485"/>
      <c r="Q18" s="485" t="str">
        <f t="shared" si="0"/>
        <v/>
      </c>
      <c r="R18" s="448"/>
      <c r="S18" s="483" t="str">
        <f t="shared" si="1"/>
        <v/>
      </c>
      <c r="T18" s="483" t="str">
        <f>IFERROR(IF('Overview - Section A'!$AN$5="Funding Request",VLOOKUP(H18,'Overview - Section A'!$M$30:$P$31,4,FALSE),IF(AB18="","",AB18)),"")</f>
        <v/>
      </c>
      <c r="U18" s="483" t="b">
        <f t="shared" si="2"/>
        <v>0</v>
      </c>
      <c r="V18" s="483" t="str">
        <f t="shared" si="3"/>
        <v/>
      </c>
      <c r="W18" s="483" t="s">
        <v>879</v>
      </c>
      <c r="X18" s="487" t="str">
        <f t="array" ref="X18">IFERROR(IF(INDEX('Reference Records'!$G$19:$G$33,MATCH(LEFT(B18,255),LEFT('Reference Records'!$C$19:$C$33,255),0))=0,"",INDEX('Reference Records'!$G$19:$G$33,MATCH(LEFT(B18,255),LEFT('Reference Records'!$C$19:$C$33,255),0))),"")</f>
        <v/>
      </c>
      <c r="Y18" s="487" t="str">
        <f>IFERROR(IF('Overview - Section A'!$AN$5="Funding Request",IF('Reference Records'!$B$157&lt;&gt;"",VLOOKUP(Q18,'Reference Records'!$B$157:$C$158,2,FALSE),VLOOKUP(Q18,'Reference Records'!$A$170:$C$596,3,FALSE)),VLOOKUP(Q18,'Reference Records'!$A$599:$C$601,3,FALSE)),"")</f>
        <v/>
      </c>
      <c r="Z18" s="487"/>
      <c r="AA18" s="487"/>
      <c r="AB18" s="488"/>
      <c r="AC18" s="487"/>
      <c r="AD18" s="434"/>
      <c r="AE18" s="448"/>
      <c r="AF18" s="434"/>
      <c r="AG18" s="434"/>
      <c r="AH18" s="487" t="s">
        <v>431</v>
      </c>
      <c r="AI18" s="132"/>
      <c r="AJ18" s="134"/>
      <c r="AK18" s="134"/>
    </row>
    <row r="19" spans="1:62" ht="47.1" customHeight="1" x14ac:dyDescent="0.25">
      <c r="A19" s="410">
        <v>9</v>
      </c>
      <c r="B19" s="411" t="str">
        <f>IFERROR(VLOOKUP(Z19,'Reference records(soft deleted)'!$B$25:$D$42,3,FALSE),"")</f>
        <v/>
      </c>
      <c r="C19" s="448"/>
      <c r="D19" s="434"/>
      <c r="E19" s="434"/>
      <c r="F19" s="434"/>
      <c r="G19" s="414" t="str">
        <f t="array" ref="G19">IFERROR(IF(INDEX('Reference Records'!$D$19:$D$33,MATCH(LEFT(B19,255),LEFT('Reference Records'!$C$19:$C$33,255),0))=0,"",INDEX('Reference Records'!$D$19:$D$33,MATCH(LEFT(B19,255),LEFT('Reference Records'!$C$19:$C$33,255),0))),"")</f>
        <v/>
      </c>
      <c r="H19" s="485" t="str">
        <f>IF('Overview - Section A'!$AN$5="Funding Request",IF(I19="Funding Request Place Holder","",I19),"")</f>
        <v/>
      </c>
      <c r="I19" s="486" t="str">
        <f>IFERROR(IF(AB19="","",VLOOKUP(AB19,'Overview - Section A'!$P$30:$Q$31,2,FALSE)),"")</f>
        <v/>
      </c>
      <c r="J19" s="485" t="str">
        <f>IFERROR(VLOOKUP(B19,'Reference records(soft deleted)'!$D$25:$H$42,5,FALSE),"")</f>
        <v/>
      </c>
      <c r="K19" s="485" t="str">
        <f>IF(AND(VLOOKUP(A19,$A$30:$E$123,5,FALSE)&lt;&gt;"",VLOOKUP(A19,$A$30:$F132,6,FALSE)&lt;&gt;"",J19="Number"),"Yes","No")</f>
        <v>No</v>
      </c>
      <c r="L19" s="485"/>
      <c r="M19" s="485"/>
      <c r="N19" s="485"/>
      <c r="O19" s="485"/>
      <c r="P19" s="485"/>
      <c r="Q19" s="485" t="str">
        <f t="shared" si="0"/>
        <v/>
      </c>
      <c r="R19" s="448"/>
      <c r="S19" s="483" t="str">
        <f t="shared" si="1"/>
        <v/>
      </c>
      <c r="T19" s="483" t="str">
        <f>IFERROR(IF('Overview - Section A'!$AN$5="Funding Request",VLOOKUP(H19,'Overview - Section A'!$M$30:$P$31,4,FALSE),IF(AB19="","",AB19)),"")</f>
        <v/>
      </c>
      <c r="U19" s="483" t="b">
        <f t="shared" si="2"/>
        <v>0</v>
      </c>
      <c r="V19" s="483" t="str">
        <f t="shared" si="3"/>
        <v/>
      </c>
      <c r="W19" s="483" t="s">
        <v>880</v>
      </c>
      <c r="X19" s="487" t="str">
        <f t="array" ref="X19">IFERROR(IF(INDEX('Reference Records'!$G$19:$G$33,MATCH(LEFT(B19,255),LEFT('Reference Records'!$C$19:$C$33,255),0))=0,"",INDEX('Reference Records'!$G$19:$G$33,MATCH(LEFT(B19,255),LEFT('Reference Records'!$C$19:$C$33,255),0))),"")</f>
        <v/>
      </c>
      <c r="Y19" s="487" t="str">
        <f>IFERROR(IF('Overview - Section A'!$AN$5="Funding Request",IF('Reference Records'!$B$157&lt;&gt;"",VLOOKUP(Q19,'Reference Records'!$B$157:$C$158,2,FALSE),VLOOKUP(Q19,'Reference Records'!$A$170:$C$596,3,FALSE)),VLOOKUP(Q19,'Reference Records'!$A$599:$C$601,3,FALSE)),"")</f>
        <v/>
      </c>
      <c r="Z19" s="487"/>
      <c r="AA19" s="487"/>
      <c r="AB19" s="488"/>
      <c r="AC19" s="487"/>
      <c r="AD19" s="434"/>
      <c r="AE19" s="448"/>
      <c r="AF19" s="434"/>
      <c r="AG19" s="434"/>
      <c r="AH19" s="487" t="s">
        <v>431</v>
      </c>
      <c r="AI19" s="132"/>
      <c r="AJ19" s="134"/>
      <c r="AK19" s="134"/>
    </row>
    <row r="20" spans="1:62" ht="47.1" customHeight="1" x14ac:dyDescent="0.25">
      <c r="A20" s="410">
        <v>10</v>
      </c>
      <c r="B20" s="411" t="str">
        <f>IFERROR(VLOOKUP(Z20,'Reference records(soft deleted)'!$B$25:$D$42,3,FALSE),"")</f>
        <v/>
      </c>
      <c r="C20" s="448"/>
      <c r="D20" s="434"/>
      <c r="E20" s="434"/>
      <c r="F20" s="434"/>
      <c r="G20" s="414" t="str">
        <f t="array" ref="G20">IFERROR(IF(INDEX('Reference Records'!$D$19:$D$33,MATCH(LEFT(B20,255),LEFT('Reference Records'!$C$19:$C$33,255),0))=0,"",INDEX('Reference Records'!$D$19:$D$33,MATCH(LEFT(B20,255),LEFT('Reference Records'!$C$19:$C$33,255),0))),"")</f>
        <v/>
      </c>
      <c r="H20" s="485" t="str">
        <f>IF('Overview - Section A'!$AN$5="Funding Request",IF(I20="Funding Request Place Holder","",I20),"")</f>
        <v/>
      </c>
      <c r="I20" s="486" t="str">
        <f>IFERROR(IF(AB20="","",VLOOKUP(AB20,'Overview - Section A'!$P$30:$Q$31,2,FALSE)),"")</f>
        <v/>
      </c>
      <c r="J20" s="485" t="str">
        <f>IFERROR(VLOOKUP(B20,'Reference records(soft deleted)'!$D$25:$H$42,5,FALSE),"")</f>
        <v/>
      </c>
      <c r="K20" s="485" t="str">
        <f>IF(AND(VLOOKUP(A20,$A$30:$E$123,5,FALSE)&lt;&gt;"",VLOOKUP(A20,$A$30:$F133,6,FALSE)&lt;&gt;"",J20="Number"),"Yes","No")</f>
        <v>No</v>
      </c>
      <c r="L20" s="485"/>
      <c r="M20" s="485"/>
      <c r="N20" s="485"/>
      <c r="O20" s="485"/>
      <c r="P20" s="485"/>
      <c r="Q20" s="485" t="str">
        <f t="shared" si="0"/>
        <v/>
      </c>
      <c r="R20" s="448"/>
      <c r="S20" s="483" t="str">
        <f t="shared" si="1"/>
        <v/>
      </c>
      <c r="T20" s="483" t="str">
        <f>IFERROR(IF('Overview - Section A'!$AN$5="Funding Request",VLOOKUP(H20,'Overview - Section A'!$M$30:$P$31,4,FALSE),IF(AB20="","",AB20)),"")</f>
        <v/>
      </c>
      <c r="U20" s="483" t="b">
        <f t="shared" si="2"/>
        <v>0</v>
      </c>
      <c r="V20" s="483" t="str">
        <f t="shared" si="3"/>
        <v/>
      </c>
      <c r="W20" s="483" t="s">
        <v>881</v>
      </c>
      <c r="X20" s="487" t="str">
        <f t="array" ref="X20">IFERROR(IF(INDEX('Reference Records'!$G$19:$G$33,MATCH(LEFT(B20,255),LEFT('Reference Records'!$C$19:$C$33,255),0))=0,"",INDEX('Reference Records'!$G$19:$G$33,MATCH(LEFT(B20,255),LEFT('Reference Records'!$C$19:$C$33,255),0))),"")</f>
        <v/>
      </c>
      <c r="Y20" s="487" t="str">
        <f>IFERROR(IF('Overview - Section A'!$AN$5="Funding Request",IF('Reference Records'!$B$157&lt;&gt;"",VLOOKUP(Q20,'Reference Records'!$B$157:$C$158,2,FALSE),VLOOKUP(Q20,'Reference Records'!$A$170:$C$596,3,FALSE)),VLOOKUP(Q20,'Reference Records'!$A$599:$C$601,3,FALSE)),"")</f>
        <v/>
      </c>
      <c r="Z20" s="487"/>
      <c r="AA20" s="487"/>
      <c r="AB20" s="488"/>
      <c r="AC20" s="487"/>
      <c r="AD20" s="434"/>
      <c r="AE20" s="448"/>
      <c r="AF20" s="434"/>
      <c r="AG20" s="434"/>
      <c r="AH20" s="487" t="s">
        <v>431</v>
      </c>
      <c r="AI20" s="132"/>
      <c r="AJ20" s="134"/>
      <c r="AK20" s="134"/>
    </row>
    <row r="21" spans="1:62" ht="47.1" customHeight="1" x14ac:dyDescent="0.25">
      <c r="A21" s="410">
        <v>11</v>
      </c>
      <c r="B21" s="411" t="str">
        <f>IFERROR(VLOOKUP(Z21,'Reference records(soft deleted)'!$B$25:$D$42,3,FALSE),"")</f>
        <v/>
      </c>
      <c r="C21" s="448"/>
      <c r="D21" s="434"/>
      <c r="E21" s="434"/>
      <c r="F21" s="434"/>
      <c r="G21" s="414" t="str">
        <f t="array" ref="G21">IFERROR(IF(INDEX('Reference Records'!$D$19:$D$33,MATCH(LEFT(B21,255),LEFT('Reference Records'!$C$19:$C$33,255),0))=0,"",INDEX('Reference Records'!$D$19:$D$33,MATCH(LEFT(B21,255),LEFT('Reference Records'!$C$19:$C$33,255),0))),"")</f>
        <v/>
      </c>
      <c r="H21" s="485" t="str">
        <f>IF('Overview - Section A'!$AN$5="Funding Request",IF(I21="Funding Request Place Holder","",I21),"")</f>
        <v/>
      </c>
      <c r="I21" s="486" t="str">
        <f>IFERROR(IF(AB21="","",VLOOKUP(AB21,'Overview - Section A'!$P$30:$Q$31,2,FALSE)),"")</f>
        <v/>
      </c>
      <c r="J21" s="485" t="str">
        <f>IFERROR(VLOOKUP(B21,'Reference records(soft deleted)'!$D$25:$H$42,5,FALSE),"")</f>
        <v/>
      </c>
      <c r="K21" s="485" t="str">
        <f>IF(AND(VLOOKUP(A21,$A$30:$E$123,5,FALSE)&lt;&gt;"",VLOOKUP(A21,$A$30:$F134,6,FALSE)&lt;&gt;"",J21="Number"),"Yes","No")</f>
        <v>No</v>
      </c>
      <c r="L21" s="485"/>
      <c r="M21" s="485"/>
      <c r="N21" s="485"/>
      <c r="O21" s="485"/>
      <c r="P21" s="485"/>
      <c r="Q21" s="485" t="str">
        <f t="shared" si="0"/>
        <v/>
      </c>
      <c r="R21" s="448"/>
      <c r="S21" s="483" t="str">
        <f t="shared" si="1"/>
        <v/>
      </c>
      <c r="T21" s="483" t="str">
        <f>IFERROR(IF('Overview - Section A'!$AN$5="Funding Request",VLOOKUP(H21,'Overview - Section A'!$M$30:$P$31,4,FALSE),IF(AB21="","",AB21)),"")</f>
        <v/>
      </c>
      <c r="U21" s="483" t="b">
        <f t="shared" si="2"/>
        <v>0</v>
      </c>
      <c r="V21" s="483" t="str">
        <f t="shared" si="3"/>
        <v/>
      </c>
      <c r="W21" s="483" t="s">
        <v>882</v>
      </c>
      <c r="X21" s="487" t="str">
        <f t="array" ref="X21">IFERROR(IF(INDEX('Reference Records'!$G$19:$G$33,MATCH(LEFT(B21,255),LEFT('Reference Records'!$C$19:$C$33,255),0))=0,"",INDEX('Reference Records'!$G$19:$G$33,MATCH(LEFT(B21,255),LEFT('Reference Records'!$C$19:$C$33,255),0))),"")</f>
        <v/>
      </c>
      <c r="Y21" s="487" t="str">
        <f>IFERROR(IF('Overview - Section A'!$AN$5="Funding Request",IF('Reference Records'!$B$157&lt;&gt;"",VLOOKUP(Q21,'Reference Records'!$B$157:$C$158,2,FALSE),VLOOKUP(Q21,'Reference Records'!$A$170:$C$596,3,FALSE)),VLOOKUP(Q21,'Reference Records'!$A$599:$C$601,3,FALSE)),"")</f>
        <v/>
      </c>
      <c r="Z21" s="487"/>
      <c r="AA21" s="487"/>
      <c r="AB21" s="488"/>
      <c r="AC21" s="487"/>
      <c r="AD21" s="434"/>
      <c r="AE21" s="448"/>
      <c r="AF21" s="434"/>
      <c r="AG21" s="434"/>
      <c r="AH21" s="487" t="s">
        <v>431</v>
      </c>
      <c r="AI21" s="132"/>
      <c r="AJ21" s="134"/>
      <c r="AK21" s="134"/>
    </row>
    <row r="22" spans="1:62" ht="47.1" customHeight="1" x14ac:dyDescent="0.25">
      <c r="A22" s="410">
        <v>12</v>
      </c>
      <c r="B22" s="411" t="str">
        <f>IFERROR(VLOOKUP(Z22,'Reference records(soft deleted)'!$B$25:$D$42,3,FALSE),"")</f>
        <v/>
      </c>
      <c r="C22" s="448"/>
      <c r="D22" s="434"/>
      <c r="E22" s="434"/>
      <c r="F22" s="434"/>
      <c r="G22" s="414" t="str">
        <f t="array" ref="G22">IFERROR(IF(INDEX('Reference Records'!$D$19:$D$33,MATCH(LEFT(B22,255),LEFT('Reference Records'!$C$19:$C$33,255),0))=0,"",INDEX('Reference Records'!$D$19:$D$33,MATCH(LEFT(B22,255),LEFT('Reference Records'!$C$19:$C$33,255),0))),"")</f>
        <v/>
      </c>
      <c r="H22" s="485" t="str">
        <f>IF('Overview - Section A'!$AN$5="Funding Request",IF(I22="Funding Request Place Holder","",I22),"")</f>
        <v/>
      </c>
      <c r="I22" s="486" t="str">
        <f>IFERROR(IF(AB22="","",VLOOKUP(AB22,'Overview - Section A'!$P$30:$Q$31,2,FALSE)),"")</f>
        <v/>
      </c>
      <c r="J22" s="485" t="str">
        <f>IFERROR(VLOOKUP(B22,'Reference records(soft deleted)'!$D$25:$H$42,5,FALSE),"")</f>
        <v/>
      </c>
      <c r="K22" s="485" t="str">
        <f>IF(AND(VLOOKUP(A22,$A$30:$E$123,5,FALSE)&lt;&gt;"",VLOOKUP(A22,$A$30:$F135,6,FALSE)&lt;&gt;"",J22="Number"),"Yes","No")</f>
        <v>No</v>
      </c>
      <c r="L22" s="485"/>
      <c r="M22" s="485"/>
      <c r="N22" s="485"/>
      <c r="O22" s="485"/>
      <c r="P22" s="485"/>
      <c r="Q22" s="485" t="str">
        <f t="shared" si="0"/>
        <v/>
      </c>
      <c r="R22" s="448"/>
      <c r="S22" s="483" t="str">
        <f t="shared" si="1"/>
        <v/>
      </c>
      <c r="T22" s="483" t="str">
        <f>IFERROR(IF('Overview - Section A'!$AN$5="Funding Request",VLOOKUP(H22,'Overview - Section A'!$M$30:$P$31,4,FALSE),IF(AB22="","",AB22)),"")</f>
        <v/>
      </c>
      <c r="U22" s="483" t="b">
        <f t="shared" si="2"/>
        <v>0</v>
      </c>
      <c r="V22" s="483" t="str">
        <f t="shared" si="3"/>
        <v/>
      </c>
      <c r="W22" s="483" t="s">
        <v>883</v>
      </c>
      <c r="X22" s="487" t="str">
        <f t="array" ref="X22">IFERROR(IF(INDEX('Reference Records'!$G$19:$G$33,MATCH(LEFT(B22,255),LEFT('Reference Records'!$C$19:$C$33,255),0))=0,"",INDEX('Reference Records'!$G$19:$G$33,MATCH(LEFT(B22,255),LEFT('Reference Records'!$C$19:$C$33,255),0))),"")</f>
        <v/>
      </c>
      <c r="Y22" s="487" t="str">
        <f>IFERROR(IF('Overview - Section A'!$AN$5="Funding Request",IF('Reference Records'!$B$157&lt;&gt;"",VLOOKUP(Q22,'Reference Records'!$B$157:$C$158,2,FALSE),VLOOKUP(Q22,'Reference Records'!$A$170:$C$596,3,FALSE)),VLOOKUP(Q22,'Reference Records'!$A$599:$C$601,3,FALSE)),"")</f>
        <v/>
      </c>
      <c r="Z22" s="487"/>
      <c r="AA22" s="487"/>
      <c r="AB22" s="488"/>
      <c r="AC22" s="487"/>
      <c r="AD22" s="434"/>
      <c r="AE22" s="448"/>
      <c r="AF22" s="434"/>
      <c r="AG22" s="434"/>
      <c r="AH22" s="487" t="s">
        <v>431</v>
      </c>
      <c r="AI22" s="132"/>
      <c r="AJ22" s="134"/>
      <c r="AK22" s="134"/>
    </row>
    <row r="23" spans="1:62" ht="47.1" customHeight="1" x14ac:dyDescent="0.25">
      <c r="A23" s="410">
        <v>13</v>
      </c>
      <c r="B23" s="411" t="str">
        <f>IFERROR(VLOOKUP(Z23,'Reference records(soft deleted)'!$B$25:$D$42,3,FALSE),"")</f>
        <v/>
      </c>
      <c r="C23" s="448"/>
      <c r="D23" s="434"/>
      <c r="E23" s="434"/>
      <c r="F23" s="434"/>
      <c r="G23" s="414" t="str">
        <f t="array" ref="G23">IFERROR(IF(INDEX('Reference Records'!$D$19:$D$33,MATCH(LEFT(B23,255),LEFT('Reference Records'!$C$19:$C$33,255),0))=0,"",INDEX('Reference Records'!$D$19:$D$33,MATCH(LEFT(B23,255),LEFT('Reference Records'!$C$19:$C$33,255),0))),"")</f>
        <v/>
      </c>
      <c r="H23" s="485" t="str">
        <f>IF('Overview - Section A'!$AN$5="Funding Request",IF(I23="Funding Request Place Holder","",I23),"")</f>
        <v/>
      </c>
      <c r="I23" s="486" t="str">
        <f>IFERROR(IF(AB23="","",VLOOKUP(AB23,'Overview - Section A'!$P$30:$Q$31,2,FALSE)),"")</f>
        <v/>
      </c>
      <c r="J23" s="485" t="str">
        <f>IFERROR(VLOOKUP(B23,'Reference records(soft deleted)'!$D$25:$H$42,5,FALSE),"")</f>
        <v/>
      </c>
      <c r="K23" s="485" t="str">
        <f>IF(AND(VLOOKUP(A23,$A$30:$E$123,5,FALSE)&lt;&gt;"",VLOOKUP(A23,$A$30:$F136,6,FALSE)&lt;&gt;"",J23="Number"),"Yes","No")</f>
        <v>No</v>
      </c>
      <c r="L23" s="485"/>
      <c r="M23" s="485"/>
      <c r="N23" s="485"/>
      <c r="O23" s="485"/>
      <c r="P23" s="485"/>
      <c r="Q23" s="485" t="str">
        <f t="shared" si="0"/>
        <v/>
      </c>
      <c r="R23" s="448"/>
      <c r="S23" s="483" t="str">
        <f t="shared" si="1"/>
        <v/>
      </c>
      <c r="T23" s="483" t="str">
        <f>IFERROR(IF('Overview - Section A'!$AN$5="Funding Request",VLOOKUP(H23,'Overview - Section A'!$M$30:$P$31,4,FALSE),IF(AB23="","",AB23)),"")</f>
        <v/>
      </c>
      <c r="U23" s="483" t="b">
        <f t="shared" si="2"/>
        <v>0</v>
      </c>
      <c r="V23" s="483" t="str">
        <f t="shared" si="3"/>
        <v/>
      </c>
      <c r="W23" s="483" t="s">
        <v>884</v>
      </c>
      <c r="X23" s="487" t="str">
        <f t="array" ref="X23">IFERROR(IF(INDEX('Reference Records'!$G$19:$G$33,MATCH(LEFT(B23,255),LEFT('Reference Records'!$C$19:$C$33,255),0))=0,"",INDEX('Reference Records'!$G$19:$G$33,MATCH(LEFT(B23,255),LEFT('Reference Records'!$C$19:$C$33,255),0))),"")</f>
        <v/>
      </c>
      <c r="Y23" s="487" t="str">
        <f>IFERROR(IF('Overview - Section A'!$AN$5="Funding Request",IF('Reference Records'!$B$157&lt;&gt;"",VLOOKUP(Q23,'Reference Records'!$B$157:$C$158,2,FALSE),VLOOKUP(Q23,'Reference Records'!$A$170:$C$596,3,FALSE)),VLOOKUP(Q23,'Reference Records'!$A$599:$C$601,3,FALSE)),"")</f>
        <v/>
      </c>
      <c r="Z23" s="487"/>
      <c r="AA23" s="487"/>
      <c r="AB23" s="488"/>
      <c r="AC23" s="487"/>
      <c r="AD23" s="434"/>
      <c r="AE23" s="448"/>
      <c r="AF23" s="434"/>
      <c r="AG23" s="434"/>
      <c r="AH23" s="487" t="s">
        <v>431</v>
      </c>
      <c r="AI23" s="132"/>
      <c r="AJ23" s="134"/>
      <c r="AK23" s="134"/>
    </row>
    <row r="24" spans="1:62" ht="47.1" customHeight="1" x14ac:dyDescent="0.25">
      <c r="A24" s="410">
        <v>14</v>
      </c>
      <c r="B24" s="411" t="str">
        <f>IFERROR(VLOOKUP(Z24,'Reference records(soft deleted)'!$B$25:$D$42,3,FALSE),"")</f>
        <v/>
      </c>
      <c r="C24" s="448"/>
      <c r="D24" s="434"/>
      <c r="E24" s="434"/>
      <c r="F24" s="434"/>
      <c r="G24" s="414" t="str">
        <f t="array" ref="G24">IFERROR(IF(INDEX('Reference Records'!$D$19:$D$33,MATCH(LEFT(B24,255),LEFT('Reference Records'!$C$19:$C$33,255),0))=0,"",INDEX('Reference Records'!$D$19:$D$33,MATCH(LEFT(B24,255),LEFT('Reference Records'!$C$19:$C$33,255),0))),"")</f>
        <v/>
      </c>
      <c r="H24" s="485" t="str">
        <f>IF('Overview - Section A'!$AN$5="Funding Request",IF(I24="Funding Request Place Holder","",I24),"")</f>
        <v/>
      </c>
      <c r="I24" s="486" t="str">
        <f>IFERROR(IF(AB24="","",VLOOKUP(AB24,'Overview - Section A'!$P$30:$Q$31,2,FALSE)),"")</f>
        <v/>
      </c>
      <c r="J24" s="485" t="str">
        <f>IFERROR(VLOOKUP(B24,'Reference records(soft deleted)'!$D$25:$H$42,5,FALSE),"")</f>
        <v/>
      </c>
      <c r="K24" s="485" t="str">
        <f>IF(AND(VLOOKUP(A24,$A$30:$E$123,5,FALSE)&lt;&gt;"",VLOOKUP(A24,$A$30:$F137,6,FALSE)&lt;&gt;"",J24="Number"),"Yes","No")</f>
        <v>No</v>
      </c>
      <c r="L24" s="485"/>
      <c r="M24" s="485"/>
      <c r="N24" s="485"/>
      <c r="O24" s="485"/>
      <c r="P24" s="485"/>
      <c r="Q24" s="485" t="str">
        <f t="shared" si="0"/>
        <v/>
      </c>
      <c r="R24" s="448"/>
      <c r="S24" s="483" t="str">
        <f t="shared" si="1"/>
        <v/>
      </c>
      <c r="T24" s="483" t="str">
        <f>IFERROR(IF('Overview - Section A'!$AN$5="Funding Request",VLOOKUP(H24,'Overview - Section A'!$M$30:$P$31,4,FALSE),IF(AB24="","",AB24)),"")</f>
        <v/>
      </c>
      <c r="U24" s="483" t="b">
        <f t="shared" si="2"/>
        <v>0</v>
      </c>
      <c r="V24" s="483" t="str">
        <f t="shared" si="3"/>
        <v/>
      </c>
      <c r="W24" s="483" t="s">
        <v>885</v>
      </c>
      <c r="X24" s="487" t="str">
        <f t="array" ref="X24">IFERROR(IF(INDEX('Reference Records'!$G$19:$G$33,MATCH(LEFT(B24,255),LEFT('Reference Records'!$C$19:$C$33,255),0))=0,"",INDEX('Reference Records'!$G$19:$G$33,MATCH(LEFT(B24,255),LEFT('Reference Records'!$C$19:$C$33,255),0))),"")</f>
        <v/>
      </c>
      <c r="Y24" s="487" t="str">
        <f>IFERROR(IF('Overview - Section A'!$AN$5="Funding Request",IF('Reference Records'!$B$157&lt;&gt;"",VLOOKUP(Q24,'Reference Records'!$B$157:$C$158,2,FALSE),VLOOKUP(Q24,'Reference Records'!$A$170:$C$596,3,FALSE)),VLOOKUP(Q24,'Reference Records'!$A$599:$C$601,3,FALSE)),"")</f>
        <v/>
      </c>
      <c r="Z24" s="487"/>
      <c r="AA24" s="487"/>
      <c r="AB24" s="488"/>
      <c r="AC24" s="487"/>
      <c r="AD24" s="434"/>
      <c r="AE24" s="448"/>
      <c r="AF24" s="434"/>
      <c r="AG24" s="434"/>
      <c r="AH24" s="487" t="s">
        <v>431</v>
      </c>
      <c r="AI24" s="132"/>
      <c r="AJ24" s="134"/>
      <c r="AK24" s="134"/>
    </row>
    <row r="25" spans="1:62" ht="47.1" customHeight="1" x14ac:dyDescent="0.25">
      <c r="A25" s="410">
        <v>15</v>
      </c>
      <c r="B25" s="411" t="str">
        <f>IFERROR(VLOOKUP(Z25,'Reference records(soft deleted)'!$B$25:$D$42,3,FALSE),"")</f>
        <v/>
      </c>
      <c r="C25" s="448"/>
      <c r="D25" s="434"/>
      <c r="E25" s="434"/>
      <c r="F25" s="434"/>
      <c r="G25" s="414" t="str">
        <f t="array" ref="G25">IFERROR(IF(INDEX('Reference Records'!$D$19:$D$33,MATCH(LEFT(B25,255),LEFT('Reference Records'!$C$19:$C$33,255),0))=0,"",INDEX('Reference Records'!$D$19:$D$33,MATCH(LEFT(B25,255),LEFT('Reference Records'!$C$19:$C$33,255),0))),"")</f>
        <v/>
      </c>
      <c r="H25" s="485" t="str">
        <f>IF('Overview - Section A'!$AN$5="Funding Request",IF(I25="Funding Request Place Holder","",I25),"")</f>
        <v/>
      </c>
      <c r="I25" s="486" t="str">
        <f>IFERROR(IF(AB25="","",VLOOKUP(AB25,'Overview - Section A'!$P$30:$Q$31,2,FALSE)),"")</f>
        <v/>
      </c>
      <c r="J25" s="485" t="str">
        <f>IFERROR(VLOOKUP(B25,'Reference records(soft deleted)'!$D$25:$H$42,5,FALSE),"")</f>
        <v/>
      </c>
      <c r="K25" s="485" t="str">
        <f>IF(AND(VLOOKUP(A25,$A$30:$E$123,5,FALSE)&lt;&gt;"",VLOOKUP(A25,$A$30:$F138,6,FALSE)&lt;&gt;"",J25="Number"),"Yes","No")</f>
        <v>No</v>
      </c>
      <c r="L25" s="485"/>
      <c r="M25" s="485"/>
      <c r="N25" s="485"/>
      <c r="O25" s="485"/>
      <c r="P25" s="485"/>
      <c r="Q25" s="485" t="str">
        <f t="shared" si="0"/>
        <v/>
      </c>
      <c r="R25" s="448"/>
      <c r="S25" s="483" t="str">
        <f t="shared" si="1"/>
        <v/>
      </c>
      <c r="T25" s="483" t="str">
        <f>IFERROR(IF('Overview - Section A'!$AN$5="Funding Request",VLOOKUP(H25,'Overview - Section A'!$M$30:$P$31,4,FALSE),IF(AB25="","",AB25)),"")</f>
        <v/>
      </c>
      <c r="U25" s="483" t="b">
        <f t="shared" si="2"/>
        <v>0</v>
      </c>
      <c r="V25" s="483" t="str">
        <f t="shared" si="3"/>
        <v/>
      </c>
      <c r="W25" s="483" t="s">
        <v>886</v>
      </c>
      <c r="X25" s="487" t="str">
        <f t="array" ref="X25">IFERROR(IF(INDEX('Reference Records'!$G$19:$G$33,MATCH(LEFT(B25,255),LEFT('Reference Records'!$C$19:$C$33,255),0))=0,"",INDEX('Reference Records'!$G$19:$G$33,MATCH(LEFT(B25,255),LEFT('Reference Records'!$C$19:$C$33,255),0))),"")</f>
        <v/>
      </c>
      <c r="Y25" s="487" t="str">
        <f>IFERROR(IF('Overview - Section A'!$AN$5="Funding Request",IF('Reference Records'!$B$157&lt;&gt;"",VLOOKUP(Q25,'Reference Records'!$B$157:$C$158,2,FALSE),VLOOKUP(Q25,'Reference Records'!$A$170:$C$596,3,FALSE)),VLOOKUP(Q25,'Reference Records'!$A$599:$C$601,3,FALSE)),"")</f>
        <v/>
      </c>
      <c r="Z25" s="487"/>
      <c r="AA25" s="487"/>
      <c r="AB25" s="488"/>
      <c r="AC25" s="487"/>
      <c r="AD25" s="434"/>
      <c r="AE25" s="448"/>
      <c r="AF25" s="434"/>
      <c r="AG25" s="434"/>
      <c r="AH25" s="487" t="s">
        <v>431</v>
      </c>
      <c r="AI25" s="132"/>
      <c r="AJ25" s="134"/>
      <c r="AK25" s="134"/>
    </row>
    <row r="26" spans="1:62" s="51" customFormat="1" ht="2.85" customHeight="1" thickBot="1" x14ac:dyDescent="0.3">
      <c r="A26" s="52"/>
      <c r="B26" s="52"/>
      <c r="C26" s="52"/>
      <c r="D26" s="52"/>
      <c r="E26" s="53"/>
      <c r="F26" s="53"/>
      <c r="G26" s="54"/>
      <c r="H26" s="53"/>
      <c r="I26" s="53"/>
      <c r="J26" s="53"/>
      <c r="K26" s="55"/>
      <c r="L26" s="56"/>
      <c r="M26" s="56"/>
      <c r="N26" s="56"/>
      <c r="O26" s="57"/>
      <c r="P26" s="57"/>
      <c r="Q26" s="58"/>
      <c r="R26" s="59"/>
      <c r="S26" s="59"/>
      <c r="T26" s="59"/>
      <c r="U26" s="59"/>
      <c r="V26" s="59"/>
      <c r="W26" s="59"/>
      <c r="X26" s="59"/>
      <c r="Y26" s="59"/>
      <c r="Z26" s="59"/>
      <c r="AA26" s="59"/>
      <c r="AB26" s="59"/>
      <c r="AC26" s="59"/>
      <c r="AD26" s="59"/>
      <c r="AE26" s="59"/>
      <c r="AF26" s="59"/>
      <c r="AG26" s="59"/>
      <c r="AH26" s="59"/>
      <c r="AI26" s="60"/>
      <c r="AJ26" s="135"/>
      <c r="AK26" s="135"/>
      <c r="AO26" s="13"/>
      <c r="AP26" s="13"/>
      <c r="AQ26" s="13"/>
      <c r="AR26" s="13"/>
      <c r="AS26" s="13"/>
      <c r="AT26" s="13"/>
      <c r="AU26" s="13"/>
      <c r="AV26" s="13"/>
      <c r="AW26" s="13"/>
      <c r="AX26" s="13"/>
      <c r="AY26" s="13"/>
      <c r="AZ26" s="13"/>
      <c r="BA26" s="13"/>
      <c r="BB26" s="13"/>
      <c r="BC26" s="13"/>
      <c r="BD26" s="13"/>
      <c r="BE26" s="13"/>
      <c r="BF26" s="13"/>
      <c r="BG26" s="13"/>
      <c r="BH26" s="13"/>
      <c r="BI26" s="13"/>
      <c r="BJ26" s="13"/>
    </row>
    <row r="27" spans="1:62" ht="35.85" customHeight="1" thickBot="1" x14ac:dyDescent="0.3">
      <c r="A27" s="61"/>
      <c r="D27" s="62"/>
      <c r="E27" s="62"/>
      <c r="AJ27" s="134"/>
      <c r="AK27" s="134"/>
    </row>
    <row r="28" spans="1:62" ht="27" customHeight="1" thickBot="1" x14ac:dyDescent="0.3">
      <c r="A28" s="572" t="s">
        <v>278</v>
      </c>
      <c r="B28" s="573"/>
      <c r="C28" s="573"/>
      <c r="D28" s="573"/>
      <c r="E28" s="573"/>
      <c r="F28" s="573"/>
      <c r="G28" s="573"/>
      <c r="H28" s="573"/>
      <c r="I28" s="63"/>
      <c r="J28" s="63"/>
      <c r="K28" s="63"/>
      <c r="L28" s="63"/>
      <c r="M28" s="63"/>
      <c r="N28" s="313"/>
      <c r="O28" s="319"/>
      <c r="P28" s="320"/>
      <c r="Q28" s="47"/>
    </row>
    <row r="29" spans="1:62" ht="45.75" customHeight="1" x14ac:dyDescent="0.25">
      <c r="A29" s="423" t="s">
        <v>279</v>
      </c>
      <c r="B29" s="423" t="s">
        <v>277</v>
      </c>
      <c r="C29" s="424" t="s">
        <v>271</v>
      </c>
      <c r="D29" s="424" t="s">
        <v>272</v>
      </c>
      <c r="E29" s="424" t="s">
        <v>273</v>
      </c>
      <c r="F29" s="423" t="s">
        <v>274</v>
      </c>
      <c r="G29" s="424" t="s">
        <v>275</v>
      </c>
      <c r="H29" s="424" t="s">
        <v>96</v>
      </c>
      <c r="I29" s="425"/>
      <c r="J29" s="426" t="s">
        <v>146</v>
      </c>
      <c r="K29" s="426" t="s">
        <v>145</v>
      </c>
      <c r="L29" s="426" t="s">
        <v>28</v>
      </c>
      <c r="M29" s="426" t="s">
        <v>147</v>
      </c>
      <c r="N29" s="427" t="s">
        <v>166</v>
      </c>
      <c r="O29" s="426" t="s">
        <v>30</v>
      </c>
      <c r="P29" s="321"/>
      <c r="Q29" s="47"/>
    </row>
    <row r="30" spans="1:62" ht="47.1" hidden="1" customHeight="1" x14ac:dyDescent="0.25">
      <c r="A30" s="410" t="s">
        <v>51</v>
      </c>
      <c r="B30" s="428" t="str">
        <f t="shared" ref="B30:B61" si="4">IF(A30=A29,"",VLOOKUP(A30,$A$10:$V$26,22,FALSE))</f>
        <v>[Custom Outcome Indicator Local]</v>
      </c>
      <c r="C30" s="429" t="str">
        <f>IFERROR(IF(K30&lt;&gt;"",K30,IF(A30=A29,IF(C29&lt;YEAR('Overview - Section A'!$E$8),C29+1,""),YEAR('Overview - Section A'!$E$7))),"")</f>
        <v>[Year of Target]</v>
      </c>
      <c r="D30" s="430" t="s">
        <v>22</v>
      </c>
      <c r="E30" s="431" t="s">
        <v>23</v>
      </c>
      <c r="F30" s="432" t="str">
        <f>IF(IF(AND(D30="",E30=""),N30,IFERROR((D30/E30)*100,""))=0,"",IF(AND(D30="",E30=""),N30,IFERROR((D30/E30)*100,"")))</f>
        <v/>
      </c>
      <c r="G30" s="433" t="s">
        <v>24</v>
      </c>
      <c r="H30" s="434" t="s">
        <v>95</v>
      </c>
      <c r="I30" s="435"/>
      <c r="J30" s="436" t="s">
        <v>29</v>
      </c>
      <c r="K30" s="437" t="s">
        <v>170</v>
      </c>
      <c r="L30" s="438" t="b">
        <f t="shared" ref="L30:L61" si="5">IFERROR(IF(VLOOKUP(A30,$A$10:$V$26,22,FALSE)&lt;&gt;"",TRUE,FALSE),FALSE)</f>
        <v>1</v>
      </c>
      <c r="M30" s="438" t="str">
        <f ca="1">IFERROR(IF(G30&lt;&gt;"",INDEX('Overview - Section A'!$U$37:$U$44,MATCH(G30,'Overview - Section A'!$A$37:$A$44,1)),J30),"")</f>
        <v>[Record ID]</v>
      </c>
      <c r="N30" s="438" t="s">
        <v>144</v>
      </c>
      <c r="O30" s="438" t="s">
        <v>29</v>
      </c>
      <c r="P30" s="322"/>
      <c r="Q30" s="47"/>
    </row>
    <row r="31" spans="1:62" ht="47.1" customHeight="1" x14ac:dyDescent="0.25">
      <c r="A31" s="410">
        <v>1</v>
      </c>
      <c r="B31" s="428" t="str">
        <f t="shared" si="4"/>
        <v>Malaria O-1a: Proportion de la population ayant dormi sous une moustiquaire imprégnée d'insecticide la nuit précédente</v>
      </c>
      <c r="C31" s="429" t="str">
        <f>IFERROR(IF(K31&lt;&gt;"",K31,IF(A31=A30,IF(C30&lt;YEAR('Overview - Section A'!$E$8),C30+1,""),YEAR('Overview - Section A'!$E$7))),"")</f>
        <v>2018</v>
      </c>
      <c r="D31" s="430"/>
      <c r="E31" s="431"/>
      <c r="F31" s="432" t="str">
        <f t="shared" ref="F31:F94" si="6">IF(IF(AND(D31="",E31=""),N31,IFERROR((D31/E31)*100,""))=0,"",IF(AND(D31="",E31=""),N31,IFERROR((D31/E31)*100,"")))</f>
        <v/>
      </c>
      <c r="G31" s="433"/>
      <c r="H31" s="434"/>
      <c r="I31" s="435"/>
      <c r="J31" s="436" t="s">
        <v>462</v>
      </c>
      <c r="K31" s="437" t="s">
        <v>391</v>
      </c>
      <c r="L31" s="438" t="b">
        <f t="shared" si="5"/>
        <v>1</v>
      </c>
      <c r="M31" s="438" t="str">
        <f>IFERROR(IF(G31&lt;&gt;"",INDEX('Overview - Section A'!$U$37:$U$44,MATCH(G31,'Overview - Section A'!$A$37:$A$44,1)),J31),"")</f>
        <v>a1Y36000004USzVEAW</v>
      </c>
      <c r="N31" s="438"/>
      <c r="O31" s="438" t="s">
        <v>463</v>
      </c>
      <c r="P31" s="322"/>
      <c r="Q31" s="47"/>
    </row>
    <row r="32" spans="1:62" ht="47.1" customHeight="1" x14ac:dyDescent="0.25">
      <c r="A32" s="410">
        <v>1</v>
      </c>
      <c r="B32" s="428" t="str">
        <f t="shared" si="4"/>
        <v/>
      </c>
      <c r="C32" s="429" t="str">
        <f>IFERROR(IF(K32&lt;&gt;"",K32,IF(A32=A31,IF(C31&lt;YEAR('Overview - Section A'!$E$8),C31+1,""),YEAR('Overview - Section A'!$E$7))),"")</f>
        <v/>
      </c>
      <c r="D32" s="430"/>
      <c r="E32" s="431"/>
      <c r="F32" s="432" t="str">
        <f t="shared" si="6"/>
        <v/>
      </c>
      <c r="G32" s="433"/>
      <c r="H32" s="434"/>
      <c r="I32" s="435"/>
      <c r="J32" s="436" t="s">
        <v>464</v>
      </c>
      <c r="K32" s="437"/>
      <c r="L32" s="438" t="b">
        <f t="shared" si="5"/>
        <v>1</v>
      </c>
      <c r="M32" s="438" t="str">
        <f>IFERROR(IF(G32&lt;&gt;"",INDEX('Overview - Section A'!$U$37:$U$44,MATCH(G32,'Overview - Section A'!$A$37:$A$44,1)),J32),"")</f>
        <v>a1Y36000004USzWEAW</v>
      </c>
      <c r="N32" s="438"/>
      <c r="O32" s="438" t="s">
        <v>465</v>
      </c>
      <c r="P32" s="322"/>
      <c r="Q32" s="47"/>
    </row>
    <row r="33" spans="1:17" ht="47.1" customHeight="1" x14ac:dyDescent="0.25">
      <c r="A33" s="410">
        <v>1</v>
      </c>
      <c r="B33" s="428" t="str">
        <f t="shared" si="4"/>
        <v/>
      </c>
      <c r="C33" s="429" t="str">
        <f>IFERROR(IF(K33&lt;&gt;"",K33,IF(A33=A32,IF(C32&lt;YEAR('Overview - Section A'!$E$8),C32+1,""),YEAR('Overview - Section A'!$E$7))),"")</f>
        <v>2020</v>
      </c>
      <c r="D33" s="430"/>
      <c r="E33" s="431"/>
      <c r="F33" s="432" t="str">
        <f t="shared" si="6"/>
        <v/>
      </c>
      <c r="G33" s="433"/>
      <c r="H33" s="434"/>
      <c r="I33" s="435"/>
      <c r="J33" s="436" t="s">
        <v>466</v>
      </c>
      <c r="K33" s="437" t="s">
        <v>393</v>
      </c>
      <c r="L33" s="438" t="b">
        <f t="shared" si="5"/>
        <v>1</v>
      </c>
      <c r="M33" s="438" t="str">
        <f>IFERROR(IF(G33&lt;&gt;"",INDEX('Overview - Section A'!$U$37:$U$44,MATCH(G33,'Overview - Section A'!$A$37:$A$44,1)),J33),"")</f>
        <v>a1Y36000004USzXEAW</v>
      </c>
      <c r="N33" s="438"/>
      <c r="O33" s="438" t="s">
        <v>467</v>
      </c>
      <c r="P33" s="322"/>
      <c r="Q33" s="47"/>
    </row>
    <row r="34" spans="1:17" ht="47.1" customHeight="1" x14ac:dyDescent="0.25">
      <c r="A34" s="410">
        <v>1</v>
      </c>
      <c r="B34" s="428" t="str">
        <f t="shared" si="4"/>
        <v/>
      </c>
      <c r="C34" s="429" t="str">
        <f>IFERROR(IF(K34&lt;&gt;"",K34,IF(A34=A33,IF(C33&lt;YEAR('Overview - Section A'!$E$8),C33+1,""),YEAR('Overview - Section A'!$E$7))),"")</f>
        <v/>
      </c>
      <c r="D34" s="430"/>
      <c r="E34" s="431"/>
      <c r="F34" s="432" t="str">
        <f t="shared" si="6"/>
        <v/>
      </c>
      <c r="G34" s="433"/>
      <c r="H34" s="434"/>
      <c r="I34" s="435"/>
      <c r="J34" s="436" t="s">
        <v>468</v>
      </c>
      <c r="K34" s="437"/>
      <c r="L34" s="438" t="b">
        <f t="shared" si="5"/>
        <v>1</v>
      </c>
      <c r="M34" s="438" t="str">
        <f>IFERROR(IF(G34&lt;&gt;"",INDEX('Overview - Section A'!$U$37:$U$44,MATCH(G34,'Overview - Section A'!$A$37:$A$44,1)),J34),"")</f>
        <v>a1Y36000004USzYEAW</v>
      </c>
      <c r="N34" s="438"/>
      <c r="O34" s="438" t="s">
        <v>469</v>
      </c>
      <c r="P34" s="322"/>
      <c r="Q34" s="47"/>
    </row>
    <row r="35" spans="1:17" ht="47.1" customHeight="1" x14ac:dyDescent="0.25">
      <c r="A35" s="410">
        <v>1</v>
      </c>
      <c r="B35" s="428" t="str">
        <f t="shared" si="4"/>
        <v/>
      </c>
      <c r="C35" s="429" t="str">
        <f>IFERROR(IF(K35&lt;&gt;"",K35,IF(A35=A34,IF(C34&lt;YEAR('Overview - Section A'!$E$8),C34+1,""),YEAR('Overview - Section A'!$E$7))),"")</f>
        <v>2019</v>
      </c>
      <c r="D35" s="430"/>
      <c r="E35" s="431"/>
      <c r="F35" s="432">
        <f t="shared" si="6"/>
        <v>90</v>
      </c>
      <c r="G35" s="433">
        <v>43861</v>
      </c>
      <c r="H35" s="434"/>
      <c r="I35" s="435"/>
      <c r="J35" s="436" t="s">
        <v>470</v>
      </c>
      <c r="K35" s="437" t="s">
        <v>392</v>
      </c>
      <c r="L35" s="438" t="b">
        <f t="shared" si="5"/>
        <v>1</v>
      </c>
      <c r="M35" s="438" t="str">
        <f ca="1">IFERROR(IF(G35&lt;&gt;"",INDEX('Overview - Section A'!$U$37:$U$44,MATCH(G35,'Overview - Section A'!$A$37:$A$44,1)),J35),"")</f>
        <v>a1Y36000004USzZEAW</v>
      </c>
      <c r="N35" s="438">
        <v>90</v>
      </c>
      <c r="O35" s="438" t="s">
        <v>471</v>
      </c>
      <c r="P35" s="322"/>
      <c r="Q35" s="47"/>
    </row>
    <row r="36" spans="1:17" ht="47.1" customHeight="1" x14ac:dyDescent="0.25">
      <c r="A36" s="410">
        <v>1</v>
      </c>
      <c r="B36" s="428" t="str">
        <f t="shared" si="4"/>
        <v/>
      </c>
      <c r="C36" s="429" t="str">
        <f>IFERROR(IF(K36&lt;&gt;"",K36,IF(A36=A35,IF(C35&lt;YEAR('Overview - Section A'!$E$8),C35+1,""),YEAR('Overview - Section A'!$E$7))),"")</f>
        <v/>
      </c>
      <c r="D36" s="430"/>
      <c r="E36" s="431"/>
      <c r="F36" s="432" t="str">
        <f t="shared" si="6"/>
        <v/>
      </c>
      <c r="G36" s="433"/>
      <c r="H36" s="434"/>
      <c r="I36" s="435"/>
      <c r="J36" s="436" t="s">
        <v>470</v>
      </c>
      <c r="K36" s="437"/>
      <c r="L36" s="438" t="b">
        <f t="shared" si="5"/>
        <v>1</v>
      </c>
      <c r="M36" s="438" t="str">
        <f>IFERROR(IF(G36&lt;&gt;"",INDEX('Overview - Section A'!$U$37:$U$44,MATCH(G36,'Overview - Section A'!$A$37:$A$44,1)),J36),"")</f>
        <v>a1Y36000004USzZEAW</v>
      </c>
      <c r="N36" s="438"/>
      <c r="O36" s="438" t="s">
        <v>472</v>
      </c>
      <c r="P36" s="322"/>
      <c r="Q36" s="47"/>
    </row>
    <row r="37" spans="1:17" ht="47.1" customHeight="1" x14ac:dyDescent="0.25">
      <c r="A37" s="410">
        <v>1</v>
      </c>
      <c r="B37" s="428" t="str">
        <f t="shared" si="4"/>
        <v/>
      </c>
      <c r="C37" s="429" t="str">
        <f>IFERROR(IF(K37&lt;&gt;"",K37,IF(A37=A36,IF(C36&lt;YEAR('Overview - Section A'!$E$8),C36+1,""),YEAR('Overview - Section A'!$E$7))),"")</f>
        <v/>
      </c>
      <c r="D37" s="430"/>
      <c r="E37" s="431"/>
      <c r="F37" s="432" t="str">
        <f t="shared" si="6"/>
        <v/>
      </c>
      <c r="G37" s="433"/>
      <c r="H37" s="434"/>
      <c r="I37" s="435"/>
      <c r="J37" s="436" t="s">
        <v>473</v>
      </c>
      <c r="K37" s="437"/>
      <c r="L37" s="438" t="b">
        <f t="shared" si="5"/>
        <v>1</v>
      </c>
      <c r="M37" s="438" t="str">
        <f>IFERROR(IF(G37&lt;&gt;"",INDEX('Overview - Section A'!$U$37:$U$44,MATCH(G37,'Overview - Section A'!$A$37:$A$44,1)),J37),"")</f>
        <v>a1Y36000004USzaEAG</v>
      </c>
      <c r="N37" s="438"/>
      <c r="O37" s="438" t="s">
        <v>474</v>
      </c>
      <c r="P37" s="322"/>
      <c r="Q37" s="47"/>
    </row>
    <row r="38" spans="1:17" ht="47.1" customHeight="1" x14ac:dyDescent="0.25">
      <c r="A38" s="410">
        <v>2</v>
      </c>
      <c r="B38" s="428" t="str">
        <f t="shared" si="4"/>
        <v/>
      </c>
      <c r="C38" s="429" t="str">
        <f>IFERROR(IF(K38&lt;&gt;"",K38,IF(A38=A37,IF(C37&lt;YEAR('Overview - Section A'!$E$8),C37+1,""),YEAR('Overview - Section A'!$E$7))),"")</f>
        <v>2018</v>
      </c>
      <c r="D38" s="430"/>
      <c r="E38" s="431"/>
      <c r="F38" s="432" t="str">
        <f t="shared" si="6"/>
        <v/>
      </c>
      <c r="G38" s="433"/>
      <c r="H38" s="434"/>
      <c r="I38" s="435"/>
      <c r="J38" s="436" t="s">
        <v>462</v>
      </c>
      <c r="K38" s="437" t="s">
        <v>391</v>
      </c>
      <c r="L38" s="438" t="b">
        <f t="shared" si="5"/>
        <v>0</v>
      </c>
      <c r="M38" s="438" t="str">
        <f>IFERROR(IF(G38&lt;&gt;"",INDEX('Overview - Section A'!$U$37:$U$44,MATCH(G38,'Overview - Section A'!$A$37:$A$44,1)),J38),"")</f>
        <v>a1Y36000004USzVEAW</v>
      </c>
      <c r="N38" s="438"/>
      <c r="O38" s="438" t="s">
        <v>475</v>
      </c>
      <c r="P38" s="322"/>
      <c r="Q38" s="47"/>
    </row>
    <row r="39" spans="1:17" ht="47.1" customHeight="1" x14ac:dyDescent="0.25">
      <c r="A39" s="410">
        <v>2</v>
      </c>
      <c r="B39" s="428" t="str">
        <f t="shared" si="4"/>
        <v/>
      </c>
      <c r="C39" s="429" t="str">
        <f>IFERROR(IF(K39&lt;&gt;"",K39,IF(A39=A38,IF(C38&lt;YEAR('Overview - Section A'!$E$8),C38+1,""),YEAR('Overview - Section A'!$E$7))),"")</f>
        <v>2019</v>
      </c>
      <c r="D39" s="430"/>
      <c r="E39" s="431"/>
      <c r="F39" s="432" t="str">
        <f t="shared" si="6"/>
        <v/>
      </c>
      <c r="G39" s="433"/>
      <c r="H39" s="434"/>
      <c r="I39" s="435"/>
      <c r="J39" s="436" t="s">
        <v>464</v>
      </c>
      <c r="K39" s="437" t="s">
        <v>392</v>
      </c>
      <c r="L39" s="438" t="b">
        <f t="shared" si="5"/>
        <v>0</v>
      </c>
      <c r="M39" s="438" t="str">
        <f>IFERROR(IF(G39&lt;&gt;"",INDEX('Overview - Section A'!$U$37:$U$44,MATCH(G39,'Overview - Section A'!$A$37:$A$44,1)),J39),"")</f>
        <v>a1Y36000004USzWEAW</v>
      </c>
      <c r="N39" s="438"/>
      <c r="O39" s="438" t="s">
        <v>476</v>
      </c>
      <c r="P39" s="322"/>
      <c r="Q39" s="47"/>
    </row>
    <row r="40" spans="1:17" ht="47.1" customHeight="1" x14ac:dyDescent="0.25">
      <c r="A40" s="410">
        <v>2</v>
      </c>
      <c r="B40" s="428" t="str">
        <f t="shared" si="4"/>
        <v/>
      </c>
      <c r="C40" s="429" t="str">
        <f>IFERROR(IF(K40&lt;&gt;"",K40,IF(A40=A39,IF(C39&lt;YEAR('Overview - Section A'!$E$8),C39+1,""),YEAR('Overview - Section A'!$E$7))),"")</f>
        <v>2020</v>
      </c>
      <c r="D40" s="430"/>
      <c r="E40" s="431"/>
      <c r="F40" s="432" t="str">
        <f t="shared" si="6"/>
        <v/>
      </c>
      <c r="G40" s="433"/>
      <c r="H40" s="434"/>
      <c r="I40" s="435"/>
      <c r="J40" s="436" t="s">
        <v>466</v>
      </c>
      <c r="K40" s="437" t="s">
        <v>393</v>
      </c>
      <c r="L40" s="438" t="b">
        <f t="shared" si="5"/>
        <v>0</v>
      </c>
      <c r="M40" s="438" t="str">
        <f>IFERROR(IF(G40&lt;&gt;"",INDEX('Overview - Section A'!$U$37:$U$44,MATCH(G40,'Overview - Section A'!$A$37:$A$44,1)),J40),"")</f>
        <v>a1Y36000004USzXEAW</v>
      </c>
      <c r="N40" s="438"/>
      <c r="O40" s="438" t="s">
        <v>477</v>
      </c>
      <c r="P40" s="322"/>
      <c r="Q40" s="47"/>
    </row>
    <row r="41" spans="1:17" ht="47.1" customHeight="1" x14ac:dyDescent="0.25">
      <c r="A41" s="410">
        <v>2</v>
      </c>
      <c r="B41" s="428" t="str">
        <f t="shared" si="4"/>
        <v/>
      </c>
      <c r="C41" s="429" t="str">
        <f>IFERROR(IF(K41&lt;&gt;"",K41,IF(A41=A40,IF(C40&lt;YEAR('Overview - Section A'!$E$8),C40+1,""),YEAR('Overview - Section A'!$E$7))),"")</f>
        <v/>
      </c>
      <c r="D41" s="430"/>
      <c r="E41" s="431"/>
      <c r="F41" s="432" t="str">
        <f t="shared" si="6"/>
        <v/>
      </c>
      <c r="G41" s="433"/>
      <c r="H41" s="434"/>
      <c r="I41" s="435"/>
      <c r="J41" s="436" t="s">
        <v>468</v>
      </c>
      <c r="K41" s="437"/>
      <c r="L41" s="438" t="b">
        <f t="shared" si="5"/>
        <v>0</v>
      </c>
      <c r="M41" s="438" t="str">
        <f>IFERROR(IF(G41&lt;&gt;"",INDEX('Overview - Section A'!$U$37:$U$44,MATCH(G41,'Overview - Section A'!$A$37:$A$44,1)),J41),"")</f>
        <v>a1Y36000004USzYEAW</v>
      </c>
      <c r="N41" s="438"/>
      <c r="O41" s="438" t="s">
        <v>478</v>
      </c>
      <c r="P41" s="322"/>
      <c r="Q41" s="47"/>
    </row>
    <row r="42" spans="1:17" ht="47.1" customHeight="1" x14ac:dyDescent="0.25">
      <c r="A42" s="410">
        <v>2</v>
      </c>
      <c r="B42" s="428" t="str">
        <f t="shared" si="4"/>
        <v/>
      </c>
      <c r="C42" s="429" t="str">
        <f>IFERROR(IF(K42&lt;&gt;"",K42,IF(A42=A41,IF(C41&lt;YEAR('Overview - Section A'!$E$8),C41+1,""),YEAR('Overview - Section A'!$E$7))),"")</f>
        <v/>
      </c>
      <c r="D42" s="430"/>
      <c r="E42" s="431"/>
      <c r="F42" s="432" t="str">
        <f t="shared" si="6"/>
        <v/>
      </c>
      <c r="G42" s="433"/>
      <c r="H42" s="434"/>
      <c r="I42" s="435"/>
      <c r="J42" s="436" t="s">
        <v>470</v>
      </c>
      <c r="K42" s="437"/>
      <c r="L42" s="438" t="b">
        <f t="shared" si="5"/>
        <v>0</v>
      </c>
      <c r="M42" s="438" t="str">
        <f>IFERROR(IF(G42&lt;&gt;"",INDEX('Overview - Section A'!$U$37:$U$44,MATCH(G42,'Overview - Section A'!$A$37:$A$44,1)),J42),"")</f>
        <v>a1Y36000004USzZEAW</v>
      </c>
      <c r="N42" s="438"/>
      <c r="O42" s="438" t="s">
        <v>479</v>
      </c>
      <c r="P42" s="322"/>
      <c r="Q42" s="47"/>
    </row>
    <row r="43" spans="1:17" ht="47.1" customHeight="1" x14ac:dyDescent="0.25">
      <c r="A43" s="410">
        <v>2</v>
      </c>
      <c r="B43" s="428" t="str">
        <f t="shared" si="4"/>
        <v/>
      </c>
      <c r="C43" s="429" t="str">
        <f>IFERROR(IF(K43&lt;&gt;"",K43,IF(A43=A42,IF(C42&lt;YEAR('Overview - Section A'!$E$8),C42+1,""),YEAR('Overview - Section A'!$E$7))),"")</f>
        <v/>
      </c>
      <c r="D43" s="430"/>
      <c r="E43" s="431"/>
      <c r="F43" s="432" t="str">
        <f t="shared" si="6"/>
        <v/>
      </c>
      <c r="G43" s="433"/>
      <c r="H43" s="434"/>
      <c r="I43" s="435"/>
      <c r="J43" s="436" t="s">
        <v>473</v>
      </c>
      <c r="K43" s="437"/>
      <c r="L43" s="438" t="b">
        <f t="shared" si="5"/>
        <v>0</v>
      </c>
      <c r="M43" s="438" t="str">
        <f>IFERROR(IF(G43&lt;&gt;"",INDEX('Overview - Section A'!$U$37:$U$44,MATCH(G43,'Overview - Section A'!$A$37:$A$44,1)),J43),"")</f>
        <v>a1Y36000004USzaEAG</v>
      </c>
      <c r="N43" s="438"/>
      <c r="O43" s="438" t="s">
        <v>480</v>
      </c>
      <c r="P43" s="322"/>
      <c r="Q43" s="47"/>
    </row>
    <row r="44" spans="1:17" ht="47.1" customHeight="1" x14ac:dyDescent="0.25">
      <c r="A44" s="410">
        <v>3</v>
      </c>
      <c r="B44" s="428" t="str">
        <f t="shared" si="4"/>
        <v/>
      </c>
      <c r="C44" s="429" t="str">
        <f>IFERROR(IF(K44&lt;&gt;"",K44,IF(A44=A43,IF(C43&lt;YEAR('Overview - Section A'!$E$8),C43+1,""),YEAR('Overview - Section A'!$E$7))),"")</f>
        <v>2018</v>
      </c>
      <c r="D44" s="430"/>
      <c r="E44" s="431"/>
      <c r="F44" s="432" t="str">
        <f t="shared" si="6"/>
        <v/>
      </c>
      <c r="G44" s="433"/>
      <c r="H44" s="434"/>
      <c r="I44" s="435"/>
      <c r="J44" s="436" t="s">
        <v>462</v>
      </c>
      <c r="K44" s="437" t="s">
        <v>391</v>
      </c>
      <c r="L44" s="438" t="b">
        <f t="shared" si="5"/>
        <v>0</v>
      </c>
      <c r="M44" s="438" t="str">
        <f>IFERROR(IF(G44&lt;&gt;"",INDEX('Overview - Section A'!$U$37:$U$44,MATCH(G44,'Overview - Section A'!$A$37:$A$44,1)),J44),"")</f>
        <v>a1Y36000004USzVEAW</v>
      </c>
      <c r="N44" s="438"/>
      <c r="O44" s="438" t="s">
        <v>481</v>
      </c>
      <c r="P44" s="322"/>
      <c r="Q44" s="47"/>
    </row>
    <row r="45" spans="1:17" ht="47.1" customHeight="1" x14ac:dyDescent="0.25">
      <c r="A45" s="410">
        <v>3</v>
      </c>
      <c r="B45" s="428" t="str">
        <f t="shared" si="4"/>
        <v/>
      </c>
      <c r="C45" s="429" t="str">
        <f>IFERROR(IF(K45&lt;&gt;"",K45,IF(A45=A44,IF(C44&lt;YEAR('Overview - Section A'!$E$8),C44+1,""),YEAR('Overview - Section A'!$E$7))),"")</f>
        <v>2019</v>
      </c>
      <c r="D45" s="430"/>
      <c r="E45" s="431"/>
      <c r="F45" s="432" t="str">
        <f t="shared" si="6"/>
        <v/>
      </c>
      <c r="G45" s="433"/>
      <c r="H45" s="434"/>
      <c r="I45" s="435"/>
      <c r="J45" s="436" t="s">
        <v>464</v>
      </c>
      <c r="K45" s="437" t="s">
        <v>392</v>
      </c>
      <c r="L45" s="438" t="b">
        <f t="shared" si="5"/>
        <v>0</v>
      </c>
      <c r="M45" s="438" t="str">
        <f>IFERROR(IF(G45&lt;&gt;"",INDEX('Overview - Section A'!$U$37:$U$44,MATCH(G45,'Overview - Section A'!$A$37:$A$44,1)),J45),"")</f>
        <v>a1Y36000004USzWEAW</v>
      </c>
      <c r="N45" s="438"/>
      <c r="O45" s="438" t="s">
        <v>482</v>
      </c>
      <c r="P45" s="322"/>
      <c r="Q45" s="47"/>
    </row>
    <row r="46" spans="1:17" ht="47.1" customHeight="1" x14ac:dyDescent="0.25">
      <c r="A46" s="410">
        <v>3</v>
      </c>
      <c r="B46" s="428" t="str">
        <f t="shared" si="4"/>
        <v/>
      </c>
      <c r="C46" s="429" t="str">
        <f>IFERROR(IF(K46&lt;&gt;"",K46,IF(A46=A45,IF(C45&lt;YEAR('Overview - Section A'!$E$8),C45+1,""),YEAR('Overview - Section A'!$E$7))),"")</f>
        <v>2020</v>
      </c>
      <c r="D46" s="430"/>
      <c r="E46" s="431"/>
      <c r="F46" s="432" t="str">
        <f t="shared" si="6"/>
        <v/>
      </c>
      <c r="G46" s="433"/>
      <c r="H46" s="434"/>
      <c r="I46" s="435"/>
      <c r="J46" s="436" t="s">
        <v>466</v>
      </c>
      <c r="K46" s="437" t="s">
        <v>393</v>
      </c>
      <c r="L46" s="438" t="b">
        <f t="shared" si="5"/>
        <v>0</v>
      </c>
      <c r="M46" s="438" t="str">
        <f>IFERROR(IF(G46&lt;&gt;"",INDEX('Overview - Section A'!$U$37:$U$44,MATCH(G46,'Overview - Section A'!$A$37:$A$44,1)),J46),"")</f>
        <v>a1Y36000004USzXEAW</v>
      </c>
      <c r="N46" s="438"/>
      <c r="O46" s="438" t="s">
        <v>483</v>
      </c>
      <c r="P46" s="322"/>
      <c r="Q46" s="47"/>
    </row>
    <row r="47" spans="1:17" ht="47.1" customHeight="1" x14ac:dyDescent="0.25">
      <c r="A47" s="410">
        <v>3</v>
      </c>
      <c r="B47" s="428" t="str">
        <f t="shared" si="4"/>
        <v/>
      </c>
      <c r="C47" s="429" t="str">
        <f>IFERROR(IF(K47&lt;&gt;"",K47,IF(A47=A46,IF(C46&lt;YEAR('Overview - Section A'!$E$8),C46+1,""),YEAR('Overview - Section A'!$E$7))),"")</f>
        <v/>
      </c>
      <c r="D47" s="430"/>
      <c r="E47" s="431"/>
      <c r="F47" s="432" t="str">
        <f t="shared" si="6"/>
        <v/>
      </c>
      <c r="G47" s="433"/>
      <c r="H47" s="434"/>
      <c r="I47" s="435"/>
      <c r="J47" s="436" t="s">
        <v>468</v>
      </c>
      <c r="K47" s="437"/>
      <c r="L47" s="438" t="b">
        <f t="shared" si="5"/>
        <v>0</v>
      </c>
      <c r="M47" s="438" t="str">
        <f>IFERROR(IF(G47&lt;&gt;"",INDEX('Overview - Section A'!$U$37:$U$44,MATCH(G47,'Overview - Section A'!$A$37:$A$44,1)),J47),"")</f>
        <v>a1Y36000004USzYEAW</v>
      </c>
      <c r="N47" s="438"/>
      <c r="O47" s="438" t="s">
        <v>484</v>
      </c>
      <c r="P47" s="322"/>
      <c r="Q47" s="47"/>
    </row>
    <row r="48" spans="1:17" ht="47.1" customHeight="1" x14ac:dyDescent="0.25">
      <c r="A48" s="410">
        <v>3</v>
      </c>
      <c r="B48" s="428" t="str">
        <f t="shared" si="4"/>
        <v/>
      </c>
      <c r="C48" s="429" t="str">
        <f>IFERROR(IF(K48&lt;&gt;"",K48,IF(A48=A47,IF(C47&lt;YEAR('Overview - Section A'!$E$8),C47+1,""),YEAR('Overview - Section A'!$E$7))),"")</f>
        <v/>
      </c>
      <c r="D48" s="430"/>
      <c r="E48" s="431"/>
      <c r="F48" s="432" t="str">
        <f t="shared" si="6"/>
        <v/>
      </c>
      <c r="G48" s="433"/>
      <c r="H48" s="434"/>
      <c r="I48" s="435"/>
      <c r="J48" s="436" t="s">
        <v>470</v>
      </c>
      <c r="K48" s="437"/>
      <c r="L48" s="438" t="b">
        <f t="shared" si="5"/>
        <v>0</v>
      </c>
      <c r="M48" s="438" t="str">
        <f>IFERROR(IF(G48&lt;&gt;"",INDEX('Overview - Section A'!$U$37:$U$44,MATCH(G48,'Overview - Section A'!$A$37:$A$44,1)),J48),"")</f>
        <v>a1Y36000004USzZEAW</v>
      </c>
      <c r="N48" s="438"/>
      <c r="O48" s="438" t="s">
        <v>485</v>
      </c>
      <c r="P48" s="322"/>
      <c r="Q48" s="47"/>
    </row>
    <row r="49" spans="1:17" ht="47.1" customHeight="1" x14ac:dyDescent="0.25">
      <c r="A49" s="410">
        <v>3</v>
      </c>
      <c r="B49" s="428" t="str">
        <f t="shared" si="4"/>
        <v/>
      </c>
      <c r="C49" s="429" t="str">
        <f>IFERROR(IF(K49&lt;&gt;"",K49,IF(A49=A48,IF(C48&lt;YEAR('Overview - Section A'!$E$8),C48+1,""),YEAR('Overview - Section A'!$E$7))),"")</f>
        <v/>
      </c>
      <c r="D49" s="430"/>
      <c r="E49" s="431"/>
      <c r="F49" s="432" t="str">
        <f t="shared" si="6"/>
        <v/>
      </c>
      <c r="G49" s="433"/>
      <c r="H49" s="434"/>
      <c r="I49" s="435"/>
      <c r="J49" s="436" t="s">
        <v>473</v>
      </c>
      <c r="K49" s="437"/>
      <c r="L49" s="438" t="b">
        <f t="shared" si="5"/>
        <v>0</v>
      </c>
      <c r="M49" s="438" t="str">
        <f>IFERROR(IF(G49&lt;&gt;"",INDEX('Overview - Section A'!$U$37:$U$44,MATCH(G49,'Overview - Section A'!$A$37:$A$44,1)),J49),"")</f>
        <v>a1Y36000004USzaEAG</v>
      </c>
      <c r="N49" s="438"/>
      <c r="O49" s="438" t="s">
        <v>486</v>
      </c>
      <c r="P49" s="322"/>
      <c r="Q49" s="47"/>
    </row>
    <row r="50" spans="1:17" ht="47.1" customHeight="1" x14ac:dyDescent="0.25">
      <c r="A50" s="410">
        <v>4</v>
      </c>
      <c r="B50" s="428" t="str">
        <f t="shared" si="4"/>
        <v/>
      </c>
      <c r="C50" s="429" t="str">
        <f>IFERROR(IF(K50&lt;&gt;"",K50,IF(A50=A49,IF(C49&lt;YEAR('Overview - Section A'!$E$8),C49+1,""),YEAR('Overview - Section A'!$E$7))),"")</f>
        <v>2018</v>
      </c>
      <c r="D50" s="430"/>
      <c r="E50" s="431"/>
      <c r="F50" s="432" t="str">
        <f t="shared" si="6"/>
        <v/>
      </c>
      <c r="G50" s="433"/>
      <c r="H50" s="434"/>
      <c r="I50" s="435"/>
      <c r="J50" s="436" t="s">
        <v>462</v>
      </c>
      <c r="K50" s="437" t="s">
        <v>391</v>
      </c>
      <c r="L50" s="438" t="b">
        <f t="shared" si="5"/>
        <v>0</v>
      </c>
      <c r="M50" s="438" t="str">
        <f>IFERROR(IF(G50&lt;&gt;"",INDEX('Overview - Section A'!$U$37:$U$44,MATCH(G50,'Overview - Section A'!$A$37:$A$44,1)),J50),"")</f>
        <v>a1Y36000004USzVEAW</v>
      </c>
      <c r="N50" s="438"/>
      <c r="O50" s="438" t="s">
        <v>487</v>
      </c>
      <c r="P50" s="322"/>
      <c r="Q50" s="47"/>
    </row>
    <row r="51" spans="1:17" ht="47.1" customHeight="1" x14ac:dyDescent="0.25">
      <c r="A51" s="410">
        <v>4</v>
      </c>
      <c r="B51" s="428" t="str">
        <f t="shared" si="4"/>
        <v/>
      </c>
      <c r="C51" s="429" t="str">
        <f>IFERROR(IF(K51&lt;&gt;"",K51,IF(A51=A50,IF(C50&lt;YEAR('Overview - Section A'!$E$8),C50+1,""),YEAR('Overview - Section A'!$E$7))),"")</f>
        <v>2019</v>
      </c>
      <c r="D51" s="430"/>
      <c r="E51" s="431"/>
      <c r="F51" s="432" t="str">
        <f t="shared" si="6"/>
        <v/>
      </c>
      <c r="G51" s="433"/>
      <c r="H51" s="434"/>
      <c r="I51" s="435"/>
      <c r="J51" s="436" t="s">
        <v>464</v>
      </c>
      <c r="K51" s="437" t="s">
        <v>392</v>
      </c>
      <c r="L51" s="438" t="b">
        <f t="shared" si="5"/>
        <v>0</v>
      </c>
      <c r="M51" s="438" t="str">
        <f>IFERROR(IF(G51&lt;&gt;"",INDEX('Overview - Section A'!$U$37:$U$44,MATCH(G51,'Overview - Section A'!$A$37:$A$44,1)),J51),"")</f>
        <v>a1Y36000004USzWEAW</v>
      </c>
      <c r="N51" s="438"/>
      <c r="O51" s="438" t="s">
        <v>488</v>
      </c>
      <c r="P51" s="322"/>
      <c r="Q51" s="47"/>
    </row>
    <row r="52" spans="1:17" ht="47.1" customHeight="1" x14ac:dyDescent="0.25">
      <c r="A52" s="410">
        <v>4</v>
      </c>
      <c r="B52" s="428" t="str">
        <f t="shared" si="4"/>
        <v/>
      </c>
      <c r="C52" s="429" t="str">
        <f>IFERROR(IF(K52&lt;&gt;"",K52,IF(A52=A51,IF(C51&lt;YEAR('Overview - Section A'!$E$8),C51+1,""),YEAR('Overview - Section A'!$E$7))),"")</f>
        <v>2020</v>
      </c>
      <c r="D52" s="430"/>
      <c r="E52" s="431"/>
      <c r="F52" s="432" t="str">
        <f t="shared" si="6"/>
        <v/>
      </c>
      <c r="G52" s="433"/>
      <c r="H52" s="434"/>
      <c r="I52" s="435"/>
      <c r="J52" s="436" t="s">
        <v>466</v>
      </c>
      <c r="K52" s="437" t="s">
        <v>393</v>
      </c>
      <c r="L52" s="438" t="b">
        <f t="shared" si="5"/>
        <v>0</v>
      </c>
      <c r="M52" s="438" t="str">
        <f>IFERROR(IF(G52&lt;&gt;"",INDEX('Overview - Section A'!$U$37:$U$44,MATCH(G52,'Overview - Section A'!$A$37:$A$44,1)),J52),"")</f>
        <v>a1Y36000004USzXEAW</v>
      </c>
      <c r="N52" s="438"/>
      <c r="O52" s="438" t="s">
        <v>489</v>
      </c>
      <c r="P52" s="322"/>
      <c r="Q52" s="47"/>
    </row>
    <row r="53" spans="1:17" ht="47.1" customHeight="1" x14ac:dyDescent="0.25">
      <c r="A53" s="410">
        <v>4</v>
      </c>
      <c r="B53" s="428" t="str">
        <f t="shared" si="4"/>
        <v/>
      </c>
      <c r="C53" s="429" t="str">
        <f>IFERROR(IF(K53&lt;&gt;"",K53,IF(A53=A52,IF(C52&lt;YEAR('Overview - Section A'!$E$8),C52+1,""),YEAR('Overview - Section A'!$E$7))),"")</f>
        <v/>
      </c>
      <c r="D53" s="430"/>
      <c r="E53" s="431"/>
      <c r="F53" s="432" t="str">
        <f t="shared" si="6"/>
        <v/>
      </c>
      <c r="G53" s="433"/>
      <c r="H53" s="434"/>
      <c r="I53" s="435"/>
      <c r="J53" s="436" t="s">
        <v>468</v>
      </c>
      <c r="K53" s="437"/>
      <c r="L53" s="438" t="b">
        <f t="shared" si="5"/>
        <v>0</v>
      </c>
      <c r="M53" s="438" t="str">
        <f>IFERROR(IF(G53&lt;&gt;"",INDEX('Overview - Section A'!$U$37:$U$44,MATCH(G53,'Overview - Section A'!$A$37:$A$44,1)),J53),"")</f>
        <v>a1Y36000004USzYEAW</v>
      </c>
      <c r="N53" s="438"/>
      <c r="O53" s="438" t="s">
        <v>490</v>
      </c>
      <c r="P53" s="322"/>
      <c r="Q53" s="47"/>
    </row>
    <row r="54" spans="1:17" ht="47.1" customHeight="1" x14ac:dyDescent="0.25">
      <c r="A54" s="410">
        <v>4</v>
      </c>
      <c r="B54" s="428" t="str">
        <f t="shared" si="4"/>
        <v/>
      </c>
      <c r="C54" s="429" t="str">
        <f>IFERROR(IF(K54&lt;&gt;"",K54,IF(A54=A53,IF(C53&lt;YEAR('Overview - Section A'!$E$8),C53+1,""),YEAR('Overview - Section A'!$E$7))),"")</f>
        <v/>
      </c>
      <c r="D54" s="430"/>
      <c r="E54" s="431"/>
      <c r="F54" s="432" t="str">
        <f t="shared" si="6"/>
        <v/>
      </c>
      <c r="G54" s="433"/>
      <c r="H54" s="434"/>
      <c r="I54" s="435"/>
      <c r="J54" s="436" t="s">
        <v>470</v>
      </c>
      <c r="K54" s="437"/>
      <c r="L54" s="438" t="b">
        <f t="shared" si="5"/>
        <v>0</v>
      </c>
      <c r="M54" s="438" t="str">
        <f>IFERROR(IF(G54&lt;&gt;"",INDEX('Overview - Section A'!$U$37:$U$44,MATCH(G54,'Overview - Section A'!$A$37:$A$44,1)),J54),"")</f>
        <v>a1Y36000004USzZEAW</v>
      </c>
      <c r="N54" s="438"/>
      <c r="O54" s="438" t="s">
        <v>491</v>
      </c>
      <c r="P54" s="322"/>
      <c r="Q54" s="47"/>
    </row>
    <row r="55" spans="1:17" ht="47.1" customHeight="1" x14ac:dyDescent="0.25">
      <c r="A55" s="410">
        <v>4</v>
      </c>
      <c r="B55" s="428" t="str">
        <f t="shared" si="4"/>
        <v/>
      </c>
      <c r="C55" s="429" t="str">
        <f>IFERROR(IF(K55&lt;&gt;"",K55,IF(A55=A54,IF(C54&lt;YEAR('Overview - Section A'!$E$8),C54+1,""),YEAR('Overview - Section A'!$E$7))),"")</f>
        <v/>
      </c>
      <c r="D55" s="430"/>
      <c r="E55" s="431"/>
      <c r="F55" s="432" t="str">
        <f t="shared" si="6"/>
        <v/>
      </c>
      <c r="G55" s="433"/>
      <c r="H55" s="434"/>
      <c r="I55" s="435"/>
      <c r="J55" s="436" t="s">
        <v>473</v>
      </c>
      <c r="K55" s="437"/>
      <c r="L55" s="438" t="b">
        <f t="shared" si="5"/>
        <v>0</v>
      </c>
      <c r="M55" s="438" t="str">
        <f>IFERROR(IF(G55&lt;&gt;"",INDEX('Overview - Section A'!$U$37:$U$44,MATCH(G55,'Overview - Section A'!$A$37:$A$44,1)),J55),"")</f>
        <v>a1Y36000004USzaEAG</v>
      </c>
      <c r="N55" s="438"/>
      <c r="O55" s="438" t="s">
        <v>492</v>
      </c>
      <c r="P55" s="322"/>
      <c r="Q55" s="47"/>
    </row>
    <row r="56" spans="1:17" ht="47.1" customHeight="1" x14ac:dyDescent="0.25">
      <c r="A56" s="410">
        <v>5</v>
      </c>
      <c r="B56" s="428" t="str">
        <f t="shared" si="4"/>
        <v/>
      </c>
      <c r="C56" s="429" t="str">
        <f>IFERROR(IF(K56&lt;&gt;"",K56,IF(A56=A55,IF(C55&lt;YEAR('Overview - Section A'!$E$8),C55+1,""),YEAR('Overview - Section A'!$E$7))),"")</f>
        <v>2018</v>
      </c>
      <c r="D56" s="430"/>
      <c r="E56" s="431"/>
      <c r="F56" s="432" t="str">
        <f t="shared" si="6"/>
        <v/>
      </c>
      <c r="G56" s="433"/>
      <c r="H56" s="434"/>
      <c r="I56" s="435"/>
      <c r="J56" s="436" t="s">
        <v>462</v>
      </c>
      <c r="K56" s="437" t="s">
        <v>391</v>
      </c>
      <c r="L56" s="438" t="b">
        <f t="shared" si="5"/>
        <v>0</v>
      </c>
      <c r="M56" s="438" t="str">
        <f>IFERROR(IF(G56&lt;&gt;"",INDEX('Overview - Section A'!$U$37:$U$44,MATCH(G56,'Overview - Section A'!$A$37:$A$44,1)),J56),"")</f>
        <v>a1Y36000004USzVEAW</v>
      </c>
      <c r="N56" s="438"/>
      <c r="O56" s="438" t="s">
        <v>493</v>
      </c>
      <c r="P56" s="322"/>
      <c r="Q56" s="47"/>
    </row>
    <row r="57" spans="1:17" ht="47.1" customHeight="1" x14ac:dyDescent="0.25">
      <c r="A57" s="410">
        <v>5</v>
      </c>
      <c r="B57" s="428" t="str">
        <f t="shared" si="4"/>
        <v/>
      </c>
      <c r="C57" s="429" t="str">
        <f>IFERROR(IF(K57&lt;&gt;"",K57,IF(A57=A56,IF(C56&lt;YEAR('Overview - Section A'!$E$8),C56+1,""),YEAR('Overview - Section A'!$E$7))),"")</f>
        <v>2019</v>
      </c>
      <c r="D57" s="430"/>
      <c r="E57" s="431"/>
      <c r="F57" s="432" t="str">
        <f t="shared" si="6"/>
        <v/>
      </c>
      <c r="G57" s="433"/>
      <c r="H57" s="434"/>
      <c r="I57" s="435"/>
      <c r="J57" s="436" t="s">
        <v>464</v>
      </c>
      <c r="K57" s="437" t="s">
        <v>392</v>
      </c>
      <c r="L57" s="438" t="b">
        <f t="shared" si="5"/>
        <v>0</v>
      </c>
      <c r="M57" s="438" t="str">
        <f>IFERROR(IF(G57&lt;&gt;"",INDEX('Overview - Section A'!$U$37:$U$44,MATCH(G57,'Overview - Section A'!$A$37:$A$44,1)),J57),"")</f>
        <v>a1Y36000004USzWEAW</v>
      </c>
      <c r="N57" s="438"/>
      <c r="O57" s="438" t="s">
        <v>494</v>
      </c>
      <c r="P57" s="322"/>
      <c r="Q57" s="47"/>
    </row>
    <row r="58" spans="1:17" ht="47.1" customHeight="1" x14ac:dyDescent="0.25">
      <c r="A58" s="410">
        <v>5</v>
      </c>
      <c r="B58" s="428" t="str">
        <f t="shared" si="4"/>
        <v/>
      </c>
      <c r="C58" s="429" t="str">
        <f>IFERROR(IF(K58&lt;&gt;"",K58,IF(A58=A57,IF(C57&lt;YEAR('Overview - Section A'!$E$8),C57+1,""),YEAR('Overview - Section A'!$E$7))),"")</f>
        <v>2020</v>
      </c>
      <c r="D58" s="430"/>
      <c r="E58" s="431"/>
      <c r="F58" s="432" t="str">
        <f t="shared" si="6"/>
        <v/>
      </c>
      <c r="G58" s="433"/>
      <c r="H58" s="434"/>
      <c r="I58" s="435"/>
      <c r="J58" s="436" t="s">
        <v>466</v>
      </c>
      <c r="K58" s="437" t="s">
        <v>393</v>
      </c>
      <c r="L58" s="438" t="b">
        <f t="shared" si="5"/>
        <v>0</v>
      </c>
      <c r="M58" s="438" t="str">
        <f>IFERROR(IF(G58&lt;&gt;"",INDEX('Overview - Section A'!$U$37:$U$44,MATCH(G58,'Overview - Section A'!$A$37:$A$44,1)),J58),"")</f>
        <v>a1Y36000004USzXEAW</v>
      </c>
      <c r="N58" s="438"/>
      <c r="O58" s="438" t="s">
        <v>495</v>
      </c>
      <c r="P58" s="322"/>
      <c r="Q58" s="47"/>
    </row>
    <row r="59" spans="1:17" ht="47.1" customHeight="1" x14ac:dyDescent="0.25">
      <c r="A59" s="410">
        <v>5</v>
      </c>
      <c r="B59" s="428" t="str">
        <f t="shared" si="4"/>
        <v/>
      </c>
      <c r="C59" s="429" t="str">
        <f>IFERROR(IF(K59&lt;&gt;"",K59,IF(A59=A58,IF(C58&lt;YEAR('Overview - Section A'!$E$8),C58+1,""),YEAR('Overview - Section A'!$E$7))),"")</f>
        <v/>
      </c>
      <c r="D59" s="430"/>
      <c r="E59" s="431"/>
      <c r="F59" s="432" t="str">
        <f t="shared" si="6"/>
        <v/>
      </c>
      <c r="G59" s="433"/>
      <c r="H59" s="434"/>
      <c r="I59" s="435"/>
      <c r="J59" s="436" t="s">
        <v>468</v>
      </c>
      <c r="K59" s="437"/>
      <c r="L59" s="438" t="b">
        <f t="shared" si="5"/>
        <v>0</v>
      </c>
      <c r="M59" s="438" t="str">
        <f>IFERROR(IF(G59&lt;&gt;"",INDEX('Overview - Section A'!$U$37:$U$44,MATCH(G59,'Overview - Section A'!$A$37:$A$44,1)),J59),"")</f>
        <v>a1Y36000004USzYEAW</v>
      </c>
      <c r="N59" s="438"/>
      <c r="O59" s="438" t="s">
        <v>496</v>
      </c>
      <c r="P59" s="322"/>
      <c r="Q59" s="47"/>
    </row>
    <row r="60" spans="1:17" ht="47.1" customHeight="1" x14ac:dyDescent="0.25">
      <c r="A60" s="410">
        <v>5</v>
      </c>
      <c r="B60" s="428" t="str">
        <f t="shared" si="4"/>
        <v/>
      </c>
      <c r="C60" s="429" t="str">
        <f>IFERROR(IF(K60&lt;&gt;"",K60,IF(A60=A59,IF(C59&lt;YEAR('Overview - Section A'!$E$8),C59+1,""),YEAR('Overview - Section A'!$E$7))),"")</f>
        <v/>
      </c>
      <c r="D60" s="430"/>
      <c r="E60" s="431"/>
      <c r="F60" s="432" t="str">
        <f t="shared" si="6"/>
        <v/>
      </c>
      <c r="G60" s="433"/>
      <c r="H60" s="434"/>
      <c r="I60" s="435"/>
      <c r="J60" s="436" t="s">
        <v>470</v>
      </c>
      <c r="K60" s="437"/>
      <c r="L60" s="438" t="b">
        <f t="shared" si="5"/>
        <v>0</v>
      </c>
      <c r="M60" s="438" t="str">
        <f>IFERROR(IF(G60&lt;&gt;"",INDEX('Overview - Section A'!$U$37:$U$44,MATCH(G60,'Overview - Section A'!$A$37:$A$44,1)),J60),"")</f>
        <v>a1Y36000004USzZEAW</v>
      </c>
      <c r="N60" s="438"/>
      <c r="O60" s="438" t="s">
        <v>497</v>
      </c>
      <c r="P60" s="322"/>
      <c r="Q60" s="47"/>
    </row>
    <row r="61" spans="1:17" ht="47.1" customHeight="1" x14ac:dyDescent="0.25">
      <c r="A61" s="410">
        <v>5</v>
      </c>
      <c r="B61" s="428" t="str">
        <f t="shared" si="4"/>
        <v/>
      </c>
      <c r="C61" s="429" t="str">
        <f>IFERROR(IF(K61&lt;&gt;"",K61,IF(A61=A60,IF(C60&lt;YEAR('Overview - Section A'!$E$8),C60+1,""),YEAR('Overview - Section A'!$E$7))),"")</f>
        <v/>
      </c>
      <c r="D61" s="430"/>
      <c r="E61" s="431"/>
      <c r="F61" s="432" t="str">
        <f t="shared" si="6"/>
        <v/>
      </c>
      <c r="G61" s="433"/>
      <c r="H61" s="434"/>
      <c r="I61" s="435"/>
      <c r="J61" s="436" t="s">
        <v>473</v>
      </c>
      <c r="K61" s="437"/>
      <c r="L61" s="438" t="b">
        <f t="shared" si="5"/>
        <v>0</v>
      </c>
      <c r="M61" s="438" t="str">
        <f>IFERROR(IF(G61&lt;&gt;"",INDEX('Overview - Section A'!$U$37:$U$44,MATCH(G61,'Overview - Section A'!$A$37:$A$44,1)),J61),"")</f>
        <v>a1Y36000004USzaEAG</v>
      </c>
      <c r="N61" s="438"/>
      <c r="O61" s="438" t="s">
        <v>498</v>
      </c>
      <c r="P61" s="322"/>
      <c r="Q61" s="47"/>
    </row>
    <row r="62" spans="1:17" ht="47.1" customHeight="1" x14ac:dyDescent="0.25">
      <c r="A62" s="410">
        <v>6</v>
      </c>
      <c r="B62" s="428" t="str">
        <f t="shared" ref="B62:B93" si="7">IF(A62=A61,"",VLOOKUP(A62,$A$10:$V$26,22,FALSE))</f>
        <v/>
      </c>
      <c r="C62" s="429" t="str">
        <f>IFERROR(IF(K62&lt;&gt;"",K62,IF(A62=A61,IF(C61&lt;YEAR('Overview - Section A'!$E$8),C61+1,""),YEAR('Overview - Section A'!$E$7))),"")</f>
        <v>2018</v>
      </c>
      <c r="D62" s="430"/>
      <c r="E62" s="431"/>
      <c r="F62" s="432" t="str">
        <f t="shared" si="6"/>
        <v/>
      </c>
      <c r="G62" s="433"/>
      <c r="H62" s="434"/>
      <c r="I62" s="435"/>
      <c r="J62" s="436" t="s">
        <v>462</v>
      </c>
      <c r="K62" s="437" t="s">
        <v>391</v>
      </c>
      <c r="L62" s="438" t="b">
        <f t="shared" ref="L62:L93" si="8">IFERROR(IF(VLOOKUP(A62,$A$10:$V$26,22,FALSE)&lt;&gt;"",TRUE,FALSE),FALSE)</f>
        <v>0</v>
      </c>
      <c r="M62" s="438" t="str">
        <f>IFERROR(IF(G62&lt;&gt;"",INDEX('Overview - Section A'!$U$37:$U$44,MATCH(G62,'Overview - Section A'!$A$37:$A$44,1)),J62),"")</f>
        <v>a1Y36000004USzVEAW</v>
      </c>
      <c r="N62" s="438"/>
      <c r="O62" s="438" t="s">
        <v>499</v>
      </c>
      <c r="P62" s="322"/>
      <c r="Q62" s="47"/>
    </row>
    <row r="63" spans="1:17" ht="47.1" customHeight="1" x14ac:dyDescent="0.25">
      <c r="A63" s="410">
        <v>6</v>
      </c>
      <c r="B63" s="428" t="str">
        <f t="shared" si="7"/>
        <v/>
      </c>
      <c r="C63" s="429" t="str">
        <f>IFERROR(IF(K63&lt;&gt;"",K63,IF(A63=A62,IF(C62&lt;YEAR('Overview - Section A'!$E$8),C62+1,""),YEAR('Overview - Section A'!$E$7))),"")</f>
        <v>2019</v>
      </c>
      <c r="D63" s="430"/>
      <c r="E63" s="431"/>
      <c r="F63" s="432" t="str">
        <f t="shared" si="6"/>
        <v/>
      </c>
      <c r="G63" s="433"/>
      <c r="H63" s="434"/>
      <c r="I63" s="435"/>
      <c r="J63" s="436" t="s">
        <v>464</v>
      </c>
      <c r="K63" s="437" t="s">
        <v>392</v>
      </c>
      <c r="L63" s="438" t="b">
        <f t="shared" si="8"/>
        <v>0</v>
      </c>
      <c r="M63" s="438" t="str">
        <f>IFERROR(IF(G63&lt;&gt;"",INDEX('Overview - Section A'!$U$37:$U$44,MATCH(G63,'Overview - Section A'!$A$37:$A$44,1)),J63),"")</f>
        <v>a1Y36000004USzWEAW</v>
      </c>
      <c r="N63" s="438"/>
      <c r="O63" s="438" t="s">
        <v>500</v>
      </c>
      <c r="P63" s="322"/>
      <c r="Q63" s="47"/>
    </row>
    <row r="64" spans="1:17" ht="47.1" customHeight="1" x14ac:dyDescent="0.25">
      <c r="A64" s="410">
        <v>6</v>
      </c>
      <c r="B64" s="428" t="str">
        <f t="shared" si="7"/>
        <v/>
      </c>
      <c r="C64" s="429" t="str">
        <f>IFERROR(IF(K64&lt;&gt;"",K64,IF(A64=A63,IF(C63&lt;YEAR('Overview - Section A'!$E$8),C63+1,""),YEAR('Overview - Section A'!$E$7))),"")</f>
        <v>2020</v>
      </c>
      <c r="D64" s="430"/>
      <c r="E64" s="431"/>
      <c r="F64" s="432" t="str">
        <f t="shared" si="6"/>
        <v/>
      </c>
      <c r="G64" s="433"/>
      <c r="H64" s="434"/>
      <c r="I64" s="435"/>
      <c r="J64" s="436" t="s">
        <v>466</v>
      </c>
      <c r="K64" s="437" t="s">
        <v>393</v>
      </c>
      <c r="L64" s="438" t="b">
        <f t="shared" si="8"/>
        <v>0</v>
      </c>
      <c r="M64" s="438" t="str">
        <f>IFERROR(IF(G64&lt;&gt;"",INDEX('Overview - Section A'!$U$37:$U$44,MATCH(G64,'Overview - Section A'!$A$37:$A$44,1)),J64),"")</f>
        <v>a1Y36000004USzXEAW</v>
      </c>
      <c r="N64" s="438"/>
      <c r="O64" s="438" t="s">
        <v>501</v>
      </c>
      <c r="P64" s="322"/>
      <c r="Q64" s="47"/>
    </row>
    <row r="65" spans="1:17" ht="47.1" customHeight="1" x14ac:dyDescent="0.25">
      <c r="A65" s="410">
        <v>6</v>
      </c>
      <c r="B65" s="428" t="str">
        <f t="shared" si="7"/>
        <v/>
      </c>
      <c r="C65" s="429" t="str">
        <f>IFERROR(IF(K65&lt;&gt;"",K65,IF(A65=A64,IF(C64&lt;YEAR('Overview - Section A'!$E$8),C64+1,""),YEAR('Overview - Section A'!$E$7))),"")</f>
        <v/>
      </c>
      <c r="D65" s="430"/>
      <c r="E65" s="431"/>
      <c r="F65" s="432" t="str">
        <f t="shared" si="6"/>
        <v/>
      </c>
      <c r="G65" s="433"/>
      <c r="H65" s="434"/>
      <c r="I65" s="435"/>
      <c r="J65" s="436" t="s">
        <v>468</v>
      </c>
      <c r="K65" s="437"/>
      <c r="L65" s="438" t="b">
        <f t="shared" si="8"/>
        <v>0</v>
      </c>
      <c r="M65" s="438" t="str">
        <f>IFERROR(IF(G65&lt;&gt;"",INDEX('Overview - Section A'!$U$37:$U$44,MATCH(G65,'Overview - Section A'!$A$37:$A$44,1)),J65),"")</f>
        <v>a1Y36000004USzYEAW</v>
      </c>
      <c r="N65" s="438"/>
      <c r="O65" s="438" t="s">
        <v>502</v>
      </c>
      <c r="P65" s="322"/>
      <c r="Q65" s="47"/>
    </row>
    <row r="66" spans="1:17" ht="47.1" customHeight="1" x14ac:dyDescent="0.25">
      <c r="A66" s="410">
        <v>6</v>
      </c>
      <c r="B66" s="428" t="str">
        <f t="shared" si="7"/>
        <v/>
      </c>
      <c r="C66" s="429" t="str">
        <f>IFERROR(IF(K66&lt;&gt;"",K66,IF(A66=A65,IF(C65&lt;YEAR('Overview - Section A'!$E$8),C65+1,""),YEAR('Overview - Section A'!$E$7))),"")</f>
        <v/>
      </c>
      <c r="D66" s="430"/>
      <c r="E66" s="431"/>
      <c r="F66" s="432" t="str">
        <f t="shared" si="6"/>
        <v/>
      </c>
      <c r="G66" s="433"/>
      <c r="H66" s="434"/>
      <c r="I66" s="435"/>
      <c r="J66" s="436" t="s">
        <v>470</v>
      </c>
      <c r="K66" s="437"/>
      <c r="L66" s="438" t="b">
        <f t="shared" si="8"/>
        <v>0</v>
      </c>
      <c r="M66" s="438" t="str">
        <f>IFERROR(IF(G66&lt;&gt;"",INDEX('Overview - Section A'!$U$37:$U$44,MATCH(G66,'Overview - Section A'!$A$37:$A$44,1)),J66),"")</f>
        <v>a1Y36000004USzZEAW</v>
      </c>
      <c r="N66" s="438"/>
      <c r="O66" s="438" t="s">
        <v>503</v>
      </c>
      <c r="P66" s="322"/>
      <c r="Q66" s="47"/>
    </row>
    <row r="67" spans="1:17" ht="47.1" customHeight="1" x14ac:dyDescent="0.25">
      <c r="A67" s="410">
        <v>6</v>
      </c>
      <c r="B67" s="428" t="str">
        <f t="shared" si="7"/>
        <v/>
      </c>
      <c r="C67" s="429" t="str">
        <f>IFERROR(IF(K67&lt;&gt;"",K67,IF(A67=A66,IF(C66&lt;YEAR('Overview - Section A'!$E$8),C66+1,""),YEAR('Overview - Section A'!$E$7))),"")</f>
        <v/>
      </c>
      <c r="D67" s="430"/>
      <c r="E67" s="431"/>
      <c r="F67" s="432" t="str">
        <f t="shared" si="6"/>
        <v/>
      </c>
      <c r="G67" s="433"/>
      <c r="H67" s="434"/>
      <c r="I67" s="435"/>
      <c r="J67" s="436" t="s">
        <v>473</v>
      </c>
      <c r="K67" s="437"/>
      <c r="L67" s="438" t="b">
        <f t="shared" si="8"/>
        <v>0</v>
      </c>
      <c r="M67" s="438" t="str">
        <f>IFERROR(IF(G67&lt;&gt;"",INDEX('Overview - Section A'!$U$37:$U$44,MATCH(G67,'Overview - Section A'!$A$37:$A$44,1)),J67),"")</f>
        <v>a1Y36000004USzaEAG</v>
      </c>
      <c r="N67" s="438"/>
      <c r="O67" s="438" t="s">
        <v>504</v>
      </c>
      <c r="P67" s="322"/>
      <c r="Q67" s="47"/>
    </row>
    <row r="68" spans="1:17" ht="47.1" customHeight="1" x14ac:dyDescent="0.25">
      <c r="A68" s="410">
        <v>7</v>
      </c>
      <c r="B68" s="428" t="str">
        <f t="shared" si="7"/>
        <v/>
      </c>
      <c r="C68" s="429" t="str">
        <f>IFERROR(IF(K68&lt;&gt;"",K68,IF(A68=A67,IF(C67&lt;YEAR('Overview - Section A'!$E$8),C67+1,""),YEAR('Overview - Section A'!$E$7))),"")</f>
        <v>2018</v>
      </c>
      <c r="D68" s="430"/>
      <c r="E68" s="431"/>
      <c r="F68" s="432" t="str">
        <f t="shared" si="6"/>
        <v/>
      </c>
      <c r="G68" s="433"/>
      <c r="H68" s="434"/>
      <c r="I68" s="435"/>
      <c r="J68" s="436" t="s">
        <v>462</v>
      </c>
      <c r="K68" s="437" t="s">
        <v>391</v>
      </c>
      <c r="L68" s="438" t="b">
        <f t="shared" si="8"/>
        <v>0</v>
      </c>
      <c r="M68" s="438" t="str">
        <f>IFERROR(IF(G68&lt;&gt;"",INDEX('Overview - Section A'!$U$37:$U$44,MATCH(G68,'Overview - Section A'!$A$37:$A$44,1)),J68),"")</f>
        <v>a1Y36000004USzVEAW</v>
      </c>
      <c r="N68" s="438"/>
      <c r="O68" s="438" t="s">
        <v>505</v>
      </c>
      <c r="P68" s="322"/>
      <c r="Q68" s="47"/>
    </row>
    <row r="69" spans="1:17" ht="47.1" customHeight="1" x14ac:dyDescent="0.25">
      <c r="A69" s="410">
        <v>7</v>
      </c>
      <c r="B69" s="428" t="str">
        <f t="shared" si="7"/>
        <v/>
      </c>
      <c r="C69" s="429" t="str">
        <f>IFERROR(IF(K69&lt;&gt;"",K69,IF(A69=A68,IF(C68&lt;YEAR('Overview - Section A'!$E$8),C68+1,""),YEAR('Overview - Section A'!$E$7))),"")</f>
        <v>2019</v>
      </c>
      <c r="D69" s="430"/>
      <c r="E69" s="431"/>
      <c r="F69" s="432" t="str">
        <f t="shared" si="6"/>
        <v/>
      </c>
      <c r="G69" s="433"/>
      <c r="H69" s="434"/>
      <c r="I69" s="435"/>
      <c r="J69" s="436" t="s">
        <v>464</v>
      </c>
      <c r="K69" s="437" t="s">
        <v>392</v>
      </c>
      <c r="L69" s="438" t="b">
        <f t="shared" si="8"/>
        <v>0</v>
      </c>
      <c r="M69" s="438" t="str">
        <f>IFERROR(IF(G69&lt;&gt;"",INDEX('Overview - Section A'!$U$37:$U$44,MATCH(G69,'Overview - Section A'!$A$37:$A$44,1)),J69),"")</f>
        <v>a1Y36000004USzWEAW</v>
      </c>
      <c r="N69" s="438"/>
      <c r="O69" s="438" t="s">
        <v>506</v>
      </c>
      <c r="P69" s="322"/>
      <c r="Q69" s="47"/>
    </row>
    <row r="70" spans="1:17" ht="47.1" customHeight="1" x14ac:dyDescent="0.25">
      <c r="A70" s="410">
        <v>7</v>
      </c>
      <c r="B70" s="428" t="str">
        <f t="shared" si="7"/>
        <v/>
      </c>
      <c r="C70" s="429" t="str">
        <f>IFERROR(IF(K70&lt;&gt;"",K70,IF(A70=A69,IF(C69&lt;YEAR('Overview - Section A'!$E$8),C69+1,""),YEAR('Overview - Section A'!$E$7))),"")</f>
        <v>2020</v>
      </c>
      <c r="D70" s="430"/>
      <c r="E70" s="431"/>
      <c r="F70" s="432" t="str">
        <f t="shared" si="6"/>
        <v/>
      </c>
      <c r="G70" s="433"/>
      <c r="H70" s="434"/>
      <c r="I70" s="435"/>
      <c r="J70" s="436" t="s">
        <v>466</v>
      </c>
      <c r="K70" s="437" t="s">
        <v>393</v>
      </c>
      <c r="L70" s="438" t="b">
        <f t="shared" si="8"/>
        <v>0</v>
      </c>
      <c r="M70" s="438" t="str">
        <f>IFERROR(IF(G70&lt;&gt;"",INDEX('Overview - Section A'!$U$37:$U$44,MATCH(G70,'Overview - Section A'!$A$37:$A$44,1)),J70),"")</f>
        <v>a1Y36000004USzXEAW</v>
      </c>
      <c r="N70" s="438"/>
      <c r="O70" s="438" t="s">
        <v>507</v>
      </c>
      <c r="P70" s="322"/>
      <c r="Q70" s="47"/>
    </row>
    <row r="71" spans="1:17" ht="47.1" customHeight="1" x14ac:dyDescent="0.25">
      <c r="A71" s="410">
        <v>7</v>
      </c>
      <c r="B71" s="428" t="str">
        <f t="shared" si="7"/>
        <v/>
      </c>
      <c r="C71" s="429" t="str">
        <f>IFERROR(IF(K71&lt;&gt;"",K71,IF(A71=A70,IF(C70&lt;YEAR('Overview - Section A'!$E$8),C70+1,""),YEAR('Overview - Section A'!$E$7))),"")</f>
        <v/>
      </c>
      <c r="D71" s="430"/>
      <c r="E71" s="431"/>
      <c r="F71" s="432" t="str">
        <f t="shared" si="6"/>
        <v/>
      </c>
      <c r="G71" s="433"/>
      <c r="H71" s="434"/>
      <c r="I71" s="435"/>
      <c r="J71" s="436" t="s">
        <v>468</v>
      </c>
      <c r="K71" s="437"/>
      <c r="L71" s="438" t="b">
        <f t="shared" si="8"/>
        <v>0</v>
      </c>
      <c r="M71" s="438" t="str">
        <f>IFERROR(IF(G71&lt;&gt;"",INDEX('Overview - Section A'!$U$37:$U$44,MATCH(G71,'Overview - Section A'!$A$37:$A$44,1)),J71),"")</f>
        <v>a1Y36000004USzYEAW</v>
      </c>
      <c r="N71" s="438"/>
      <c r="O71" s="438" t="s">
        <v>508</v>
      </c>
      <c r="P71" s="322"/>
      <c r="Q71" s="47"/>
    </row>
    <row r="72" spans="1:17" ht="47.1" customHeight="1" x14ac:dyDescent="0.25">
      <c r="A72" s="410">
        <v>7</v>
      </c>
      <c r="B72" s="428" t="str">
        <f t="shared" si="7"/>
        <v/>
      </c>
      <c r="C72" s="429" t="str">
        <f>IFERROR(IF(K72&lt;&gt;"",K72,IF(A72=A71,IF(C71&lt;YEAR('Overview - Section A'!$E$8),C71+1,""),YEAR('Overview - Section A'!$E$7))),"")</f>
        <v/>
      </c>
      <c r="D72" s="430"/>
      <c r="E72" s="431"/>
      <c r="F72" s="432" t="str">
        <f t="shared" si="6"/>
        <v/>
      </c>
      <c r="G72" s="433"/>
      <c r="H72" s="434"/>
      <c r="I72" s="435"/>
      <c r="J72" s="436" t="s">
        <v>470</v>
      </c>
      <c r="K72" s="437"/>
      <c r="L72" s="438" t="b">
        <f t="shared" si="8"/>
        <v>0</v>
      </c>
      <c r="M72" s="438" t="str">
        <f>IFERROR(IF(G72&lt;&gt;"",INDEX('Overview - Section A'!$U$37:$U$44,MATCH(G72,'Overview - Section A'!$A$37:$A$44,1)),J72),"")</f>
        <v>a1Y36000004USzZEAW</v>
      </c>
      <c r="N72" s="438"/>
      <c r="O72" s="438" t="s">
        <v>509</v>
      </c>
      <c r="P72" s="322"/>
      <c r="Q72" s="47"/>
    </row>
    <row r="73" spans="1:17" ht="47.1" customHeight="1" x14ac:dyDescent="0.25">
      <c r="A73" s="410">
        <v>7</v>
      </c>
      <c r="B73" s="428" t="str">
        <f t="shared" si="7"/>
        <v/>
      </c>
      <c r="C73" s="429" t="str">
        <f>IFERROR(IF(K73&lt;&gt;"",K73,IF(A73=A72,IF(C72&lt;YEAR('Overview - Section A'!$E$8),C72+1,""),YEAR('Overview - Section A'!$E$7))),"")</f>
        <v/>
      </c>
      <c r="D73" s="430"/>
      <c r="E73" s="431"/>
      <c r="F73" s="432" t="str">
        <f t="shared" si="6"/>
        <v/>
      </c>
      <c r="G73" s="433"/>
      <c r="H73" s="434"/>
      <c r="I73" s="435"/>
      <c r="J73" s="436" t="s">
        <v>473</v>
      </c>
      <c r="K73" s="437"/>
      <c r="L73" s="438" t="b">
        <f t="shared" si="8"/>
        <v>0</v>
      </c>
      <c r="M73" s="438" t="str">
        <f>IFERROR(IF(G73&lt;&gt;"",INDEX('Overview - Section A'!$U$37:$U$44,MATCH(G73,'Overview - Section A'!$A$37:$A$44,1)),J73),"")</f>
        <v>a1Y36000004USzaEAG</v>
      </c>
      <c r="N73" s="438"/>
      <c r="O73" s="438" t="s">
        <v>510</v>
      </c>
      <c r="P73" s="322"/>
      <c r="Q73" s="47"/>
    </row>
    <row r="74" spans="1:17" ht="47.1" customHeight="1" x14ac:dyDescent="0.25">
      <c r="A74" s="410">
        <v>8</v>
      </c>
      <c r="B74" s="428" t="str">
        <f t="shared" si="7"/>
        <v/>
      </c>
      <c r="C74" s="429" t="str">
        <f>IFERROR(IF(K74&lt;&gt;"",K74,IF(A74=A73,IF(C73&lt;YEAR('Overview - Section A'!$E$8),C73+1,""),YEAR('Overview - Section A'!$E$7))),"")</f>
        <v>2018</v>
      </c>
      <c r="D74" s="430"/>
      <c r="E74" s="431"/>
      <c r="F74" s="432" t="str">
        <f t="shared" si="6"/>
        <v/>
      </c>
      <c r="G74" s="433"/>
      <c r="H74" s="434"/>
      <c r="I74" s="435"/>
      <c r="J74" s="436" t="s">
        <v>462</v>
      </c>
      <c r="K74" s="437" t="s">
        <v>391</v>
      </c>
      <c r="L74" s="438" t="b">
        <f t="shared" si="8"/>
        <v>0</v>
      </c>
      <c r="M74" s="438" t="str">
        <f>IFERROR(IF(G74&lt;&gt;"",INDEX('Overview - Section A'!$U$37:$U$44,MATCH(G74,'Overview - Section A'!$A$37:$A$44,1)),J74),"")</f>
        <v>a1Y36000004USzVEAW</v>
      </c>
      <c r="N74" s="438"/>
      <c r="O74" s="438" t="s">
        <v>511</v>
      </c>
      <c r="P74" s="322"/>
      <c r="Q74" s="47"/>
    </row>
    <row r="75" spans="1:17" ht="47.1" customHeight="1" x14ac:dyDescent="0.25">
      <c r="A75" s="410">
        <v>8</v>
      </c>
      <c r="B75" s="428" t="str">
        <f t="shared" si="7"/>
        <v/>
      </c>
      <c r="C75" s="429" t="str">
        <f>IFERROR(IF(K75&lt;&gt;"",K75,IF(A75=A74,IF(C74&lt;YEAR('Overview - Section A'!$E$8),C74+1,""),YEAR('Overview - Section A'!$E$7))),"")</f>
        <v>2019</v>
      </c>
      <c r="D75" s="430"/>
      <c r="E75" s="431"/>
      <c r="F75" s="432" t="str">
        <f t="shared" si="6"/>
        <v/>
      </c>
      <c r="G75" s="433"/>
      <c r="H75" s="434"/>
      <c r="I75" s="435"/>
      <c r="J75" s="436" t="s">
        <v>464</v>
      </c>
      <c r="K75" s="437" t="s">
        <v>392</v>
      </c>
      <c r="L75" s="438" t="b">
        <f t="shared" si="8"/>
        <v>0</v>
      </c>
      <c r="M75" s="438" t="str">
        <f>IFERROR(IF(G75&lt;&gt;"",INDEX('Overview - Section A'!$U$37:$U$44,MATCH(G75,'Overview - Section A'!$A$37:$A$44,1)),J75),"")</f>
        <v>a1Y36000004USzWEAW</v>
      </c>
      <c r="N75" s="438"/>
      <c r="O75" s="438" t="s">
        <v>512</v>
      </c>
      <c r="P75" s="322"/>
      <c r="Q75" s="47"/>
    </row>
    <row r="76" spans="1:17" ht="47.1" customHeight="1" x14ac:dyDescent="0.25">
      <c r="A76" s="410">
        <v>8</v>
      </c>
      <c r="B76" s="428" t="str">
        <f t="shared" si="7"/>
        <v/>
      </c>
      <c r="C76" s="429" t="str">
        <f>IFERROR(IF(K76&lt;&gt;"",K76,IF(A76=A75,IF(C75&lt;YEAR('Overview - Section A'!$E$8),C75+1,""),YEAR('Overview - Section A'!$E$7))),"")</f>
        <v>2020</v>
      </c>
      <c r="D76" s="430"/>
      <c r="E76" s="431"/>
      <c r="F76" s="432" t="str">
        <f t="shared" si="6"/>
        <v/>
      </c>
      <c r="G76" s="433"/>
      <c r="H76" s="434"/>
      <c r="I76" s="435"/>
      <c r="J76" s="436" t="s">
        <v>466</v>
      </c>
      <c r="K76" s="437" t="s">
        <v>393</v>
      </c>
      <c r="L76" s="438" t="b">
        <f t="shared" si="8"/>
        <v>0</v>
      </c>
      <c r="M76" s="438" t="str">
        <f>IFERROR(IF(G76&lt;&gt;"",INDEX('Overview - Section A'!$U$37:$U$44,MATCH(G76,'Overview - Section A'!$A$37:$A$44,1)),J76),"")</f>
        <v>a1Y36000004USzXEAW</v>
      </c>
      <c r="N76" s="438"/>
      <c r="O76" s="438" t="s">
        <v>513</v>
      </c>
      <c r="P76" s="322"/>
      <c r="Q76" s="47"/>
    </row>
    <row r="77" spans="1:17" ht="47.1" customHeight="1" x14ac:dyDescent="0.25">
      <c r="A77" s="410">
        <v>8</v>
      </c>
      <c r="B77" s="428" t="str">
        <f t="shared" si="7"/>
        <v/>
      </c>
      <c r="C77" s="429" t="str">
        <f>IFERROR(IF(K77&lt;&gt;"",K77,IF(A77=A76,IF(C76&lt;YEAR('Overview - Section A'!$E$8),C76+1,""),YEAR('Overview - Section A'!$E$7))),"")</f>
        <v/>
      </c>
      <c r="D77" s="430"/>
      <c r="E77" s="431"/>
      <c r="F77" s="432" t="str">
        <f t="shared" si="6"/>
        <v/>
      </c>
      <c r="G77" s="433"/>
      <c r="H77" s="434"/>
      <c r="I77" s="435"/>
      <c r="J77" s="436" t="s">
        <v>468</v>
      </c>
      <c r="K77" s="437"/>
      <c r="L77" s="438" t="b">
        <f t="shared" si="8"/>
        <v>0</v>
      </c>
      <c r="M77" s="438" t="str">
        <f>IFERROR(IF(G77&lt;&gt;"",INDEX('Overview - Section A'!$U$37:$U$44,MATCH(G77,'Overview - Section A'!$A$37:$A$44,1)),J77),"")</f>
        <v>a1Y36000004USzYEAW</v>
      </c>
      <c r="N77" s="438"/>
      <c r="O77" s="438" t="s">
        <v>514</v>
      </c>
      <c r="P77" s="322"/>
      <c r="Q77" s="47"/>
    </row>
    <row r="78" spans="1:17" ht="47.1" customHeight="1" x14ac:dyDescent="0.25">
      <c r="A78" s="410">
        <v>8</v>
      </c>
      <c r="B78" s="428" t="str">
        <f t="shared" si="7"/>
        <v/>
      </c>
      <c r="C78" s="429" t="str">
        <f>IFERROR(IF(K78&lt;&gt;"",K78,IF(A78=A77,IF(C77&lt;YEAR('Overview - Section A'!$E$8),C77+1,""),YEAR('Overview - Section A'!$E$7))),"")</f>
        <v/>
      </c>
      <c r="D78" s="430"/>
      <c r="E78" s="431"/>
      <c r="F78" s="432" t="str">
        <f t="shared" si="6"/>
        <v/>
      </c>
      <c r="G78" s="433"/>
      <c r="H78" s="434"/>
      <c r="I78" s="435"/>
      <c r="J78" s="436" t="s">
        <v>470</v>
      </c>
      <c r="K78" s="437"/>
      <c r="L78" s="438" t="b">
        <f t="shared" si="8"/>
        <v>0</v>
      </c>
      <c r="M78" s="438" t="str">
        <f>IFERROR(IF(G78&lt;&gt;"",INDEX('Overview - Section A'!$U$37:$U$44,MATCH(G78,'Overview - Section A'!$A$37:$A$44,1)),J78),"")</f>
        <v>a1Y36000004USzZEAW</v>
      </c>
      <c r="N78" s="438"/>
      <c r="O78" s="438" t="s">
        <v>515</v>
      </c>
      <c r="P78" s="322"/>
      <c r="Q78" s="47"/>
    </row>
    <row r="79" spans="1:17" ht="47.1" customHeight="1" x14ac:dyDescent="0.25">
      <c r="A79" s="410">
        <v>8</v>
      </c>
      <c r="B79" s="428" t="str">
        <f t="shared" si="7"/>
        <v/>
      </c>
      <c r="C79" s="429" t="str">
        <f>IFERROR(IF(K79&lt;&gt;"",K79,IF(A79=A78,IF(C78&lt;YEAR('Overview - Section A'!$E$8),C78+1,""),YEAR('Overview - Section A'!$E$7))),"")</f>
        <v/>
      </c>
      <c r="D79" s="430"/>
      <c r="E79" s="431"/>
      <c r="F79" s="432" t="str">
        <f t="shared" si="6"/>
        <v/>
      </c>
      <c r="G79" s="433"/>
      <c r="H79" s="434"/>
      <c r="I79" s="435"/>
      <c r="J79" s="436" t="s">
        <v>473</v>
      </c>
      <c r="K79" s="437"/>
      <c r="L79" s="438" t="b">
        <f t="shared" si="8"/>
        <v>0</v>
      </c>
      <c r="M79" s="438" t="str">
        <f>IFERROR(IF(G79&lt;&gt;"",INDEX('Overview - Section A'!$U$37:$U$44,MATCH(G79,'Overview - Section A'!$A$37:$A$44,1)),J79),"")</f>
        <v>a1Y36000004USzaEAG</v>
      </c>
      <c r="N79" s="438"/>
      <c r="O79" s="438" t="s">
        <v>516</v>
      </c>
      <c r="P79" s="322"/>
      <c r="Q79" s="47"/>
    </row>
    <row r="80" spans="1:17" ht="47.1" customHeight="1" x14ac:dyDescent="0.25">
      <c r="A80" s="410">
        <v>9</v>
      </c>
      <c r="B80" s="428" t="str">
        <f t="shared" si="7"/>
        <v/>
      </c>
      <c r="C80" s="429" t="str">
        <f>IFERROR(IF(K80&lt;&gt;"",K80,IF(A80=A79,IF(C79&lt;YEAR('Overview - Section A'!$E$8),C79+1,""),YEAR('Overview - Section A'!$E$7))),"")</f>
        <v>2018</v>
      </c>
      <c r="D80" s="430"/>
      <c r="E80" s="431"/>
      <c r="F80" s="432" t="str">
        <f t="shared" si="6"/>
        <v/>
      </c>
      <c r="G80" s="433"/>
      <c r="H80" s="434"/>
      <c r="I80" s="435"/>
      <c r="J80" s="436" t="s">
        <v>462</v>
      </c>
      <c r="K80" s="437" t="s">
        <v>391</v>
      </c>
      <c r="L80" s="438" t="b">
        <f t="shared" si="8"/>
        <v>0</v>
      </c>
      <c r="M80" s="438" t="str">
        <f>IFERROR(IF(G80&lt;&gt;"",INDEX('Overview - Section A'!$U$37:$U$44,MATCH(G80,'Overview - Section A'!$A$37:$A$44,1)),J80),"")</f>
        <v>a1Y36000004USzVEAW</v>
      </c>
      <c r="N80" s="438"/>
      <c r="O80" s="438" t="s">
        <v>517</v>
      </c>
      <c r="P80" s="322"/>
      <c r="Q80" s="47"/>
    </row>
    <row r="81" spans="1:17" ht="47.1" customHeight="1" x14ac:dyDescent="0.25">
      <c r="A81" s="410">
        <v>9</v>
      </c>
      <c r="B81" s="428" t="str">
        <f t="shared" si="7"/>
        <v/>
      </c>
      <c r="C81" s="429" t="str">
        <f>IFERROR(IF(K81&lt;&gt;"",K81,IF(A81=A80,IF(C80&lt;YEAR('Overview - Section A'!$E$8),C80+1,""),YEAR('Overview - Section A'!$E$7))),"")</f>
        <v>2019</v>
      </c>
      <c r="D81" s="430"/>
      <c r="E81" s="431"/>
      <c r="F81" s="432" t="str">
        <f t="shared" si="6"/>
        <v/>
      </c>
      <c r="G81" s="433"/>
      <c r="H81" s="434"/>
      <c r="I81" s="435"/>
      <c r="J81" s="436" t="s">
        <v>464</v>
      </c>
      <c r="K81" s="437" t="s">
        <v>392</v>
      </c>
      <c r="L81" s="438" t="b">
        <f t="shared" si="8"/>
        <v>0</v>
      </c>
      <c r="M81" s="438" t="str">
        <f>IFERROR(IF(G81&lt;&gt;"",INDEX('Overview - Section A'!$U$37:$U$44,MATCH(G81,'Overview - Section A'!$A$37:$A$44,1)),J81),"")</f>
        <v>a1Y36000004USzWEAW</v>
      </c>
      <c r="N81" s="438"/>
      <c r="O81" s="438" t="s">
        <v>518</v>
      </c>
      <c r="P81" s="322"/>
      <c r="Q81" s="47"/>
    </row>
    <row r="82" spans="1:17" ht="47.1" customHeight="1" x14ac:dyDescent="0.25">
      <c r="A82" s="410">
        <v>9</v>
      </c>
      <c r="B82" s="428" t="str">
        <f t="shared" si="7"/>
        <v/>
      </c>
      <c r="C82" s="429" t="str">
        <f>IFERROR(IF(K82&lt;&gt;"",K82,IF(A82=A81,IF(C81&lt;YEAR('Overview - Section A'!$E$8),C81+1,""),YEAR('Overview - Section A'!$E$7))),"")</f>
        <v>2020</v>
      </c>
      <c r="D82" s="430"/>
      <c r="E82" s="431"/>
      <c r="F82" s="432" t="str">
        <f t="shared" si="6"/>
        <v/>
      </c>
      <c r="G82" s="433"/>
      <c r="H82" s="434"/>
      <c r="I82" s="435"/>
      <c r="J82" s="436" t="s">
        <v>466</v>
      </c>
      <c r="K82" s="437" t="s">
        <v>393</v>
      </c>
      <c r="L82" s="438" t="b">
        <f t="shared" si="8"/>
        <v>0</v>
      </c>
      <c r="M82" s="438" t="str">
        <f>IFERROR(IF(G82&lt;&gt;"",INDEX('Overview - Section A'!$U$37:$U$44,MATCH(G82,'Overview - Section A'!$A$37:$A$44,1)),J82),"")</f>
        <v>a1Y36000004USzXEAW</v>
      </c>
      <c r="N82" s="438"/>
      <c r="O82" s="438" t="s">
        <v>519</v>
      </c>
      <c r="P82" s="322"/>
      <c r="Q82" s="47"/>
    </row>
    <row r="83" spans="1:17" ht="47.1" customHeight="1" x14ac:dyDescent="0.25">
      <c r="A83" s="410">
        <v>9</v>
      </c>
      <c r="B83" s="428" t="str">
        <f t="shared" si="7"/>
        <v/>
      </c>
      <c r="C83" s="429" t="str">
        <f>IFERROR(IF(K83&lt;&gt;"",K83,IF(A83=A82,IF(C82&lt;YEAR('Overview - Section A'!$E$8),C82+1,""),YEAR('Overview - Section A'!$E$7))),"")</f>
        <v/>
      </c>
      <c r="D83" s="430"/>
      <c r="E83" s="431"/>
      <c r="F83" s="432" t="str">
        <f t="shared" si="6"/>
        <v/>
      </c>
      <c r="G83" s="433"/>
      <c r="H83" s="434"/>
      <c r="I83" s="435"/>
      <c r="J83" s="436" t="s">
        <v>468</v>
      </c>
      <c r="K83" s="437"/>
      <c r="L83" s="438" t="b">
        <f t="shared" si="8"/>
        <v>0</v>
      </c>
      <c r="M83" s="438" t="str">
        <f>IFERROR(IF(G83&lt;&gt;"",INDEX('Overview - Section A'!$U$37:$U$44,MATCH(G83,'Overview - Section A'!$A$37:$A$44,1)),J83),"")</f>
        <v>a1Y36000004USzYEAW</v>
      </c>
      <c r="N83" s="438"/>
      <c r="O83" s="438" t="s">
        <v>520</v>
      </c>
      <c r="P83" s="322"/>
      <c r="Q83" s="47"/>
    </row>
    <row r="84" spans="1:17" ht="47.1" customHeight="1" x14ac:dyDescent="0.25">
      <c r="A84" s="410">
        <v>9</v>
      </c>
      <c r="B84" s="428" t="str">
        <f t="shared" si="7"/>
        <v/>
      </c>
      <c r="C84" s="429" t="str">
        <f>IFERROR(IF(K84&lt;&gt;"",K84,IF(A84=A83,IF(C83&lt;YEAR('Overview - Section A'!$E$8),C83+1,""),YEAR('Overview - Section A'!$E$7))),"")</f>
        <v/>
      </c>
      <c r="D84" s="430"/>
      <c r="E84" s="431"/>
      <c r="F84" s="432" t="str">
        <f t="shared" si="6"/>
        <v/>
      </c>
      <c r="G84" s="433"/>
      <c r="H84" s="434"/>
      <c r="I84" s="435"/>
      <c r="J84" s="436" t="s">
        <v>470</v>
      </c>
      <c r="K84" s="437"/>
      <c r="L84" s="438" t="b">
        <f t="shared" si="8"/>
        <v>0</v>
      </c>
      <c r="M84" s="438" t="str">
        <f>IFERROR(IF(G84&lt;&gt;"",INDEX('Overview - Section A'!$U$37:$U$44,MATCH(G84,'Overview - Section A'!$A$37:$A$44,1)),J84),"")</f>
        <v>a1Y36000004USzZEAW</v>
      </c>
      <c r="N84" s="438"/>
      <c r="O84" s="438" t="s">
        <v>521</v>
      </c>
      <c r="P84" s="322"/>
      <c r="Q84" s="47"/>
    </row>
    <row r="85" spans="1:17" ht="47.1" customHeight="1" x14ac:dyDescent="0.25">
      <c r="A85" s="410">
        <v>9</v>
      </c>
      <c r="B85" s="428" t="str">
        <f t="shared" si="7"/>
        <v/>
      </c>
      <c r="C85" s="429" t="str">
        <f>IFERROR(IF(K85&lt;&gt;"",K85,IF(A85=A84,IF(C84&lt;YEAR('Overview - Section A'!$E$8),C84+1,""),YEAR('Overview - Section A'!$E$7))),"")</f>
        <v/>
      </c>
      <c r="D85" s="430"/>
      <c r="E85" s="431"/>
      <c r="F85" s="432" t="str">
        <f t="shared" si="6"/>
        <v/>
      </c>
      <c r="G85" s="433"/>
      <c r="H85" s="434"/>
      <c r="I85" s="435"/>
      <c r="J85" s="436" t="s">
        <v>473</v>
      </c>
      <c r="K85" s="437"/>
      <c r="L85" s="438" t="b">
        <f t="shared" si="8"/>
        <v>0</v>
      </c>
      <c r="M85" s="438" t="str">
        <f>IFERROR(IF(G85&lt;&gt;"",INDEX('Overview - Section A'!$U$37:$U$44,MATCH(G85,'Overview - Section A'!$A$37:$A$44,1)),J85),"")</f>
        <v>a1Y36000004USzaEAG</v>
      </c>
      <c r="N85" s="438"/>
      <c r="O85" s="438" t="s">
        <v>522</v>
      </c>
      <c r="P85" s="322"/>
      <c r="Q85" s="47"/>
    </row>
    <row r="86" spans="1:17" ht="47.1" customHeight="1" x14ac:dyDescent="0.25">
      <c r="A86" s="410">
        <v>10</v>
      </c>
      <c r="B86" s="428" t="str">
        <f t="shared" si="7"/>
        <v/>
      </c>
      <c r="C86" s="429" t="str">
        <f>IFERROR(IF(K86&lt;&gt;"",K86,IF(A86=A85,IF(C85&lt;YEAR('Overview - Section A'!$E$8),C85+1,""),YEAR('Overview - Section A'!$E$7))),"")</f>
        <v>2018</v>
      </c>
      <c r="D86" s="430"/>
      <c r="E86" s="431"/>
      <c r="F86" s="432" t="str">
        <f t="shared" si="6"/>
        <v/>
      </c>
      <c r="G86" s="433"/>
      <c r="H86" s="434"/>
      <c r="I86" s="435"/>
      <c r="J86" s="436" t="s">
        <v>462</v>
      </c>
      <c r="K86" s="437" t="s">
        <v>391</v>
      </c>
      <c r="L86" s="438" t="b">
        <f t="shared" si="8"/>
        <v>0</v>
      </c>
      <c r="M86" s="438" t="str">
        <f>IFERROR(IF(G86&lt;&gt;"",INDEX('Overview - Section A'!$U$37:$U$44,MATCH(G86,'Overview - Section A'!$A$37:$A$44,1)),J86),"")</f>
        <v>a1Y36000004USzVEAW</v>
      </c>
      <c r="N86" s="438"/>
      <c r="O86" s="438" t="s">
        <v>523</v>
      </c>
      <c r="P86" s="322"/>
      <c r="Q86" s="47"/>
    </row>
    <row r="87" spans="1:17" ht="47.1" customHeight="1" x14ac:dyDescent="0.25">
      <c r="A87" s="410">
        <v>10</v>
      </c>
      <c r="B87" s="428" t="str">
        <f t="shared" si="7"/>
        <v/>
      </c>
      <c r="C87" s="429" t="str">
        <f>IFERROR(IF(K87&lt;&gt;"",K87,IF(A87=A86,IF(C86&lt;YEAR('Overview - Section A'!$E$8),C86+1,""),YEAR('Overview - Section A'!$E$7))),"")</f>
        <v>2019</v>
      </c>
      <c r="D87" s="430"/>
      <c r="E87" s="431"/>
      <c r="F87" s="432" t="str">
        <f t="shared" si="6"/>
        <v/>
      </c>
      <c r="G87" s="433"/>
      <c r="H87" s="434"/>
      <c r="I87" s="435"/>
      <c r="J87" s="436" t="s">
        <v>464</v>
      </c>
      <c r="K87" s="437" t="s">
        <v>392</v>
      </c>
      <c r="L87" s="438" t="b">
        <f t="shared" si="8"/>
        <v>0</v>
      </c>
      <c r="M87" s="438" t="str">
        <f>IFERROR(IF(G87&lt;&gt;"",INDEX('Overview - Section A'!$U$37:$U$44,MATCH(G87,'Overview - Section A'!$A$37:$A$44,1)),J87),"")</f>
        <v>a1Y36000004USzWEAW</v>
      </c>
      <c r="N87" s="438"/>
      <c r="O87" s="438" t="s">
        <v>524</v>
      </c>
      <c r="P87" s="322"/>
      <c r="Q87" s="47"/>
    </row>
    <row r="88" spans="1:17" ht="47.1" customHeight="1" x14ac:dyDescent="0.25">
      <c r="A88" s="410">
        <v>10</v>
      </c>
      <c r="B88" s="428" t="str">
        <f t="shared" si="7"/>
        <v/>
      </c>
      <c r="C88" s="429" t="str">
        <f>IFERROR(IF(K88&lt;&gt;"",K88,IF(A88=A87,IF(C87&lt;YEAR('Overview - Section A'!$E$8),C87+1,""),YEAR('Overview - Section A'!$E$7))),"")</f>
        <v>2020</v>
      </c>
      <c r="D88" s="430"/>
      <c r="E88" s="431"/>
      <c r="F88" s="432" t="str">
        <f t="shared" si="6"/>
        <v/>
      </c>
      <c r="G88" s="433"/>
      <c r="H88" s="434"/>
      <c r="I88" s="435"/>
      <c r="J88" s="436" t="s">
        <v>466</v>
      </c>
      <c r="K88" s="437" t="s">
        <v>393</v>
      </c>
      <c r="L88" s="438" t="b">
        <f t="shared" si="8"/>
        <v>0</v>
      </c>
      <c r="M88" s="438" t="str">
        <f>IFERROR(IF(G88&lt;&gt;"",INDEX('Overview - Section A'!$U$37:$U$44,MATCH(G88,'Overview - Section A'!$A$37:$A$44,1)),J88),"")</f>
        <v>a1Y36000004USzXEAW</v>
      </c>
      <c r="N88" s="438"/>
      <c r="O88" s="438" t="s">
        <v>525</v>
      </c>
      <c r="P88" s="322"/>
      <c r="Q88" s="47"/>
    </row>
    <row r="89" spans="1:17" ht="47.1" customHeight="1" x14ac:dyDescent="0.25">
      <c r="A89" s="410">
        <v>10</v>
      </c>
      <c r="B89" s="428" t="str">
        <f t="shared" si="7"/>
        <v/>
      </c>
      <c r="C89" s="429" t="str">
        <f>IFERROR(IF(K89&lt;&gt;"",K89,IF(A89=A88,IF(C88&lt;YEAR('Overview - Section A'!$E$8),C88+1,""),YEAR('Overview - Section A'!$E$7))),"")</f>
        <v/>
      </c>
      <c r="D89" s="430"/>
      <c r="E89" s="431"/>
      <c r="F89" s="432" t="str">
        <f t="shared" si="6"/>
        <v/>
      </c>
      <c r="G89" s="433"/>
      <c r="H89" s="434"/>
      <c r="I89" s="435"/>
      <c r="J89" s="436" t="s">
        <v>468</v>
      </c>
      <c r="K89" s="437"/>
      <c r="L89" s="438" t="b">
        <f t="shared" si="8"/>
        <v>0</v>
      </c>
      <c r="M89" s="438" t="str">
        <f>IFERROR(IF(G89&lt;&gt;"",INDEX('Overview - Section A'!$U$37:$U$44,MATCH(G89,'Overview - Section A'!$A$37:$A$44,1)),J89),"")</f>
        <v>a1Y36000004USzYEAW</v>
      </c>
      <c r="N89" s="438"/>
      <c r="O89" s="438" t="s">
        <v>526</v>
      </c>
      <c r="P89" s="322"/>
      <c r="Q89" s="47"/>
    </row>
    <row r="90" spans="1:17" ht="47.1" customHeight="1" x14ac:dyDescent="0.25">
      <c r="A90" s="410">
        <v>10</v>
      </c>
      <c r="B90" s="428" t="str">
        <f t="shared" si="7"/>
        <v/>
      </c>
      <c r="C90" s="429" t="str">
        <f>IFERROR(IF(K90&lt;&gt;"",K90,IF(A90=A89,IF(C89&lt;YEAR('Overview - Section A'!$E$8),C89+1,""),YEAR('Overview - Section A'!$E$7))),"")</f>
        <v/>
      </c>
      <c r="D90" s="430"/>
      <c r="E90" s="431"/>
      <c r="F90" s="432" t="str">
        <f t="shared" si="6"/>
        <v/>
      </c>
      <c r="G90" s="433"/>
      <c r="H90" s="434"/>
      <c r="I90" s="435"/>
      <c r="J90" s="436" t="s">
        <v>470</v>
      </c>
      <c r="K90" s="437"/>
      <c r="L90" s="438" t="b">
        <f t="shared" si="8"/>
        <v>0</v>
      </c>
      <c r="M90" s="438" t="str">
        <f>IFERROR(IF(G90&lt;&gt;"",INDEX('Overview - Section A'!$U$37:$U$44,MATCH(G90,'Overview - Section A'!$A$37:$A$44,1)),J90),"")</f>
        <v>a1Y36000004USzZEAW</v>
      </c>
      <c r="N90" s="438"/>
      <c r="O90" s="438" t="s">
        <v>527</v>
      </c>
      <c r="P90" s="322"/>
      <c r="Q90" s="47"/>
    </row>
    <row r="91" spans="1:17" ht="47.1" customHeight="1" x14ac:dyDescent="0.25">
      <c r="A91" s="410">
        <v>10</v>
      </c>
      <c r="B91" s="428" t="str">
        <f t="shared" si="7"/>
        <v/>
      </c>
      <c r="C91" s="429" t="str">
        <f>IFERROR(IF(K91&lt;&gt;"",K91,IF(A91=A90,IF(C90&lt;YEAR('Overview - Section A'!$E$8),C90+1,""),YEAR('Overview - Section A'!$E$7))),"")</f>
        <v/>
      </c>
      <c r="D91" s="430"/>
      <c r="E91" s="431"/>
      <c r="F91" s="432" t="str">
        <f t="shared" si="6"/>
        <v/>
      </c>
      <c r="G91" s="433"/>
      <c r="H91" s="434"/>
      <c r="I91" s="435"/>
      <c r="J91" s="436" t="s">
        <v>473</v>
      </c>
      <c r="K91" s="437"/>
      <c r="L91" s="438" t="b">
        <f t="shared" si="8"/>
        <v>0</v>
      </c>
      <c r="M91" s="438" t="str">
        <f>IFERROR(IF(G91&lt;&gt;"",INDEX('Overview - Section A'!$U$37:$U$44,MATCH(G91,'Overview - Section A'!$A$37:$A$44,1)),J91),"")</f>
        <v>a1Y36000004USzaEAG</v>
      </c>
      <c r="N91" s="438"/>
      <c r="O91" s="438" t="s">
        <v>528</v>
      </c>
      <c r="P91" s="322"/>
      <c r="Q91" s="47"/>
    </row>
    <row r="92" spans="1:17" ht="47.1" customHeight="1" x14ac:dyDescent="0.25">
      <c r="A92" s="410">
        <v>11</v>
      </c>
      <c r="B92" s="428" t="str">
        <f t="shared" si="7"/>
        <v/>
      </c>
      <c r="C92" s="429" t="str">
        <f>IFERROR(IF(K92&lt;&gt;"",K92,IF(A92=A91,IF(C91&lt;YEAR('Overview - Section A'!$E$8),C91+1,""),YEAR('Overview - Section A'!$E$7))),"")</f>
        <v>2018</v>
      </c>
      <c r="D92" s="430"/>
      <c r="E92" s="431"/>
      <c r="F92" s="432" t="str">
        <f t="shared" si="6"/>
        <v/>
      </c>
      <c r="G92" s="433"/>
      <c r="H92" s="434"/>
      <c r="I92" s="435"/>
      <c r="J92" s="436" t="s">
        <v>462</v>
      </c>
      <c r="K92" s="437" t="s">
        <v>391</v>
      </c>
      <c r="L92" s="438" t="b">
        <f t="shared" si="8"/>
        <v>0</v>
      </c>
      <c r="M92" s="438" t="str">
        <f>IFERROR(IF(G92&lt;&gt;"",INDEX('Overview - Section A'!$U$37:$U$44,MATCH(G92,'Overview - Section A'!$A$37:$A$44,1)),J92),"")</f>
        <v>a1Y36000004USzVEAW</v>
      </c>
      <c r="N92" s="438"/>
      <c r="O92" s="438" t="s">
        <v>529</v>
      </c>
      <c r="P92" s="322"/>
      <c r="Q92" s="47"/>
    </row>
    <row r="93" spans="1:17" ht="47.1" customHeight="1" x14ac:dyDescent="0.25">
      <c r="A93" s="410">
        <v>11</v>
      </c>
      <c r="B93" s="428" t="str">
        <f t="shared" si="7"/>
        <v/>
      </c>
      <c r="C93" s="429" t="str">
        <f>IFERROR(IF(K93&lt;&gt;"",K93,IF(A93=A92,IF(C92&lt;YEAR('Overview - Section A'!$E$8),C92+1,""),YEAR('Overview - Section A'!$E$7))),"")</f>
        <v>2019</v>
      </c>
      <c r="D93" s="430"/>
      <c r="E93" s="431"/>
      <c r="F93" s="432" t="str">
        <f t="shared" si="6"/>
        <v/>
      </c>
      <c r="G93" s="433"/>
      <c r="H93" s="434"/>
      <c r="I93" s="435"/>
      <c r="J93" s="436" t="s">
        <v>464</v>
      </c>
      <c r="K93" s="437" t="s">
        <v>392</v>
      </c>
      <c r="L93" s="438" t="b">
        <f t="shared" si="8"/>
        <v>0</v>
      </c>
      <c r="M93" s="438" t="str">
        <f>IFERROR(IF(G93&lt;&gt;"",INDEX('Overview - Section A'!$U$37:$U$44,MATCH(G93,'Overview - Section A'!$A$37:$A$44,1)),J93),"")</f>
        <v>a1Y36000004USzWEAW</v>
      </c>
      <c r="N93" s="438"/>
      <c r="O93" s="438" t="s">
        <v>530</v>
      </c>
      <c r="P93" s="322"/>
      <c r="Q93" s="47"/>
    </row>
    <row r="94" spans="1:17" ht="47.1" customHeight="1" x14ac:dyDescent="0.25">
      <c r="A94" s="410">
        <v>11</v>
      </c>
      <c r="B94" s="428" t="str">
        <f t="shared" ref="B94:B121" si="9">IF(A94=A93,"",VLOOKUP(A94,$A$10:$V$26,22,FALSE))</f>
        <v/>
      </c>
      <c r="C94" s="429" t="str">
        <f>IFERROR(IF(K94&lt;&gt;"",K94,IF(A94=A93,IF(C93&lt;YEAR('Overview - Section A'!$E$8),C93+1,""),YEAR('Overview - Section A'!$E$7))),"")</f>
        <v>2020</v>
      </c>
      <c r="D94" s="430"/>
      <c r="E94" s="431"/>
      <c r="F94" s="432" t="str">
        <f t="shared" si="6"/>
        <v/>
      </c>
      <c r="G94" s="433"/>
      <c r="H94" s="434"/>
      <c r="I94" s="435"/>
      <c r="J94" s="436" t="s">
        <v>466</v>
      </c>
      <c r="K94" s="437" t="s">
        <v>393</v>
      </c>
      <c r="L94" s="438" t="b">
        <f t="shared" ref="L94:L121" si="10">IFERROR(IF(VLOOKUP(A94,$A$10:$V$26,22,FALSE)&lt;&gt;"",TRUE,FALSE),FALSE)</f>
        <v>0</v>
      </c>
      <c r="M94" s="438" t="str">
        <f>IFERROR(IF(G94&lt;&gt;"",INDEX('Overview - Section A'!$U$37:$U$44,MATCH(G94,'Overview - Section A'!$A$37:$A$44,1)),J94),"")</f>
        <v>a1Y36000004USzXEAW</v>
      </c>
      <c r="N94" s="438"/>
      <c r="O94" s="438" t="s">
        <v>531</v>
      </c>
      <c r="P94" s="322"/>
      <c r="Q94" s="47"/>
    </row>
    <row r="95" spans="1:17" ht="47.1" customHeight="1" x14ac:dyDescent="0.25">
      <c r="A95" s="410">
        <v>11</v>
      </c>
      <c r="B95" s="428" t="str">
        <f t="shared" si="9"/>
        <v/>
      </c>
      <c r="C95" s="429" t="str">
        <f>IFERROR(IF(K95&lt;&gt;"",K95,IF(A95=A94,IF(C94&lt;YEAR('Overview - Section A'!$E$8),C94+1,""),YEAR('Overview - Section A'!$E$7))),"")</f>
        <v/>
      </c>
      <c r="D95" s="430"/>
      <c r="E95" s="431"/>
      <c r="F95" s="432" t="str">
        <f t="shared" ref="F95:F121" si="11">IF(IF(AND(D95="",E95=""),N95,IFERROR((D95/E95)*100,""))=0,"",IF(AND(D95="",E95=""),N95,IFERROR((D95/E95)*100,"")))</f>
        <v/>
      </c>
      <c r="G95" s="433"/>
      <c r="H95" s="434"/>
      <c r="I95" s="435"/>
      <c r="J95" s="436" t="s">
        <v>468</v>
      </c>
      <c r="K95" s="437"/>
      <c r="L95" s="438" t="b">
        <f t="shared" si="10"/>
        <v>0</v>
      </c>
      <c r="M95" s="438" t="str">
        <f>IFERROR(IF(G95&lt;&gt;"",INDEX('Overview - Section A'!$U$37:$U$44,MATCH(G95,'Overview - Section A'!$A$37:$A$44,1)),J95),"")</f>
        <v>a1Y36000004USzYEAW</v>
      </c>
      <c r="N95" s="438"/>
      <c r="O95" s="438" t="s">
        <v>532</v>
      </c>
      <c r="P95" s="322"/>
      <c r="Q95" s="47"/>
    </row>
    <row r="96" spans="1:17" ht="47.1" customHeight="1" x14ac:dyDescent="0.25">
      <c r="A96" s="410">
        <v>11</v>
      </c>
      <c r="B96" s="428" t="str">
        <f t="shared" si="9"/>
        <v/>
      </c>
      <c r="C96" s="429" t="str">
        <f>IFERROR(IF(K96&lt;&gt;"",K96,IF(A96=A95,IF(C95&lt;YEAR('Overview - Section A'!$E$8),C95+1,""),YEAR('Overview - Section A'!$E$7))),"")</f>
        <v/>
      </c>
      <c r="D96" s="430"/>
      <c r="E96" s="431"/>
      <c r="F96" s="432" t="str">
        <f t="shared" si="11"/>
        <v/>
      </c>
      <c r="G96" s="433"/>
      <c r="H96" s="434"/>
      <c r="I96" s="435"/>
      <c r="J96" s="436" t="s">
        <v>470</v>
      </c>
      <c r="K96" s="437"/>
      <c r="L96" s="438" t="b">
        <f t="shared" si="10"/>
        <v>0</v>
      </c>
      <c r="M96" s="438" t="str">
        <f>IFERROR(IF(G96&lt;&gt;"",INDEX('Overview - Section A'!$U$37:$U$44,MATCH(G96,'Overview - Section A'!$A$37:$A$44,1)),J96),"")</f>
        <v>a1Y36000004USzZEAW</v>
      </c>
      <c r="N96" s="438"/>
      <c r="O96" s="438" t="s">
        <v>533</v>
      </c>
      <c r="P96" s="322"/>
      <c r="Q96" s="47"/>
    </row>
    <row r="97" spans="1:17" ht="47.1" customHeight="1" x14ac:dyDescent="0.25">
      <c r="A97" s="410">
        <v>11</v>
      </c>
      <c r="B97" s="428" t="str">
        <f t="shared" si="9"/>
        <v/>
      </c>
      <c r="C97" s="429" t="str">
        <f>IFERROR(IF(K97&lt;&gt;"",K97,IF(A97=A96,IF(C96&lt;YEAR('Overview - Section A'!$E$8),C96+1,""),YEAR('Overview - Section A'!$E$7))),"")</f>
        <v/>
      </c>
      <c r="D97" s="430"/>
      <c r="E97" s="431"/>
      <c r="F97" s="432" t="str">
        <f t="shared" si="11"/>
        <v/>
      </c>
      <c r="G97" s="433"/>
      <c r="H97" s="434"/>
      <c r="I97" s="435"/>
      <c r="J97" s="436" t="s">
        <v>473</v>
      </c>
      <c r="K97" s="437"/>
      <c r="L97" s="438" t="b">
        <f t="shared" si="10"/>
        <v>0</v>
      </c>
      <c r="M97" s="438" t="str">
        <f>IFERROR(IF(G97&lt;&gt;"",INDEX('Overview - Section A'!$U$37:$U$44,MATCH(G97,'Overview - Section A'!$A$37:$A$44,1)),J97),"")</f>
        <v>a1Y36000004USzaEAG</v>
      </c>
      <c r="N97" s="438"/>
      <c r="O97" s="438" t="s">
        <v>534</v>
      </c>
      <c r="P97" s="322"/>
      <c r="Q97" s="47"/>
    </row>
    <row r="98" spans="1:17" ht="47.1" customHeight="1" x14ac:dyDescent="0.25">
      <c r="A98" s="410">
        <v>12</v>
      </c>
      <c r="B98" s="428" t="str">
        <f t="shared" si="9"/>
        <v/>
      </c>
      <c r="C98" s="429" t="str">
        <f>IFERROR(IF(K98&lt;&gt;"",K98,IF(A98=A97,IF(C97&lt;YEAR('Overview - Section A'!$E$8),C97+1,""),YEAR('Overview - Section A'!$E$7))),"")</f>
        <v>2018</v>
      </c>
      <c r="D98" s="430"/>
      <c r="E98" s="431"/>
      <c r="F98" s="432" t="str">
        <f t="shared" si="11"/>
        <v/>
      </c>
      <c r="G98" s="433"/>
      <c r="H98" s="434"/>
      <c r="I98" s="435"/>
      <c r="J98" s="436" t="s">
        <v>462</v>
      </c>
      <c r="K98" s="437" t="s">
        <v>391</v>
      </c>
      <c r="L98" s="438" t="b">
        <f t="shared" si="10"/>
        <v>0</v>
      </c>
      <c r="M98" s="438" t="str">
        <f>IFERROR(IF(G98&lt;&gt;"",INDEX('Overview - Section A'!$U$37:$U$44,MATCH(G98,'Overview - Section A'!$A$37:$A$44,1)),J98),"")</f>
        <v>a1Y36000004USzVEAW</v>
      </c>
      <c r="N98" s="438"/>
      <c r="O98" s="438" t="s">
        <v>535</v>
      </c>
      <c r="P98" s="322"/>
      <c r="Q98" s="47"/>
    </row>
    <row r="99" spans="1:17" ht="47.1" customHeight="1" x14ac:dyDescent="0.25">
      <c r="A99" s="410">
        <v>12</v>
      </c>
      <c r="B99" s="428" t="str">
        <f t="shared" si="9"/>
        <v/>
      </c>
      <c r="C99" s="429" t="str">
        <f>IFERROR(IF(K99&lt;&gt;"",K99,IF(A99=A98,IF(C98&lt;YEAR('Overview - Section A'!$E$8),C98+1,""),YEAR('Overview - Section A'!$E$7))),"")</f>
        <v>2019</v>
      </c>
      <c r="D99" s="430"/>
      <c r="E99" s="431"/>
      <c r="F99" s="432" t="str">
        <f t="shared" si="11"/>
        <v/>
      </c>
      <c r="G99" s="433"/>
      <c r="H99" s="434"/>
      <c r="I99" s="435"/>
      <c r="J99" s="436" t="s">
        <v>464</v>
      </c>
      <c r="K99" s="437" t="s">
        <v>392</v>
      </c>
      <c r="L99" s="438" t="b">
        <f t="shared" si="10"/>
        <v>0</v>
      </c>
      <c r="M99" s="438" t="str">
        <f>IFERROR(IF(G99&lt;&gt;"",INDEX('Overview - Section A'!$U$37:$U$44,MATCH(G99,'Overview - Section A'!$A$37:$A$44,1)),J99),"")</f>
        <v>a1Y36000004USzWEAW</v>
      </c>
      <c r="N99" s="438"/>
      <c r="O99" s="438" t="s">
        <v>536</v>
      </c>
      <c r="P99" s="322"/>
      <c r="Q99" s="47"/>
    </row>
    <row r="100" spans="1:17" ht="47.1" customHeight="1" x14ac:dyDescent="0.25">
      <c r="A100" s="410">
        <v>12</v>
      </c>
      <c r="B100" s="428" t="str">
        <f t="shared" si="9"/>
        <v/>
      </c>
      <c r="C100" s="429" t="str">
        <f>IFERROR(IF(K100&lt;&gt;"",K100,IF(A100=A99,IF(C99&lt;YEAR('Overview - Section A'!$E$8),C99+1,""),YEAR('Overview - Section A'!$E$7))),"")</f>
        <v>2020</v>
      </c>
      <c r="D100" s="430"/>
      <c r="E100" s="431"/>
      <c r="F100" s="432" t="str">
        <f t="shared" si="11"/>
        <v/>
      </c>
      <c r="G100" s="433"/>
      <c r="H100" s="434"/>
      <c r="I100" s="435"/>
      <c r="J100" s="436" t="s">
        <v>466</v>
      </c>
      <c r="K100" s="437" t="s">
        <v>393</v>
      </c>
      <c r="L100" s="438" t="b">
        <f t="shared" si="10"/>
        <v>0</v>
      </c>
      <c r="M100" s="438" t="str">
        <f>IFERROR(IF(G100&lt;&gt;"",INDEX('Overview - Section A'!$U$37:$U$44,MATCH(G100,'Overview - Section A'!$A$37:$A$44,1)),J100),"")</f>
        <v>a1Y36000004USzXEAW</v>
      </c>
      <c r="N100" s="438"/>
      <c r="O100" s="438" t="s">
        <v>537</v>
      </c>
      <c r="P100" s="322"/>
      <c r="Q100" s="47"/>
    </row>
    <row r="101" spans="1:17" ht="47.1" customHeight="1" x14ac:dyDescent="0.25">
      <c r="A101" s="410">
        <v>12</v>
      </c>
      <c r="B101" s="428" t="str">
        <f t="shared" si="9"/>
        <v/>
      </c>
      <c r="C101" s="429" t="str">
        <f>IFERROR(IF(K101&lt;&gt;"",K101,IF(A101=A100,IF(C100&lt;YEAR('Overview - Section A'!$E$8),C100+1,""),YEAR('Overview - Section A'!$E$7))),"")</f>
        <v/>
      </c>
      <c r="D101" s="430"/>
      <c r="E101" s="431"/>
      <c r="F101" s="432" t="str">
        <f t="shared" si="11"/>
        <v/>
      </c>
      <c r="G101" s="433"/>
      <c r="H101" s="434"/>
      <c r="I101" s="435"/>
      <c r="J101" s="436" t="s">
        <v>468</v>
      </c>
      <c r="K101" s="437"/>
      <c r="L101" s="438" t="b">
        <f t="shared" si="10"/>
        <v>0</v>
      </c>
      <c r="M101" s="438" t="str">
        <f>IFERROR(IF(G101&lt;&gt;"",INDEX('Overview - Section A'!$U$37:$U$44,MATCH(G101,'Overview - Section A'!$A$37:$A$44,1)),J101),"")</f>
        <v>a1Y36000004USzYEAW</v>
      </c>
      <c r="N101" s="438"/>
      <c r="O101" s="438" t="s">
        <v>538</v>
      </c>
      <c r="P101" s="322"/>
      <c r="Q101" s="47"/>
    </row>
    <row r="102" spans="1:17" ht="47.1" customHeight="1" x14ac:dyDescent="0.25">
      <c r="A102" s="410">
        <v>12</v>
      </c>
      <c r="B102" s="428" t="str">
        <f t="shared" si="9"/>
        <v/>
      </c>
      <c r="C102" s="429" t="str">
        <f>IFERROR(IF(K102&lt;&gt;"",K102,IF(A102=A101,IF(C101&lt;YEAR('Overview - Section A'!$E$8),C101+1,""),YEAR('Overview - Section A'!$E$7))),"")</f>
        <v/>
      </c>
      <c r="D102" s="430"/>
      <c r="E102" s="431"/>
      <c r="F102" s="432" t="str">
        <f t="shared" si="11"/>
        <v/>
      </c>
      <c r="G102" s="433"/>
      <c r="H102" s="434"/>
      <c r="I102" s="435"/>
      <c r="J102" s="436" t="s">
        <v>470</v>
      </c>
      <c r="K102" s="437"/>
      <c r="L102" s="438" t="b">
        <f t="shared" si="10"/>
        <v>0</v>
      </c>
      <c r="M102" s="438" t="str">
        <f>IFERROR(IF(G102&lt;&gt;"",INDEX('Overview - Section A'!$U$37:$U$44,MATCH(G102,'Overview - Section A'!$A$37:$A$44,1)),J102),"")</f>
        <v>a1Y36000004USzZEAW</v>
      </c>
      <c r="N102" s="438"/>
      <c r="O102" s="438" t="s">
        <v>539</v>
      </c>
      <c r="P102" s="322"/>
      <c r="Q102" s="47"/>
    </row>
    <row r="103" spans="1:17" ht="47.1" customHeight="1" x14ac:dyDescent="0.25">
      <c r="A103" s="410">
        <v>12</v>
      </c>
      <c r="B103" s="428" t="str">
        <f t="shared" si="9"/>
        <v/>
      </c>
      <c r="C103" s="429" t="str">
        <f>IFERROR(IF(K103&lt;&gt;"",K103,IF(A103=A102,IF(C102&lt;YEAR('Overview - Section A'!$E$8),C102+1,""),YEAR('Overview - Section A'!$E$7))),"")</f>
        <v/>
      </c>
      <c r="D103" s="430"/>
      <c r="E103" s="431"/>
      <c r="F103" s="432" t="str">
        <f t="shared" si="11"/>
        <v/>
      </c>
      <c r="G103" s="433"/>
      <c r="H103" s="434"/>
      <c r="I103" s="435"/>
      <c r="J103" s="436" t="s">
        <v>473</v>
      </c>
      <c r="K103" s="437"/>
      <c r="L103" s="438" t="b">
        <f t="shared" si="10"/>
        <v>0</v>
      </c>
      <c r="M103" s="438" t="str">
        <f>IFERROR(IF(G103&lt;&gt;"",INDEX('Overview - Section A'!$U$37:$U$44,MATCH(G103,'Overview - Section A'!$A$37:$A$44,1)),J103),"")</f>
        <v>a1Y36000004USzaEAG</v>
      </c>
      <c r="N103" s="438"/>
      <c r="O103" s="438" t="s">
        <v>540</v>
      </c>
      <c r="P103" s="322"/>
      <c r="Q103" s="47"/>
    </row>
    <row r="104" spans="1:17" ht="47.1" customHeight="1" x14ac:dyDescent="0.25">
      <c r="A104" s="410">
        <v>13</v>
      </c>
      <c r="B104" s="428" t="str">
        <f t="shared" si="9"/>
        <v/>
      </c>
      <c r="C104" s="429" t="str">
        <f>IFERROR(IF(K104&lt;&gt;"",K104,IF(A104=A103,IF(C103&lt;YEAR('Overview - Section A'!$E$8),C103+1,""),YEAR('Overview - Section A'!$E$7))),"")</f>
        <v>2018</v>
      </c>
      <c r="D104" s="430"/>
      <c r="E104" s="431"/>
      <c r="F104" s="432" t="str">
        <f t="shared" si="11"/>
        <v/>
      </c>
      <c r="G104" s="433"/>
      <c r="H104" s="434"/>
      <c r="I104" s="435"/>
      <c r="J104" s="436" t="s">
        <v>462</v>
      </c>
      <c r="K104" s="437" t="s">
        <v>391</v>
      </c>
      <c r="L104" s="438" t="b">
        <f t="shared" si="10"/>
        <v>0</v>
      </c>
      <c r="M104" s="438" t="str">
        <f>IFERROR(IF(G104&lt;&gt;"",INDEX('Overview - Section A'!$U$37:$U$44,MATCH(G104,'Overview - Section A'!$A$37:$A$44,1)),J104),"")</f>
        <v>a1Y36000004USzVEAW</v>
      </c>
      <c r="N104" s="438"/>
      <c r="O104" s="438" t="s">
        <v>541</v>
      </c>
      <c r="P104" s="322"/>
      <c r="Q104" s="47"/>
    </row>
    <row r="105" spans="1:17" ht="47.1" customHeight="1" x14ac:dyDescent="0.25">
      <c r="A105" s="410">
        <v>13</v>
      </c>
      <c r="B105" s="428" t="str">
        <f t="shared" si="9"/>
        <v/>
      </c>
      <c r="C105" s="429" t="str">
        <f>IFERROR(IF(K105&lt;&gt;"",K105,IF(A105=A104,IF(C104&lt;YEAR('Overview - Section A'!$E$8),C104+1,""),YEAR('Overview - Section A'!$E$7))),"")</f>
        <v>2019</v>
      </c>
      <c r="D105" s="430"/>
      <c r="E105" s="431"/>
      <c r="F105" s="432" t="str">
        <f t="shared" si="11"/>
        <v/>
      </c>
      <c r="G105" s="433"/>
      <c r="H105" s="434"/>
      <c r="I105" s="435"/>
      <c r="J105" s="436" t="s">
        <v>464</v>
      </c>
      <c r="K105" s="437" t="s">
        <v>392</v>
      </c>
      <c r="L105" s="438" t="b">
        <f t="shared" si="10"/>
        <v>0</v>
      </c>
      <c r="M105" s="438" t="str">
        <f>IFERROR(IF(G105&lt;&gt;"",INDEX('Overview - Section A'!$U$37:$U$44,MATCH(G105,'Overview - Section A'!$A$37:$A$44,1)),J105),"")</f>
        <v>a1Y36000004USzWEAW</v>
      </c>
      <c r="N105" s="438"/>
      <c r="O105" s="438" t="s">
        <v>542</v>
      </c>
      <c r="P105" s="322"/>
      <c r="Q105" s="47"/>
    </row>
    <row r="106" spans="1:17" ht="47.1" customHeight="1" x14ac:dyDescent="0.25">
      <c r="A106" s="410">
        <v>13</v>
      </c>
      <c r="B106" s="428" t="str">
        <f t="shared" si="9"/>
        <v/>
      </c>
      <c r="C106" s="429" t="str">
        <f>IFERROR(IF(K106&lt;&gt;"",K106,IF(A106=A105,IF(C105&lt;YEAR('Overview - Section A'!$E$8),C105+1,""),YEAR('Overview - Section A'!$E$7))),"")</f>
        <v>2020</v>
      </c>
      <c r="D106" s="430"/>
      <c r="E106" s="431"/>
      <c r="F106" s="432" t="str">
        <f t="shared" si="11"/>
        <v/>
      </c>
      <c r="G106" s="433"/>
      <c r="H106" s="434"/>
      <c r="I106" s="435"/>
      <c r="J106" s="436" t="s">
        <v>466</v>
      </c>
      <c r="K106" s="437" t="s">
        <v>393</v>
      </c>
      <c r="L106" s="438" t="b">
        <f t="shared" si="10"/>
        <v>0</v>
      </c>
      <c r="M106" s="438" t="str">
        <f>IFERROR(IF(G106&lt;&gt;"",INDEX('Overview - Section A'!$U$37:$U$44,MATCH(G106,'Overview - Section A'!$A$37:$A$44,1)),J106),"")</f>
        <v>a1Y36000004USzXEAW</v>
      </c>
      <c r="N106" s="438"/>
      <c r="O106" s="438" t="s">
        <v>543</v>
      </c>
      <c r="P106" s="322"/>
      <c r="Q106" s="47"/>
    </row>
    <row r="107" spans="1:17" ht="47.1" customHeight="1" x14ac:dyDescent="0.25">
      <c r="A107" s="410">
        <v>13</v>
      </c>
      <c r="B107" s="428" t="str">
        <f t="shared" si="9"/>
        <v/>
      </c>
      <c r="C107" s="429" t="str">
        <f>IFERROR(IF(K107&lt;&gt;"",K107,IF(A107=A106,IF(C106&lt;YEAR('Overview - Section A'!$E$8),C106+1,""),YEAR('Overview - Section A'!$E$7))),"")</f>
        <v/>
      </c>
      <c r="D107" s="430"/>
      <c r="E107" s="431"/>
      <c r="F107" s="432" t="str">
        <f t="shared" si="11"/>
        <v/>
      </c>
      <c r="G107" s="433"/>
      <c r="H107" s="434"/>
      <c r="I107" s="435"/>
      <c r="J107" s="436" t="s">
        <v>468</v>
      </c>
      <c r="K107" s="437"/>
      <c r="L107" s="438" t="b">
        <f t="shared" si="10"/>
        <v>0</v>
      </c>
      <c r="M107" s="438" t="str">
        <f>IFERROR(IF(G107&lt;&gt;"",INDEX('Overview - Section A'!$U$37:$U$44,MATCH(G107,'Overview - Section A'!$A$37:$A$44,1)),J107),"")</f>
        <v>a1Y36000004USzYEAW</v>
      </c>
      <c r="N107" s="438"/>
      <c r="O107" s="438" t="s">
        <v>544</v>
      </c>
      <c r="P107" s="322"/>
      <c r="Q107" s="47"/>
    </row>
    <row r="108" spans="1:17" ht="47.1" customHeight="1" x14ac:dyDescent="0.25">
      <c r="A108" s="410">
        <v>13</v>
      </c>
      <c r="B108" s="428" t="str">
        <f t="shared" si="9"/>
        <v/>
      </c>
      <c r="C108" s="429" t="str">
        <f>IFERROR(IF(K108&lt;&gt;"",K108,IF(A108=A107,IF(C107&lt;YEAR('Overview - Section A'!$E$8),C107+1,""),YEAR('Overview - Section A'!$E$7))),"")</f>
        <v/>
      </c>
      <c r="D108" s="430"/>
      <c r="E108" s="431"/>
      <c r="F108" s="432" t="str">
        <f t="shared" si="11"/>
        <v/>
      </c>
      <c r="G108" s="433"/>
      <c r="H108" s="434"/>
      <c r="I108" s="435"/>
      <c r="J108" s="436" t="s">
        <v>470</v>
      </c>
      <c r="K108" s="437"/>
      <c r="L108" s="438" t="b">
        <f t="shared" si="10"/>
        <v>0</v>
      </c>
      <c r="M108" s="438" t="str">
        <f>IFERROR(IF(G108&lt;&gt;"",INDEX('Overview - Section A'!$U$37:$U$44,MATCH(G108,'Overview - Section A'!$A$37:$A$44,1)),J108),"")</f>
        <v>a1Y36000004USzZEAW</v>
      </c>
      <c r="N108" s="438"/>
      <c r="O108" s="438" t="s">
        <v>545</v>
      </c>
      <c r="P108" s="322"/>
      <c r="Q108" s="47"/>
    </row>
    <row r="109" spans="1:17" ht="47.1" customHeight="1" x14ac:dyDescent="0.25">
      <c r="A109" s="410">
        <v>13</v>
      </c>
      <c r="B109" s="428" t="str">
        <f t="shared" si="9"/>
        <v/>
      </c>
      <c r="C109" s="429" t="str">
        <f>IFERROR(IF(K109&lt;&gt;"",K109,IF(A109=A108,IF(C108&lt;YEAR('Overview - Section A'!$E$8),C108+1,""),YEAR('Overview - Section A'!$E$7))),"")</f>
        <v/>
      </c>
      <c r="D109" s="430"/>
      <c r="E109" s="431"/>
      <c r="F109" s="432" t="str">
        <f t="shared" si="11"/>
        <v/>
      </c>
      <c r="G109" s="433"/>
      <c r="H109" s="434"/>
      <c r="I109" s="435"/>
      <c r="J109" s="436" t="s">
        <v>473</v>
      </c>
      <c r="K109" s="437"/>
      <c r="L109" s="438" t="b">
        <f t="shared" si="10"/>
        <v>0</v>
      </c>
      <c r="M109" s="438" t="str">
        <f>IFERROR(IF(G109&lt;&gt;"",INDEX('Overview - Section A'!$U$37:$U$44,MATCH(G109,'Overview - Section A'!$A$37:$A$44,1)),J109),"")</f>
        <v>a1Y36000004USzaEAG</v>
      </c>
      <c r="N109" s="438"/>
      <c r="O109" s="438" t="s">
        <v>546</v>
      </c>
      <c r="P109" s="322"/>
      <c r="Q109" s="47"/>
    </row>
    <row r="110" spans="1:17" ht="47.1" customHeight="1" x14ac:dyDescent="0.25">
      <c r="A110" s="410">
        <v>14</v>
      </c>
      <c r="B110" s="428" t="str">
        <f t="shared" si="9"/>
        <v/>
      </c>
      <c r="C110" s="429" t="str">
        <f>IFERROR(IF(K110&lt;&gt;"",K110,IF(A110=A109,IF(C109&lt;YEAR('Overview - Section A'!$E$8),C109+1,""),YEAR('Overview - Section A'!$E$7))),"")</f>
        <v>2018</v>
      </c>
      <c r="D110" s="430"/>
      <c r="E110" s="431"/>
      <c r="F110" s="432" t="str">
        <f t="shared" si="11"/>
        <v/>
      </c>
      <c r="G110" s="433"/>
      <c r="H110" s="434"/>
      <c r="I110" s="435"/>
      <c r="J110" s="436" t="s">
        <v>462</v>
      </c>
      <c r="K110" s="437" t="s">
        <v>391</v>
      </c>
      <c r="L110" s="438" t="b">
        <f t="shared" si="10"/>
        <v>0</v>
      </c>
      <c r="M110" s="438" t="str">
        <f>IFERROR(IF(G110&lt;&gt;"",INDEX('Overview - Section A'!$U$37:$U$44,MATCH(G110,'Overview - Section A'!$A$37:$A$44,1)),J110),"")</f>
        <v>a1Y36000004USzVEAW</v>
      </c>
      <c r="N110" s="438"/>
      <c r="O110" s="438" t="s">
        <v>547</v>
      </c>
      <c r="P110" s="322"/>
      <c r="Q110" s="47"/>
    </row>
    <row r="111" spans="1:17" ht="47.1" customHeight="1" x14ac:dyDescent="0.25">
      <c r="A111" s="410">
        <v>14</v>
      </c>
      <c r="B111" s="428" t="str">
        <f t="shared" si="9"/>
        <v/>
      </c>
      <c r="C111" s="429" t="str">
        <f>IFERROR(IF(K111&lt;&gt;"",K111,IF(A111=A110,IF(C110&lt;YEAR('Overview - Section A'!$E$8),C110+1,""),YEAR('Overview - Section A'!$E$7))),"")</f>
        <v>2019</v>
      </c>
      <c r="D111" s="430"/>
      <c r="E111" s="431"/>
      <c r="F111" s="432" t="str">
        <f t="shared" si="11"/>
        <v/>
      </c>
      <c r="G111" s="433"/>
      <c r="H111" s="434"/>
      <c r="I111" s="435"/>
      <c r="J111" s="436" t="s">
        <v>464</v>
      </c>
      <c r="K111" s="437" t="s">
        <v>392</v>
      </c>
      <c r="L111" s="438" t="b">
        <f t="shared" si="10"/>
        <v>0</v>
      </c>
      <c r="M111" s="438" t="str">
        <f>IFERROR(IF(G111&lt;&gt;"",INDEX('Overview - Section A'!$U$37:$U$44,MATCH(G111,'Overview - Section A'!$A$37:$A$44,1)),J111),"")</f>
        <v>a1Y36000004USzWEAW</v>
      </c>
      <c r="N111" s="438"/>
      <c r="O111" s="438" t="s">
        <v>548</v>
      </c>
      <c r="P111" s="322"/>
      <c r="Q111" s="47"/>
    </row>
    <row r="112" spans="1:17" ht="47.1" customHeight="1" x14ac:dyDescent="0.25">
      <c r="A112" s="410">
        <v>14</v>
      </c>
      <c r="B112" s="428" t="str">
        <f t="shared" si="9"/>
        <v/>
      </c>
      <c r="C112" s="429" t="str">
        <f>IFERROR(IF(K112&lt;&gt;"",K112,IF(A112=A111,IF(C111&lt;YEAR('Overview - Section A'!$E$8),C111+1,""),YEAR('Overview - Section A'!$E$7))),"")</f>
        <v>2020</v>
      </c>
      <c r="D112" s="430"/>
      <c r="E112" s="431"/>
      <c r="F112" s="432" t="str">
        <f t="shared" si="11"/>
        <v/>
      </c>
      <c r="G112" s="433"/>
      <c r="H112" s="434"/>
      <c r="I112" s="435"/>
      <c r="J112" s="436" t="s">
        <v>466</v>
      </c>
      <c r="K112" s="437" t="s">
        <v>393</v>
      </c>
      <c r="L112" s="438" t="b">
        <f t="shared" si="10"/>
        <v>0</v>
      </c>
      <c r="M112" s="438" t="str">
        <f>IFERROR(IF(G112&lt;&gt;"",INDEX('Overview - Section A'!$U$37:$U$44,MATCH(G112,'Overview - Section A'!$A$37:$A$44,1)),J112),"")</f>
        <v>a1Y36000004USzXEAW</v>
      </c>
      <c r="N112" s="438"/>
      <c r="O112" s="438" t="s">
        <v>549</v>
      </c>
      <c r="P112" s="322"/>
      <c r="Q112" s="47"/>
    </row>
    <row r="113" spans="1:17" ht="47.1" customHeight="1" x14ac:dyDescent="0.25">
      <c r="A113" s="410">
        <v>14</v>
      </c>
      <c r="B113" s="428" t="str">
        <f t="shared" si="9"/>
        <v/>
      </c>
      <c r="C113" s="429" t="str">
        <f>IFERROR(IF(K113&lt;&gt;"",K113,IF(A113=A112,IF(C112&lt;YEAR('Overview - Section A'!$E$8),C112+1,""),YEAR('Overview - Section A'!$E$7))),"")</f>
        <v/>
      </c>
      <c r="D113" s="430"/>
      <c r="E113" s="431"/>
      <c r="F113" s="432" t="str">
        <f t="shared" si="11"/>
        <v/>
      </c>
      <c r="G113" s="433"/>
      <c r="H113" s="434"/>
      <c r="I113" s="435"/>
      <c r="J113" s="436" t="s">
        <v>468</v>
      </c>
      <c r="K113" s="437"/>
      <c r="L113" s="438" t="b">
        <f t="shared" si="10"/>
        <v>0</v>
      </c>
      <c r="M113" s="438" t="str">
        <f>IFERROR(IF(G113&lt;&gt;"",INDEX('Overview - Section A'!$U$37:$U$44,MATCH(G113,'Overview - Section A'!$A$37:$A$44,1)),J113),"")</f>
        <v>a1Y36000004USzYEAW</v>
      </c>
      <c r="N113" s="438"/>
      <c r="O113" s="438" t="s">
        <v>550</v>
      </c>
      <c r="P113" s="322"/>
      <c r="Q113" s="47"/>
    </row>
    <row r="114" spans="1:17" ht="47.1" customHeight="1" x14ac:dyDescent="0.25">
      <c r="A114" s="410">
        <v>14</v>
      </c>
      <c r="B114" s="428" t="str">
        <f t="shared" si="9"/>
        <v/>
      </c>
      <c r="C114" s="429" t="str">
        <f>IFERROR(IF(K114&lt;&gt;"",K114,IF(A114=A113,IF(C113&lt;YEAR('Overview - Section A'!$E$8),C113+1,""),YEAR('Overview - Section A'!$E$7))),"")</f>
        <v/>
      </c>
      <c r="D114" s="430"/>
      <c r="E114" s="431"/>
      <c r="F114" s="432" t="str">
        <f t="shared" si="11"/>
        <v/>
      </c>
      <c r="G114" s="433"/>
      <c r="H114" s="434"/>
      <c r="I114" s="435"/>
      <c r="J114" s="436" t="s">
        <v>470</v>
      </c>
      <c r="K114" s="437"/>
      <c r="L114" s="438" t="b">
        <f t="shared" si="10"/>
        <v>0</v>
      </c>
      <c r="M114" s="438" t="str">
        <f>IFERROR(IF(G114&lt;&gt;"",INDEX('Overview - Section A'!$U$37:$U$44,MATCH(G114,'Overview - Section A'!$A$37:$A$44,1)),J114),"")</f>
        <v>a1Y36000004USzZEAW</v>
      </c>
      <c r="N114" s="438"/>
      <c r="O114" s="438" t="s">
        <v>551</v>
      </c>
      <c r="P114" s="322"/>
      <c r="Q114" s="47"/>
    </row>
    <row r="115" spans="1:17" ht="47.1" customHeight="1" x14ac:dyDescent="0.25">
      <c r="A115" s="410">
        <v>14</v>
      </c>
      <c r="B115" s="428" t="str">
        <f t="shared" si="9"/>
        <v/>
      </c>
      <c r="C115" s="429" t="str">
        <f>IFERROR(IF(K115&lt;&gt;"",K115,IF(A115=A114,IF(C114&lt;YEAR('Overview - Section A'!$E$8),C114+1,""),YEAR('Overview - Section A'!$E$7))),"")</f>
        <v/>
      </c>
      <c r="D115" s="430"/>
      <c r="E115" s="431"/>
      <c r="F115" s="432" t="str">
        <f t="shared" si="11"/>
        <v/>
      </c>
      <c r="G115" s="433"/>
      <c r="H115" s="434"/>
      <c r="I115" s="435"/>
      <c r="J115" s="436" t="s">
        <v>473</v>
      </c>
      <c r="K115" s="437"/>
      <c r="L115" s="438" t="b">
        <f t="shared" si="10"/>
        <v>0</v>
      </c>
      <c r="M115" s="438" t="str">
        <f>IFERROR(IF(G115&lt;&gt;"",INDEX('Overview - Section A'!$U$37:$U$44,MATCH(G115,'Overview - Section A'!$A$37:$A$44,1)),J115),"")</f>
        <v>a1Y36000004USzaEAG</v>
      </c>
      <c r="N115" s="438"/>
      <c r="O115" s="438" t="s">
        <v>552</v>
      </c>
      <c r="P115" s="322"/>
      <c r="Q115" s="47"/>
    </row>
    <row r="116" spans="1:17" ht="47.1" customHeight="1" x14ac:dyDescent="0.25">
      <c r="A116" s="410">
        <v>15</v>
      </c>
      <c r="B116" s="428" t="str">
        <f t="shared" si="9"/>
        <v/>
      </c>
      <c r="C116" s="429" t="str">
        <f>IFERROR(IF(K116&lt;&gt;"",K116,IF(A116=A115,IF(C115&lt;YEAR('Overview - Section A'!$E$8),C115+1,""),YEAR('Overview - Section A'!$E$7))),"")</f>
        <v>2018</v>
      </c>
      <c r="D116" s="430"/>
      <c r="E116" s="431"/>
      <c r="F116" s="432" t="str">
        <f t="shared" si="11"/>
        <v/>
      </c>
      <c r="G116" s="433"/>
      <c r="H116" s="434"/>
      <c r="I116" s="435"/>
      <c r="J116" s="436" t="s">
        <v>462</v>
      </c>
      <c r="K116" s="437" t="s">
        <v>391</v>
      </c>
      <c r="L116" s="438" t="b">
        <f t="shared" si="10"/>
        <v>0</v>
      </c>
      <c r="M116" s="438" t="str">
        <f>IFERROR(IF(G116&lt;&gt;"",INDEX('Overview - Section A'!$U$37:$U$44,MATCH(G116,'Overview - Section A'!$A$37:$A$44,1)),J116),"")</f>
        <v>a1Y36000004USzVEAW</v>
      </c>
      <c r="N116" s="438"/>
      <c r="O116" s="438" t="s">
        <v>553</v>
      </c>
      <c r="P116" s="322"/>
      <c r="Q116" s="47"/>
    </row>
    <row r="117" spans="1:17" ht="47.1" customHeight="1" x14ac:dyDescent="0.25">
      <c r="A117" s="410">
        <v>15</v>
      </c>
      <c r="B117" s="428" t="str">
        <f t="shared" si="9"/>
        <v/>
      </c>
      <c r="C117" s="429" t="str">
        <f>IFERROR(IF(K117&lt;&gt;"",K117,IF(A117=A116,IF(C116&lt;YEAR('Overview - Section A'!$E$8),C116+1,""),YEAR('Overview - Section A'!$E$7))),"")</f>
        <v>2019</v>
      </c>
      <c r="D117" s="430"/>
      <c r="E117" s="431"/>
      <c r="F117" s="432" t="str">
        <f t="shared" si="11"/>
        <v/>
      </c>
      <c r="G117" s="433"/>
      <c r="H117" s="434"/>
      <c r="I117" s="435"/>
      <c r="J117" s="436" t="s">
        <v>464</v>
      </c>
      <c r="K117" s="437" t="s">
        <v>392</v>
      </c>
      <c r="L117" s="438" t="b">
        <f t="shared" si="10"/>
        <v>0</v>
      </c>
      <c r="M117" s="438" t="str">
        <f>IFERROR(IF(G117&lt;&gt;"",INDEX('Overview - Section A'!$U$37:$U$44,MATCH(G117,'Overview - Section A'!$A$37:$A$44,1)),J117),"")</f>
        <v>a1Y36000004USzWEAW</v>
      </c>
      <c r="N117" s="438"/>
      <c r="O117" s="438" t="s">
        <v>554</v>
      </c>
      <c r="P117" s="322"/>
      <c r="Q117" s="47"/>
    </row>
    <row r="118" spans="1:17" ht="47.1" customHeight="1" x14ac:dyDescent="0.25">
      <c r="A118" s="410">
        <v>15</v>
      </c>
      <c r="B118" s="428" t="str">
        <f t="shared" si="9"/>
        <v/>
      </c>
      <c r="C118" s="429" t="str">
        <f>IFERROR(IF(K118&lt;&gt;"",K118,IF(A118=A117,IF(C117&lt;YEAR('Overview - Section A'!$E$8),C117+1,""),YEAR('Overview - Section A'!$E$7))),"")</f>
        <v>2020</v>
      </c>
      <c r="D118" s="430"/>
      <c r="E118" s="431"/>
      <c r="F118" s="432" t="str">
        <f t="shared" si="11"/>
        <v/>
      </c>
      <c r="G118" s="433"/>
      <c r="H118" s="434"/>
      <c r="I118" s="435"/>
      <c r="J118" s="436" t="s">
        <v>466</v>
      </c>
      <c r="K118" s="437" t="s">
        <v>393</v>
      </c>
      <c r="L118" s="438" t="b">
        <f t="shared" si="10"/>
        <v>0</v>
      </c>
      <c r="M118" s="438" t="str">
        <f>IFERROR(IF(G118&lt;&gt;"",INDEX('Overview - Section A'!$U$37:$U$44,MATCH(G118,'Overview - Section A'!$A$37:$A$44,1)),J118),"")</f>
        <v>a1Y36000004USzXEAW</v>
      </c>
      <c r="N118" s="438"/>
      <c r="O118" s="438" t="s">
        <v>555</v>
      </c>
      <c r="P118" s="322"/>
      <c r="Q118" s="47"/>
    </row>
    <row r="119" spans="1:17" ht="47.1" customHeight="1" x14ac:dyDescent="0.25">
      <c r="A119" s="410">
        <v>15</v>
      </c>
      <c r="B119" s="428" t="str">
        <f t="shared" si="9"/>
        <v/>
      </c>
      <c r="C119" s="429" t="str">
        <f>IFERROR(IF(K119&lt;&gt;"",K119,IF(A119=A118,IF(C118&lt;YEAR('Overview - Section A'!$E$8),C118+1,""),YEAR('Overview - Section A'!$E$7))),"")</f>
        <v/>
      </c>
      <c r="D119" s="430"/>
      <c r="E119" s="431"/>
      <c r="F119" s="432" t="str">
        <f t="shared" si="11"/>
        <v/>
      </c>
      <c r="G119" s="433"/>
      <c r="H119" s="434"/>
      <c r="I119" s="435"/>
      <c r="J119" s="436" t="s">
        <v>468</v>
      </c>
      <c r="K119" s="437"/>
      <c r="L119" s="438" t="b">
        <f t="shared" si="10"/>
        <v>0</v>
      </c>
      <c r="M119" s="438" t="str">
        <f>IFERROR(IF(G119&lt;&gt;"",INDEX('Overview - Section A'!$U$37:$U$44,MATCH(G119,'Overview - Section A'!$A$37:$A$44,1)),J119),"")</f>
        <v>a1Y36000004USzYEAW</v>
      </c>
      <c r="N119" s="438"/>
      <c r="O119" s="438" t="s">
        <v>556</v>
      </c>
      <c r="P119" s="322"/>
      <c r="Q119" s="47"/>
    </row>
    <row r="120" spans="1:17" ht="47.1" customHeight="1" x14ac:dyDescent="0.25">
      <c r="A120" s="410">
        <v>15</v>
      </c>
      <c r="B120" s="428" t="str">
        <f t="shared" si="9"/>
        <v/>
      </c>
      <c r="C120" s="429" t="str">
        <f>IFERROR(IF(K120&lt;&gt;"",K120,IF(A120=A119,IF(C119&lt;YEAR('Overview - Section A'!$E$8),C119+1,""),YEAR('Overview - Section A'!$E$7))),"")</f>
        <v/>
      </c>
      <c r="D120" s="430"/>
      <c r="E120" s="431"/>
      <c r="F120" s="432" t="str">
        <f t="shared" si="11"/>
        <v/>
      </c>
      <c r="G120" s="433"/>
      <c r="H120" s="434"/>
      <c r="I120" s="435"/>
      <c r="J120" s="436" t="s">
        <v>470</v>
      </c>
      <c r="K120" s="437"/>
      <c r="L120" s="438" t="b">
        <f t="shared" si="10"/>
        <v>0</v>
      </c>
      <c r="M120" s="438" t="str">
        <f>IFERROR(IF(G120&lt;&gt;"",INDEX('Overview - Section A'!$U$37:$U$44,MATCH(G120,'Overview - Section A'!$A$37:$A$44,1)),J120),"")</f>
        <v>a1Y36000004USzZEAW</v>
      </c>
      <c r="N120" s="438"/>
      <c r="O120" s="438" t="s">
        <v>557</v>
      </c>
      <c r="P120" s="322"/>
      <c r="Q120" s="47"/>
    </row>
    <row r="121" spans="1:17" ht="47.1" customHeight="1" x14ac:dyDescent="0.25">
      <c r="A121" s="410">
        <v>15</v>
      </c>
      <c r="B121" s="428" t="str">
        <f t="shared" si="9"/>
        <v/>
      </c>
      <c r="C121" s="429" t="str">
        <f>IFERROR(IF(K121&lt;&gt;"",K121,IF(A121=A120,IF(C120&lt;YEAR('Overview - Section A'!$E$8),C120+1,""),YEAR('Overview - Section A'!$E$7))),"")</f>
        <v/>
      </c>
      <c r="D121" s="430"/>
      <c r="E121" s="431"/>
      <c r="F121" s="432" t="str">
        <f t="shared" si="11"/>
        <v/>
      </c>
      <c r="G121" s="433"/>
      <c r="H121" s="434"/>
      <c r="I121" s="435"/>
      <c r="J121" s="436" t="s">
        <v>473</v>
      </c>
      <c r="K121" s="437"/>
      <c r="L121" s="438" t="b">
        <f t="shared" si="10"/>
        <v>0</v>
      </c>
      <c r="M121" s="438" t="str">
        <f>IFERROR(IF(G121&lt;&gt;"",INDEX('Overview - Section A'!$U$37:$U$44,MATCH(G121,'Overview - Section A'!$A$37:$A$44,1)),J121),"")</f>
        <v>a1Y36000004USzaEAG</v>
      </c>
      <c r="N121" s="438"/>
      <c r="O121" s="438" t="s">
        <v>558</v>
      </c>
      <c r="P121" s="322"/>
      <c r="Q121" s="47"/>
    </row>
    <row r="122" spans="1:17" ht="1.5" customHeight="1" thickBot="1" x14ac:dyDescent="0.3">
      <c r="A122" s="64"/>
      <c r="B122" s="65"/>
      <c r="C122" s="65"/>
      <c r="D122" s="65"/>
      <c r="E122" s="65"/>
      <c r="F122" s="65"/>
      <c r="G122" s="65"/>
      <c r="H122" s="65"/>
      <c r="I122" s="65"/>
      <c r="J122" s="65"/>
      <c r="K122" s="65"/>
      <c r="L122" s="65"/>
      <c r="M122" s="65"/>
      <c r="N122" s="65"/>
      <c r="O122" s="323"/>
      <c r="P122" s="324"/>
    </row>
    <row r="123" spans="1:17" x14ac:dyDescent="0.25">
      <c r="O123" s="134"/>
      <c r="P123" s="134"/>
    </row>
    <row r="130" spans="1:1" x14ac:dyDescent="0.25">
      <c r="A130" s="66" t="s">
        <v>52</v>
      </c>
    </row>
  </sheetData>
  <sheetProtection algorithmName="SHA-512" hashValue="rfc9VUQDe16cZ76gDWPhmKWdPgHIYWxsrc/G8jyld3I9tjIhus8LLOZX/LQVIUAeITVVj2l8zjTgL+9x9vh9yQ==" saltValue="3/pG2uy9gEWKS4yxsfp8mA==" spinCount="100000" sheet="1" objects="1" scenarios="1" formatCells="0" sort="0" autoFilter="0"/>
  <mergeCells count="3">
    <mergeCell ref="A28:H28"/>
    <mergeCell ref="A1:Q2"/>
    <mergeCell ref="A8:AG8"/>
  </mergeCells>
  <conditionalFormatting sqref="A30:C121">
    <cfRule type="expression" dxfId="50" priority="9">
      <formula>MOD($A30,2)=0</formula>
    </cfRule>
    <cfRule type="expression" dxfId="49" priority="10">
      <formula>MOD($A30,2)=1</formula>
    </cfRule>
  </conditionalFormatting>
  <conditionalFormatting sqref="B10:C25">
    <cfRule type="expression" dxfId="48" priority="7">
      <formula>AND($A10&lt;&gt;"",$B10&lt;&gt;"")</formula>
    </cfRule>
  </conditionalFormatting>
  <conditionalFormatting sqref="A30:H121">
    <cfRule type="expression" dxfId="47" priority="5">
      <formula>$O30:$O122="[Record ID]"</formula>
    </cfRule>
  </conditionalFormatting>
  <conditionalFormatting sqref="A10:AG25">
    <cfRule type="expression" dxfId="46" priority="4">
      <formula>$W10:$W26="[Record ID]"</formula>
    </cfRule>
  </conditionalFormatting>
  <conditionalFormatting sqref="A10:AG26">
    <cfRule type="expression" dxfId="45" priority="3">
      <formula>$K10="Yes"</formula>
    </cfRule>
  </conditionalFormatting>
  <conditionalFormatting sqref="G30:G121">
    <cfRule type="expression" dxfId="44" priority="1">
      <formula>AND($H29="TBD",$G29&lt;&gt;"")</formula>
    </cfRule>
    <cfRule type="expression" dxfId="43" priority="2">
      <formula>AND($H30="TBD",$G30&lt;&gt;"")</formula>
    </cfRule>
  </conditionalFormatting>
  <conditionalFormatting sqref="G122">
    <cfRule type="expression" dxfId="42" priority="26">
      <formula>AND($H30="TBD",$G30&lt;&gt;"")</formula>
    </cfRule>
    <cfRule type="expression" dxfId="41" priority="27">
      <formula>AND($H122="TBD",$G122&lt;&gt;"")</formula>
    </cfRule>
  </conditionalFormatting>
  <dataValidations count="14">
    <dataValidation type="list" allowBlank="1" showInputMessage="1" showErrorMessage="1" sqref="B10:B25" xr:uid="{00000000-0002-0000-0300-000000000000}">
      <formula1>OutcomeIndicator</formula1>
    </dataValidation>
    <dataValidation type="custom" allowBlank="1" showInputMessage="1" showErrorMessage="1" errorTitle="Outcome Indicator" error="Should not have both a Standard Indicator and Custom Indicator on same line." sqref="C10:C25" xr:uid="{00000000-0002-0000-0300-000001000000}">
      <formula1>B10=""</formula1>
    </dataValidation>
    <dataValidation type="list" allowBlank="1" showInputMessage="1" showErrorMessage="1" sqref="H10:H25" xr:uid="{00000000-0002-0000-0300-000002000000}">
      <formula1>ResponsiblePR</formula1>
    </dataValidation>
    <dataValidation type="list" allowBlank="1" showInputMessage="1" showErrorMessage="1" sqref="Q10:Q25" xr:uid="{00000000-0002-0000-0300-000003000000}">
      <formula1>Country</formula1>
    </dataValidation>
    <dataValidation allowBlank="1" showInputMessage="1" showErrorMessage="1" prompt="To ensure data consistency please ensure that all thousands are separated with a comma and all decimals are separated with a decimal. (e.g. 1,000,000.96)" sqref="D30:F121" xr:uid="{00000000-0002-0000-0300-000004000000}"/>
    <dataValidation type="decimal" allowBlank="1" showInputMessage="1" showErrorMessage="1" errorTitle="X-Author for Excel" error="Please enter a valid numeric value. Valid range for Outcome Indicator Number is -1E+18 to 1E+18." promptTitle="X-Author for Excel" sqref="A30:A121 A10:A25" xr:uid="{00000000-0002-0000-0300-000005000000}">
      <formula1>-1000000000000000000</formula1>
      <formula2>1000000000000000000</formula2>
    </dataValidation>
    <dataValidation type="date" allowBlank="1" showInputMessage="1" showErrorMessage="1" errorTitle="X-Author for Excel" error="Please enter a valid date." promptTitle="X-Author for Excel" sqref="G30:G121" xr:uid="{00000000-0002-0000-0300-000006000000}">
      <formula1>1</formula1>
      <formula2>767376</formula2>
    </dataValidation>
    <dataValidation type="list" allowBlank="1" showInputMessage="1" showErrorMessage="1" errorTitle="X-Author for Excel" error="Please select a value from the drop-down." promptTitle="X-Author for Excel" sqref="H30:H121" xr:uid="{00000000-0002-0000-0300-000007000000}">
      <formula1>IF(IFERROR(ROWS(INDIRECT(SUBSTITUTE("AIM_Outcome_Indicator_Targets_Result__c.AIM_Mark_if_target_is_TBD__c"," ","_"))),-1) &lt; 0, XAuthorInvalidPicklistData,INDIRECT(SUBSTITUTE("AIM_Outcome_Indicator_Targets_Result__c.AIM_Mark_if_target_is_TBD__c"," ","_")))</formula1>
    </dataValidation>
    <dataValidation type="custom" allowBlank="1" showInputMessage="1" showErrorMessage="1" errorTitle="X-Author for Excel" error="Id and Lookup fields are not editable." promptTitle="X-Author for Excel" sqref="J30:J121 O30:O121 AH10:AH25 W10:Y25" xr:uid="{00000000-0002-0000-0300-000008000000}">
      <formula1>""</formula1>
    </dataValidation>
    <dataValidation type="list" allowBlank="1" showInputMessage="1" showErrorMessage="1" errorTitle="X-Author for Excel" error="Please select a value from the drop-down." promptTitle="X-Author for Excel" sqref="K30:K121" xr:uid="{00000000-0002-0000-0300-000009000000}">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either TRUE or FALSE from the dropdown." promptTitle="X-Author for Excel" sqref="L30:L121 U10:U25" xr:uid="{00000000-0002-0000-0300-00000A000000}">
      <formula1>"TRUE,FALSE"</formula1>
    </dataValidation>
    <dataValidation type="decimal" allowBlank="1" showInputMessage="1" showErrorMessage="1" errorTitle="X-Author for Excel" error="Please enter a valid numeric value. Valid range for Target % is -999.99 to 999.99." promptTitle="X-Author for Excel" sqref="N30:N121" xr:uid="{00000000-0002-0000-0300-00000B000000}">
      <formula1>-999.99</formula1>
      <formula2>999.99</formula2>
    </dataValidation>
    <dataValidation type="list" allowBlank="1" showInputMessage="1" showErrorMessage="1" errorTitle="X-Author for Excel" error="Please select a value from the drop-down." promptTitle="X-Author for Excel" sqref="E10:E25" xr:uid="{00000000-0002-0000-0300-00000C000000}">
      <formula1>IF(IFERROR(ROWS(INDIRECT(SUBSTITUTE("AIM_Outcome_Indicator__c.AIM_Baseline_Year__c"," ","_"))),-1) &lt; 0, 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AG10:AG25" xr:uid="{00000000-0002-0000-0300-00000D000000}">
      <formula1>IF(IFERROR(ROWS(INDIRECT(SUBSTITUTE("AIM_Outcome_Indicator__c.AIM_Deactivate_indicator__c"," ","_"))),-1) &lt; 0, XAuthorInvalidPicklistData,INDIRECT(SUBSTITUTE("AIM_Outcome_Indicator__c.AIM_Deactivate_indicator__c"," ","_")))</formula1>
    </dataValidation>
  </dataValidations>
  <hyperlinks>
    <hyperlink ref="A130" location="'Outcome Indicators - Section C'!A4" display="'Outcome Indicators - Section C'!A4" xr:uid="{00000000-0004-0000-0300-000000000000}"/>
    <hyperlink ref="B4" location="'Outcome Indicators - Section C'!A8" display="Outcome Indicators" xr:uid="{00000000-0004-0000-0300-000001000000}"/>
    <hyperlink ref="C4" location="_6017e447_f4b2_4605_8be3_67be82447dcf" display="Outcome Indicator Targets" xr:uid="{00000000-0004-0000-0300-000002000000}"/>
  </hyperlinks>
  <pageMargins left="0.7" right="0.7" top="0.75" bottom="0.75" header="0.3" footer="0.3"/>
  <pageSetup paperSize="8" scale="46" fitToHeight="0" orientation="landscape" r:id="rId1"/>
  <colBreaks count="1" manualBreakCount="1">
    <brk id="35" max="1048575" man="1"/>
  </colBreaks>
  <extLst>
    <ext xmlns:x14="http://schemas.microsoft.com/office/spreadsheetml/2009/9/main" uri="{78C0D931-6437-407d-A8EE-F0AAD7539E65}">
      <x14:conditionalFormattings>
        <x14:conditionalFormatting xmlns:xm="http://schemas.microsoft.com/office/excel/2006/main">
          <x14:cfRule type="expression" priority="8" id="{F8B86FC9-38F2-421F-BC8E-80A7C8DC9982}">
            <xm:f>INDEX('Overview - Section A'!$E$35:$E$36,MATCH($J30,'Overview - Section A'!$I$35:$I$36,0))&gt;'Overview - Section A'!$E$8</xm:f>
            <x14:dxf>
              <font>
                <color theme="0" tint="-0.24994659260841701"/>
              </font>
              <fill>
                <patternFill>
                  <bgColor theme="0" tint="-0.24994659260841701"/>
                </patternFill>
              </fill>
            </x14:dxf>
          </x14:cfRule>
          <xm:sqref>A30:H122</xm:sqref>
        </x14:conditionalFormatting>
        <x14:conditionalFormatting xmlns:xm="http://schemas.microsoft.com/office/excel/2006/main">
          <x14:cfRule type="expression" priority="6" id="{087DD156-1FF4-40B2-B2C5-19DF8DEF4B67}">
            <xm:f>OR('Overview - Section A'!$AN$5="Grant Making", 'Overview - Section A'!$AN$5="Grant Revision")</xm:f>
            <x14:dxf>
              <font>
                <color theme="0" tint="-0.24994659260841701"/>
              </font>
              <fill>
                <patternFill>
                  <bgColor theme="0" tint="-0.24994659260841701"/>
                </patternFill>
              </fill>
              <border>
                <left/>
                <right/>
                <top/>
                <bottom/>
              </border>
            </x14:dxf>
          </x14:cfRule>
          <xm:sqref>H9:H25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E000000}">
          <x14:formula1>
            <xm:f>'Overview - Section A'!$AO$25:$AO$32</xm:f>
          </x14:formula1>
          <xm:sqref>L10:N25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E234"/>
  <sheetViews>
    <sheetView showGridLines="0" tabSelected="1" topLeftCell="R35" zoomScaleNormal="100" zoomScaleSheetLayoutView="30" workbookViewId="0">
      <selection activeCell="W22" sqref="W22"/>
    </sheetView>
  </sheetViews>
  <sheetFormatPr defaultColWidth="11" defaultRowHeight="15.75" x14ac:dyDescent="0.25"/>
  <cols>
    <col min="1" max="1" width="11.5" style="6" customWidth="1"/>
    <col min="2" max="2" width="24.125" style="6" customWidth="1"/>
    <col min="3" max="4" width="30.625" style="6" customWidth="1"/>
    <col min="5" max="8" width="12.125" style="6" customWidth="1"/>
    <col min="9" max="11" width="27.625" style="6" hidden="1" customWidth="1"/>
    <col min="12" max="12" width="26.625" style="6" hidden="1" customWidth="1"/>
    <col min="13" max="14" width="27.625" style="6" hidden="1" customWidth="1"/>
    <col min="15" max="15" width="0.375" style="6" customWidth="1"/>
    <col min="16" max="16" width="20.625" style="6" customWidth="1"/>
    <col min="17" max="17" width="19.875" style="6" customWidth="1"/>
    <col min="18" max="18" width="21.625" style="6" customWidth="1"/>
    <col min="19" max="20" width="20.625" style="6" customWidth="1"/>
    <col min="21" max="21" width="16.375" style="6" customWidth="1"/>
    <col min="22" max="22" width="25.125" style="6" customWidth="1"/>
    <col min="23" max="23" width="52.5" style="6" customWidth="1"/>
    <col min="24" max="24" width="27.5" style="4" hidden="1" customWidth="1"/>
    <col min="25" max="25" width="19.875" style="4" hidden="1" customWidth="1"/>
    <col min="26" max="26" width="23.125" style="4" hidden="1" customWidth="1"/>
    <col min="27" max="27" width="20.375" style="4" hidden="1" customWidth="1"/>
    <col min="28" max="28" width="14.125" style="4" hidden="1" customWidth="1"/>
    <col min="29" max="29" width="15.375" style="4" hidden="1" customWidth="1"/>
    <col min="30" max="32" width="11" style="4" hidden="1" customWidth="1"/>
    <col min="33" max="33" width="26" style="4" hidden="1" customWidth="1"/>
    <col min="34" max="34" width="12" style="4" hidden="1" customWidth="1"/>
    <col min="35" max="35" width="14.625" style="4" hidden="1" customWidth="1"/>
    <col min="36" max="36" width="22.5" style="4" hidden="1" customWidth="1"/>
    <col min="37" max="43" width="22.875" style="4" hidden="1" customWidth="1"/>
    <col min="44" max="47" width="22.875" style="4" customWidth="1"/>
    <col min="48" max="48" width="11.125" style="4" hidden="1" customWidth="1"/>
    <col min="49" max="49" width="23.125" style="4" customWidth="1"/>
    <col min="50" max="50" width="0.375" style="9" customWidth="1"/>
    <col min="51" max="51" width="12.5" style="9" customWidth="1"/>
    <col min="52" max="52" width="12.875" style="9" customWidth="1"/>
    <col min="53" max="57" width="11" style="9"/>
    <col min="58" max="16384" width="11" style="6"/>
  </cols>
  <sheetData>
    <row r="1" spans="1:52" ht="21" customHeight="1" x14ac:dyDescent="0.25">
      <c r="A1" s="587" t="s">
        <v>282</v>
      </c>
      <c r="B1" s="588"/>
      <c r="C1" s="588"/>
      <c r="D1" s="588"/>
      <c r="E1" s="588"/>
      <c r="F1" s="588"/>
      <c r="G1" s="588"/>
      <c r="H1" s="588"/>
      <c r="I1" s="588"/>
      <c r="J1" s="588"/>
      <c r="K1" s="588"/>
      <c r="L1" s="588"/>
      <c r="M1" s="588"/>
      <c r="N1" s="588"/>
      <c r="O1" s="588"/>
      <c r="P1" s="588"/>
      <c r="Q1" s="588"/>
      <c r="R1" s="588"/>
      <c r="S1" s="588"/>
      <c r="T1" s="588"/>
      <c r="U1" s="588"/>
      <c r="V1" s="589"/>
    </row>
    <row r="2" spans="1:52" ht="41.25" customHeight="1" thickBot="1" x14ac:dyDescent="0.3">
      <c r="A2" s="590"/>
      <c r="B2" s="591"/>
      <c r="C2" s="591"/>
      <c r="D2" s="591"/>
      <c r="E2" s="591"/>
      <c r="F2" s="591"/>
      <c r="G2" s="591"/>
      <c r="H2" s="591"/>
      <c r="I2" s="591"/>
      <c r="J2" s="591"/>
      <c r="K2" s="591"/>
      <c r="L2" s="591"/>
      <c r="M2" s="591"/>
      <c r="N2" s="591"/>
      <c r="O2" s="591"/>
      <c r="P2" s="591"/>
      <c r="Q2" s="591"/>
      <c r="R2" s="591"/>
      <c r="S2" s="591"/>
      <c r="T2" s="591"/>
      <c r="U2" s="591"/>
      <c r="V2" s="592"/>
    </row>
    <row r="3" spans="1:52" ht="16.5" thickBot="1" x14ac:dyDescent="0.3"/>
    <row r="4" spans="1:52" ht="61.5" customHeight="1" thickBot="1" x14ac:dyDescent="0.3">
      <c r="A4" s="43" t="s">
        <v>11</v>
      </c>
      <c r="B4" s="356" t="s">
        <v>283</v>
      </c>
      <c r="C4" s="42" t="s">
        <v>284</v>
      </c>
    </row>
    <row r="7" spans="1:52" ht="16.5" thickBot="1" x14ac:dyDescent="0.3">
      <c r="D7" s="62"/>
      <c r="E7" s="62"/>
    </row>
    <row r="8" spans="1:52" ht="33" customHeight="1" thickBot="1" x14ac:dyDescent="0.3">
      <c r="A8" s="572" t="s">
        <v>283</v>
      </c>
      <c r="B8" s="593"/>
      <c r="C8" s="593"/>
      <c r="D8" s="593"/>
      <c r="E8" s="593"/>
      <c r="F8" s="593"/>
      <c r="G8" s="593"/>
      <c r="H8" s="593"/>
      <c r="I8" s="593"/>
      <c r="J8" s="593"/>
      <c r="K8" s="593"/>
      <c r="L8" s="593"/>
      <c r="M8" s="593"/>
      <c r="N8" s="593"/>
      <c r="O8" s="593"/>
      <c r="P8" s="593"/>
      <c r="Q8" s="593"/>
      <c r="R8" s="593"/>
      <c r="S8" s="593"/>
      <c r="T8" s="593"/>
      <c r="U8" s="593"/>
      <c r="V8" s="593"/>
      <c r="W8" s="593"/>
      <c r="X8" s="593"/>
      <c r="Y8" s="593"/>
      <c r="Z8" s="593"/>
      <c r="AA8" s="593"/>
      <c r="AB8" s="593"/>
      <c r="AC8" s="593"/>
      <c r="AD8" s="593"/>
      <c r="AE8" s="593"/>
      <c r="AF8" s="593"/>
      <c r="AG8" s="593"/>
      <c r="AH8" s="593"/>
      <c r="AI8" s="593"/>
      <c r="AJ8" s="593"/>
      <c r="AK8" s="593"/>
      <c r="AL8" s="593"/>
      <c r="AM8" s="593"/>
      <c r="AN8" s="593"/>
      <c r="AO8" s="593"/>
      <c r="AP8" s="593"/>
      <c r="AQ8" s="593"/>
      <c r="AR8" s="593"/>
      <c r="AS8" s="593"/>
      <c r="AT8" s="593"/>
      <c r="AU8" s="593"/>
      <c r="AV8" s="593"/>
      <c r="AW8" s="593"/>
      <c r="AX8" s="14"/>
    </row>
    <row r="9" spans="1:52" ht="80.25" customHeight="1" x14ac:dyDescent="0.25">
      <c r="A9" s="405" t="s">
        <v>285</v>
      </c>
      <c r="B9" s="405" t="s">
        <v>1</v>
      </c>
      <c r="C9" s="405" t="s">
        <v>286</v>
      </c>
      <c r="D9" s="405" t="s">
        <v>287</v>
      </c>
      <c r="E9" s="489" t="s">
        <v>288</v>
      </c>
      <c r="F9" s="405" t="s">
        <v>289</v>
      </c>
      <c r="G9" s="405" t="s">
        <v>290</v>
      </c>
      <c r="H9" s="405" t="s">
        <v>291</v>
      </c>
      <c r="I9" s="490" t="s">
        <v>353</v>
      </c>
      <c r="J9" s="490" t="s">
        <v>354</v>
      </c>
      <c r="K9" s="489"/>
      <c r="L9" s="489"/>
      <c r="M9" s="489"/>
      <c r="N9" s="490" t="s">
        <v>190</v>
      </c>
      <c r="O9" s="489"/>
      <c r="P9" s="405" t="s">
        <v>267</v>
      </c>
      <c r="Q9" s="405" t="s">
        <v>268</v>
      </c>
      <c r="R9" s="405" t="s">
        <v>292</v>
      </c>
      <c r="S9" s="405" t="s">
        <v>269</v>
      </c>
      <c r="T9" s="405" t="s">
        <v>295</v>
      </c>
      <c r="U9" s="405" t="s">
        <v>293</v>
      </c>
      <c r="V9" s="405" t="s">
        <v>294</v>
      </c>
      <c r="W9" s="405" t="s">
        <v>270</v>
      </c>
      <c r="X9" s="491" t="s">
        <v>43</v>
      </c>
      <c r="Y9" s="492" t="s">
        <v>77</v>
      </c>
      <c r="Z9" s="492"/>
      <c r="AA9" s="492" t="s">
        <v>104</v>
      </c>
      <c r="AB9" s="492" t="s">
        <v>188</v>
      </c>
      <c r="AC9" s="492" t="s">
        <v>28</v>
      </c>
      <c r="AD9" s="492"/>
      <c r="AE9" s="492" t="s">
        <v>57</v>
      </c>
      <c r="AF9" s="492" t="s">
        <v>30</v>
      </c>
      <c r="AG9" s="492" t="s">
        <v>114</v>
      </c>
      <c r="AH9" s="493" t="s">
        <v>123</v>
      </c>
      <c r="AI9" s="493" t="s">
        <v>132</v>
      </c>
      <c r="AJ9" s="493" t="s">
        <v>142</v>
      </c>
      <c r="AK9" s="493" t="s">
        <v>16</v>
      </c>
      <c r="AL9" s="493" t="s">
        <v>167</v>
      </c>
      <c r="AM9" s="493" t="s">
        <v>189</v>
      </c>
      <c r="AN9" s="493"/>
      <c r="AO9" s="493" t="s">
        <v>224</v>
      </c>
      <c r="AP9" s="493" t="s">
        <v>223</v>
      </c>
      <c r="AQ9" s="493"/>
      <c r="AR9" s="405" t="s">
        <v>218</v>
      </c>
      <c r="AS9" s="405" t="s">
        <v>219</v>
      </c>
      <c r="AT9" s="405" t="s">
        <v>220</v>
      </c>
      <c r="AU9" s="403" t="s">
        <v>355</v>
      </c>
      <c r="AV9" s="494" t="s">
        <v>317</v>
      </c>
      <c r="AW9" s="489" t="s">
        <v>328</v>
      </c>
      <c r="AX9" s="132"/>
      <c r="AY9" s="136"/>
      <c r="AZ9" s="136"/>
    </row>
    <row r="10" spans="1:52" ht="47.1" hidden="1" customHeight="1" x14ac:dyDescent="0.25">
      <c r="A10" s="410" t="s">
        <v>50</v>
      </c>
      <c r="B10" s="411" t="str">
        <f>IFERROR(IF(AND(C10="",D10=""),"",VLOOKUP(AI10,'Reference records(soft deleted)'!$B$46:$D$62,3,FALSE)),"")</f>
        <v/>
      </c>
      <c r="C10" s="411" t="str">
        <f>IFERROR(VLOOKUP(AJ10,'Reference records(soft deleted)'!$B$67:$E$104,3,FALSE),"")</f>
        <v/>
      </c>
      <c r="D10" s="448" t="s">
        <v>222</v>
      </c>
      <c r="E10" s="430" t="s">
        <v>39</v>
      </c>
      <c r="F10" s="431" t="s">
        <v>40</v>
      </c>
      <c r="G10" s="495" t="str">
        <f>IF(IF(AND(E10="",F10=""),IF(AL10="0.00","",AL10),IFERROR((E10/F10)*100,""))=0,"",IF(AND(E10="",F10=""),IF(AL10="0.00","",AL10),IFERROR((E10/F10)*100,"")))</f>
        <v/>
      </c>
      <c r="H10" s="434" t="s">
        <v>41</v>
      </c>
      <c r="I10" s="485" t="str">
        <f>IFERROR(VLOOKUP(C10,'Reference records(soft deleted)'!$D$67:$H$104,5,FALSE),"")</f>
        <v/>
      </c>
      <c r="J10" s="485" t="str">
        <f>IF(AND(OR(AND(F10&lt;&gt;"",G10&lt;&gt;""),AND(VLOOKUP(A10,$B$45:$F$227,5,FALSE)&lt;&gt;"",VLOOKUP(A10,$B$45:$G$227,6,FALSE)&lt;&gt;"")),I10="Number"),"Yes","No")</f>
        <v>No</v>
      </c>
      <c r="K10" s="485"/>
      <c r="L10" s="485"/>
      <c r="M10" s="485"/>
      <c r="N10" s="485" t="str">
        <f>IFERROR(IF(AM10="","",VLOOKUP(AM10,'Overview - Section A'!$P$30:$Q$31,2,FALSE)),"")</f>
        <v/>
      </c>
      <c r="O10" s="485"/>
      <c r="P10" s="434" t="s">
        <v>216</v>
      </c>
      <c r="Q10" s="414" t="str">
        <f t="array" ref="Q10">IFERROR(IF(INDEX('Reference Records'!$D$36:$D$68,MATCH(LEFT(C10,255),LEFT('Reference Records'!$C$36:$C$68,255),0))=0,"",INDEX('Reference Records'!$D$36:$D$68,MATCH(LEFT(C10,255),LEFT('Reference Records'!$C$36:$C$68,255),0))),"")</f>
        <v/>
      </c>
      <c r="R10" s="496"/>
      <c r="S10" s="485" t="str">
        <f>IF('Overview - Section A'!$AN$5="Funding Request",IF(N10="Funding Request Place Holder","",N10),"")</f>
        <v/>
      </c>
      <c r="T10" s="485" t="str">
        <f>IFERROR(IF(AK10="","",AK10),"")</f>
        <v>[Country (Name)]</v>
      </c>
      <c r="U10" s="485" t="str">
        <f>IFERROR(IF(AP10="","",VLOOKUP(AP10,'Picklist Mapping'!$C$3:$D$4,2,FALSE)),"")</f>
        <v/>
      </c>
      <c r="V10" s="434" t="s">
        <v>98</v>
      </c>
      <c r="W10" s="448" t="s">
        <v>217</v>
      </c>
      <c r="X10" s="491" t="str">
        <f>IFERROR(IF(VLOOKUP(B10,'Reference Records'!$C$71:$D$84,2,FALSE)=0,"",VLOOKUP(B10,'Reference Records'!$C$71:$D$84,2,FALSE)),"")</f>
        <v/>
      </c>
      <c r="Y10" s="470" t="str">
        <f>IF(Q10&lt;&gt;"",C10&amp;D10,"")</f>
        <v/>
      </c>
      <c r="Z10" s="470"/>
      <c r="AA10" s="470" t="str">
        <f>C10&amp;D10</f>
        <v>[Custom Coverage Indicator Name - Local]</v>
      </c>
      <c r="AB10" s="470" t="str">
        <f>IFERROR(IF('Overview - Section A'!$AN$5="Funding Request",VLOOKUP(S10,'Overview - Section A'!$M$30:$P$31,4,FALSE),IF(AM10="","",AM10)),"")</f>
        <v>[Responsible PR]</v>
      </c>
      <c r="AC10" s="470" t="b">
        <f>IFERROR(IF(OR(C10&lt;&gt;"",D10&lt;&gt;""),TRUE,FALSE),FALSE)</f>
        <v>1</v>
      </c>
      <c r="AD10" s="470"/>
      <c r="AE10" s="470" t="str">
        <f t="array" ref="AE10">IFERROR(IF(INDEX('Overview - Section A'!$H$92:$H$111,MATCH(LEFT(B10,255),LEFT('Overview - Section A'!$E$92:$E$111,255),0))=0,"",INDEX('Overview - Section A'!$H$92:$H$111,MATCH(LEFT(B10,255),LEFT('Overview - Section A'!$E$92:$E$111,255),0))),"")</f>
        <v>a1P360000031ZhzEAE</v>
      </c>
      <c r="AF10" s="470" t="s">
        <v>29</v>
      </c>
      <c r="AG10" s="470" t="str">
        <f t="array" ref="AG10">IFERROR(IF(INDEX('Reference Records'!$G$36:$G$68,MATCH(LEFT(C10,255),LEFT('Reference Records'!$C$36:$C$68,255),0))=0,"",INDEX('Reference Records'!$G$36:$G$68,MATCH(LEFT(C10,255),LEFT('Reference Records'!$C$36:$C$68,255),0))),"")</f>
        <v/>
      </c>
      <c r="AH10" s="470" t="str">
        <f>IFERROR(IF('Overview - Section A'!$AN$5="Funding Request",IF('Reference Records'!$B$157&lt;&gt;"",VLOOKUP(T10,'Reference Records'!$B$157:$C$158,2,FALSE),VLOOKUP(T10,'Reference Records'!$A$170:$C$596,3,FALSE)),VLOOKUP(T10,'Reference Records'!$A$599:$C$601,3,FALSE)),"")</f>
        <v/>
      </c>
      <c r="AI10" s="497" t="s">
        <v>131</v>
      </c>
      <c r="AJ10" s="470" t="s">
        <v>141</v>
      </c>
      <c r="AK10" s="470" t="s">
        <v>136</v>
      </c>
      <c r="AL10" s="498" t="s">
        <v>165</v>
      </c>
      <c r="AM10" s="497" t="s">
        <v>187</v>
      </c>
      <c r="AN10" s="470"/>
      <c r="AO10" s="493" t="str">
        <f>IFERROR(VLOOKUP(U10,'Picklist Mapping'!$A$3:$C$4,3,FALSE),"")</f>
        <v/>
      </c>
      <c r="AP10" s="499" t="s">
        <v>97</v>
      </c>
      <c r="AQ10" s="493"/>
      <c r="AR10" s="434" t="s">
        <v>20</v>
      </c>
      <c r="AS10" s="448" t="s">
        <v>21</v>
      </c>
      <c r="AT10" s="434" t="s">
        <v>139</v>
      </c>
      <c r="AU10" s="500" t="str">
        <f>IF(U10&lt;&gt;"","Please enter the geographic area in the comments section","")</f>
        <v/>
      </c>
      <c r="AV10" s="483" t="s">
        <v>29</v>
      </c>
      <c r="AW10" s="434" t="s">
        <v>326</v>
      </c>
      <c r="AX10" s="132"/>
      <c r="AY10" s="394" t="str">
        <f>IF(U10&lt;&gt;"","Please enter the geographic area in the comments section","")</f>
        <v/>
      </c>
      <c r="AZ10" s="136"/>
    </row>
    <row r="11" spans="1:52" ht="47.1" customHeight="1" x14ac:dyDescent="0.25">
      <c r="A11" s="410">
        <v>1</v>
      </c>
      <c r="B11" s="411" t="str">
        <f>IFERROR(IF(AND(C11="",D11=""),"",VLOOKUP(AI11,'Reference records(soft deleted)'!$B$46:$D$62,3,FALSE)),"")</f>
        <v>Lutte antivectorielle</v>
      </c>
      <c r="C11" s="411" t="str">
        <f>IFERROR(VLOOKUP(AJ11,'Reference records(soft deleted)'!$B$67:$E$104,3,FALSE),"")</f>
        <v>VC-1(M): Nombre de moustiquaires imprégnées d’insecticide longue durée distribuées aux populations à risque à travers de campagnes à grande échelle</v>
      </c>
      <c r="D11" s="448"/>
      <c r="E11" s="430">
        <v>5020076</v>
      </c>
      <c r="F11" s="431"/>
      <c r="G11" s="495" t="str">
        <f t="shared" ref="G11:G40" si="0">IF(IF(AND(E11="",F11=""),IF(AL11="0.00","",AL11),IFERROR((E11/F11)*100,""))=0,"",IF(AND(E11="",F11=""),IF(AL11="0.00","",AL11),IFERROR((E11/F11)*100,"")))</f>
        <v/>
      </c>
      <c r="H11" s="434" t="s">
        <v>387</v>
      </c>
      <c r="I11" s="485">
        <f>IFERROR(VLOOKUP(C11,'Reference records(soft deleted)'!$D$67:$H$104,5,FALSE),"")</f>
        <v>0</v>
      </c>
      <c r="J11" s="485" t="str">
        <f t="shared" ref="J11:J40" si="1">IF(AND(OR(AND(F11&lt;&gt;"",G11&lt;&gt;""),AND(VLOOKUP(A11,$B$45:$F$227,5,FALSE)&lt;&gt;"",VLOOKUP(A11,$B$45:$G$227,6,FALSE)&lt;&gt;"")),I11="Number"),"Yes","No")</f>
        <v>No</v>
      </c>
      <c r="K11" s="485"/>
      <c r="L11" s="485"/>
      <c r="M11" s="485"/>
      <c r="N11" s="485" t="str">
        <f>IFERROR(IF(AM11="","",VLOOKUP(AM11,'Overview - Section A'!$P$30:$Q$31,2,FALSE)),"")</f>
        <v/>
      </c>
      <c r="O11" s="485"/>
      <c r="P11" s="434" t="s">
        <v>887</v>
      </c>
      <c r="Q11" s="414" t="str">
        <f t="array" ref="Q11">IFERROR(IF(INDEX('Reference Records'!$D$36:$D$68,MATCH(LEFT(C11,255),LEFT('Reference Records'!$C$36:$C$68,255),0))=0,"",INDEX('Reference Records'!$D$36:$D$68,MATCH(LEFT(C11,255),LEFT('Reference Records'!$C$36:$C$68,255),0))),"")</f>
        <v/>
      </c>
      <c r="R11" s="496"/>
      <c r="S11" s="485" t="str">
        <f>IF('Overview - Section A'!$AN$5="Funding Request",IF(N11="Funding Request Place Holder","",N11),"")</f>
        <v/>
      </c>
      <c r="T11" s="485" t="str">
        <f t="shared" ref="T11:T40" si="2">IFERROR(IF(AK11="","",AK11),"")</f>
        <v>Burundi</v>
      </c>
      <c r="U11" s="485" t="str">
        <f>IFERROR(IF(AP11="","",VLOOKUP(AP11,'Picklist Mapping'!$C$3:$D$4,2,FALSE)),"")</f>
        <v>National</v>
      </c>
      <c r="V11" s="434" t="s">
        <v>371</v>
      </c>
      <c r="W11" s="555" t="s">
        <v>5485</v>
      </c>
      <c r="X11" s="491" t="str">
        <f>IFERROR(IF(VLOOKUP(B11,'Reference Records'!$C$71:$D$84,2,FALSE)=0,"",VLOOKUP(B11,'Reference Records'!$C$71:$D$84,2,FALSE)),"")</f>
        <v>MCI-00011</v>
      </c>
      <c r="Y11" s="470" t="str">
        <f t="shared" ref="Y11:Y40" si="3">IF(Q11&lt;&gt;"",C11&amp;D11,"")</f>
        <v/>
      </c>
      <c r="Z11" s="470"/>
      <c r="AA11" s="470" t="str">
        <f t="shared" ref="AA11:AA40" si="4">C11&amp;D11</f>
        <v>VC-1(M): Nombre de moustiquaires imprégnées d’insecticide longue durée distribuées aux populations à risque à travers de campagnes à grande échelle</v>
      </c>
      <c r="AB11" s="470" t="str">
        <f>IFERROR(IF('Overview - Section A'!$AN$5="Funding Request",VLOOKUP(S11,'Overview - Section A'!$M$30:$P$31,4,FALSE),IF(AM11="","",AM11)),"")</f>
        <v/>
      </c>
      <c r="AC11" s="470" t="b">
        <f t="shared" ref="AC11:AC40" si="5">IFERROR(IF(OR(C11&lt;&gt;"",D11&lt;&gt;""),TRUE,FALSE),FALSE)</f>
        <v>1</v>
      </c>
      <c r="AD11" s="470"/>
      <c r="AE11" s="470" t="str">
        <f t="array" ref="AE11">IFERROR(IF(INDEX('Overview - Section A'!$H$92:$H$111,MATCH(LEFT(B11,255),LEFT('Overview - Section A'!$E$92:$E$111,255),0))=0,"",INDEX('Overview - Section A'!$H$92:$H$111,MATCH(LEFT(B11,255),LEFT('Overview - Section A'!$E$92:$E$111,255),0))),"")</f>
        <v>a1P360000031ZhvEAE</v>
      </c>
      <c r="AF11" s="470" t="s">
        <v>888</v>
      </c>
      <c r="AG11" s="470" t="str">
        <f t="array" ref="AG11">IFERROR(IF(INDEX('Reference Records'!$G$36:$G$68,MATCH(LEFT(C11,255),LEFT('Reference Records'!$C$36:$C$68,255),0))=0,"",INDEX('Reference Records'!$G$36:$G$68,MATCH(LEFT(C11,255),LEFT('Reference Records'!$C$36:$C$68,255),0))),"")</f>
        <v>a1O36000001EGFpEAO</v>
      </c>
      <c r="AH11" s="470" t="str">
        <f>IFERROR(IF('Overview - Section A'!$AN$5="Funding Request",IF('Reference Records'!$B$157&lt;&gt;"",VLOOKUP(T11,'Reference Records'!$B$157:$C$158,2,FALSE),VLOOKUP(T11,'Reference Records'!$A$170:$C$596,3,FALSE)),VLOOKUP(T11,'Reference Records'!$A$599:$C$601,3,FALSE)),"")</f>
        <v>a1A360000013M1rEAE</v>
      </c>
      <c r="AI11" s="497" t="s">
        <v>596</v>
      </c>
      <c r="AJ11" s="470" t="s">
        <v>890</v>
      </c>
      <c r="AK11" s="470" t="s">
        <v>434</v>
      </c>
      <c r="AL11" s="498"/>
      <c r="AM11" s="497"/>
      <c r="AN11" s="470"/>
      <c r="AO11" s="493" t="str">
        <f>IFERROR(VLOOKUP(U11,'Picklist Mapping'!$A$3:$C$4,3,FALSE),"")</f>
        <v>National</v>
      </c>
      <c r="AP11" s="499" t="s">
        <v>209</v>
      </c>
      <c r="AQ11" s="493"/>
      <c r="AR11" s="434" t="s">
        <v>891</v>
      </c>
      <c r="AS11" s="555" t="s">
        <v>5486</v>
      </c>
      <c r="AT11" s="434"/>
      <c r="AU11" s="500" t="str">
        <f t="shared" ref="AU11:AU40" si="6">IF(U11&lt;&gt;"","Please enter the geographic area in the comments section","")</f>
        <v>Please enter the geographic area in the comments section</v>
      </c>
      <c r="AV11" s="483" t="s">
        <v>431</v>
      </c>
      <c r="AW11" s="434"/>
      <c r="AX11" s="132"/>
      <c r="AY11" s="394"/>
      <c r="AZ11" s="136"/>
    </row>
    <row r="12" spans="1:52" ht="47.1" customHeight="1" x14ac:dyDescent="0.25">
      <c r="A12" s="410">
        <v>2</v>
      </c>
      <c r="B12" s="411" t="str">
        <f>IFERROR(IF(AND(C12="",D12=""),"",VLOOKUP(AI12,'Reference records(soft deleted)'!$B$46:$D$62,3,FALSE)),"")</f>
        <v>Prise en charge</v>
      </c>
      <c r="C12" s="411" t="str">
        <f>IFERROR(VLOOKUP(AJ12,'Reference records(soft deleted)'!$B$67:$E$104,3,FALSE),"")</f>
        <v>CM-1a(M): Proportion de cas suspect de paludisme soumis à un test parasitologique dans des établissements de santé du secteur public</v>
      </c>
      <c r="D12" s="448"/>
      <c r="E12" s="430">
        <v>11487514</v>
      </c>
      <c r="F12" s="431">
        <v>10896389</v>
      </c>
      <c r="G12" s="495">
        <f t="shared" si="0"/>
        <v>105.42496234302942</v>
      </c>
      <c r="H12" s="434" t="s">
        <v>389</v>
      </c>
      <c r="I12" s="485">
        <f>IFERROR(VLOOKUP(C12,'Reference records(soft deleted)'!$D$67:$H$104,5,FALSE),"")</f>
        <v>0</v>
      </c>
      <c r="J12" s="485" t="str">
        <f t="shared" si="1"/>
        <v>No</v>
      </c>
      <c r="K12" s="485"/>
      <c r="L12" s="485"/>
      <c r="M12" s="485"/>
      <c r="N12" s="485" t="str">
        <f>IFERROR(IF(AM12="","",VLOOKUP(AM12,'Overview - Section A'!$P$30:$Q$31,2,FALSE)),"")</f>
        <v/>
      </c>
      <c r="O12" s="485"/>
      <c r="P12" s="434" t="s">
        <v>892</v>
      </c>
      <c r="Q12" s="414" t="str">
        <f t="array" ref="Q12">IFERROR(IF(INDEX('Reference Records'!$D$36:$D$68,MATCH(LEFT(C12,255),LEFT('Reference Records'!$C$36:$C$68,255),0))=0,"",INDEX('Reference Records'!$D$36:$D$68,MATCH(LEFT(C12,255),LEFT('Reference Records'!$C$36:$C$68,255),0))),"")</f>
        <v>Age,Type de tests</v>
      </c>
      <c r="R12" s="496"/>
      <c r="S12" s="485" t="str">
        <f>IF('Overview - Section A'!$AN$5="Funding Request",IF(N12="Funding Request Place Holder","",N12),"")</f>
        <v/>
      </c>
      <c r="T12" s="485" t="str">
        <f t="shared" si="2"/>
        <v>Burundi</v>
      </c>
      <c r="U12" s="485" t="str">
        <f>IFERROR(IF(AP12="","",VLOOKUP(AP12,'Picklist Mapping'!$C$3:$D$4,2,FALSE)),"")</f>
        <v>National</v>
      </c>
      <c r="V12" s="434" t="s">
        <v>371</v>
      </c>
      <c r="W12" s="448" t="s">
        <v>893</v>
      </c>
      <c r="X12" s="491" t="str">
        <f>IFERROR(IF(VLOOKUP(B12,'Reference Records'!$C$71:$D$84,2,FALSE)=0,"",VLOOKUP(B12,'Reference Records'!$C$71:$D$84,2,FALSE)),"")</f>
        <v>MCI-00012</v>
      </c>
      <c r="Y12" s="470" t="str">
        <f t="shared" si="3"/>
        <v>CM-1a(M): Proportion de cas suspect de paludisme soumis à un test parasitologique dans des établissements de santé du secteur public</v>
      </c>
      <c r="Z12" s="470"/>
      <c r="AA12" s="470" t="str">
        <f t="shared" si="4"/>
        <v>CM-1a(M): Proportion de cas suspect de paludisme soumis à un test parasitologique dans des établissements de santé du secteur public</v>
      </c>
      <c r="AB12" s="470" t="str">
        <f>IFERROR(IF('Overview - Section A'!$AN$5="Funding Request",VLOOKUP(S12,'Overview - Section A'!$M$30:$P$31,4,FALSE),IF(AM12="","",AM12)),"")</f>
        <v/>
      </c>
      <c r="AC12" s="470" t="b">
        <f t="shared" si="5"/>
        <v>1</v>
      </c>
      <c r="AD12" s="470"/>
      <c r="AE12" s="470" t="str">
        <f t="array" ref="AE12">IFERROR(IF(INDEX('Overview - Section A'!$H$92:$H$111,MATCH(LEFT(B12,255),LEFT('Overview - Section A'!$E$92:$E$111,255),0))=0,"",INDEX('Overview - Section A'!$H$92:$H$111,MATCH(LEFT(B12,255),LEFT('Overview - Section A'!$E$92:$E$111,255),0))),"")</f>
        <v>a1P360000031ZhwEAE</v>
      </c>
      <c r="AF12" s="470" t="s">
        <v>894</v>
      </c>
      <c r="AG12" s="470" t="str">
        <f t="array" ref="AG12">IFERROR(IF(INDEX('Reference Records'!$G$36:$G$68,MATCH(LEFT(C12,255),LEFT('Reference Records'!$C$36:$C$68,255),0))=0,"",INDEX('Reference Records'!$G$36:$G$68,MATCH(LEFT(C12,255),LEFT('Reference Records'!$C$36:$C$68,255),0))),"")</f>
        <v>a1O36000001EGFvEAO</v>
      </c>
      <c r="AH12" s="470" t="str">
        <f>IFERROR(IF('Overview - Section A'!$AN$5="Funding Request",IF('Reference Records'!$B$157&lt;&gt;"",VLOOKUP(T12,'Reference Records'!$B$157:$C$158,2,FALSE),VLOOKUP(T12,'Reference Records'!$A$170:$C$596,3,FALSE)),VLOOKUP(T12,'Reference Records'!$A$599:$C$601,3,FALSE)),"")</f>
        <v>a1A360000013M1rEAE</v>
      </c>
      <c r="AI12" s="497" t="s">
        <v>599</v>
      </c>
      <c r="AJ12" s="470" t="s">
        <v>896</v>
      </c>
      <c r="AK12" s="470" t="s">
        <v>434</v>
      </c>
      <c r="AL12" s="498">
        <v>105.4</v>
      </c>
      <c r="AM12" s="497"/>
      <c r="AN12" s="470"/>
      <c r="AO12" s="493" t="str">
        <f>IFERROR(VLOOKUP(U12,'Picklist Mapping'!$A$3:$C$4,3,FALSE),"")</f>
        <v>National</v>
      </c>
      <c r="AP12" s="499" t="s">
        <v>209</v>
      </c>
      <c r="AQ12" s="493"/>
      <c r="AR12" s="434" t="s">
        <v>897</v>
      </c>
      <c r="AS12" s="448" t="s">
        <v>898</v>
      </c>
      <c r="AT12" s="434"/>
      <c r="AU12" s="500" t="str">
        <f t="shared" si="6"/>
        <v>Please enter the geographic area in the comments section</v>
      </c>
      <c r="AV12" s="483" t="s">
        <v>431</v>
      </c>
      <c r="AW12" s="434"/>
      <c r="AX12" s="132"/>
      <c r="AY12" s="394"/>
      <c r="AZ12" s="136"/>
    </row>
    <row r="13" spans="1:52" ht="47.1" customHeight="1" x14ac:dyDescent="0.25">
      <c r="A13" s="410">
        <v>3</v>
      </c>
      <c r="B13" s="411" t="str">
        <f>IFERROR(IF(AND(C13="",D13=""),"",VLOOKUP(AI13,'Reference records(soft deleted)'!$B$46:$D$62,3,FALSE)),"")</f>
        <v>Prise en charge</v>
      </c>
      <c r="C13" s="411" t="str">
        <f>IFERROR(VLOOKUP(AJ13,'Reference records(soft deleted)'!$B$67:$E$104,3,FALSE),"")</f>
        <v>CM-1b(M): Proportion de cas suspects de paludisme soumis à un test parasitologique dans la communauté</v>
      </c>
      <c r="D13" s="448"/>
      <c r="E13" s="430">
        <v>646543</v>
      </c>
      <c r="F13" s="431">
        <v>781862</v>
      </c>
      <c r="G13" s="495">
        <f t="shared" si="0"/>
        <v>82.692725826296709</v>
      </c>
      <c r="H13" s="434" t="s">
        <v>389</v>
      </c>
      <c r="I13" s="485">
        <f>IFERROR(VLOOKUP(C13,'Reference records(soft deleted)'!$D$67:$H$104,5,FALSE),"")</f>
        <v>0</v>
      </c>
      <c r="J13" s="485" t="str">
        <f t="shared" si="1"/>
        <v>No</v>
      </c>
      <c r="K13" s="485"/>
      <c r="L13" s="485"/>
      <c r="M13" s="485"/>
      <c r="N13" s="485" t="str">
        <f>IFERROR(IF(AM13="","",VLOOKUP(AM13,'Overview - Section A'!$P$30:$Q$31,2,FALSE)),"")</f>
        <v/>
      </c>
      <c r="O13" s="485"/>
      <c r="P13" s="434" t="s">
        <v>892</v>
      </c>
      <c r="Q13" s="414" t="str">
        <f t="array" ref="Q13">IFERROR(IF(INDEX('Reference Records'!$D$36:$D$68,MATCH(LEFT(C13,255),LEFT('Reference Records'!$C$36:$C$68,255),0))=0,"",INDEX('Reference Records'!$D$36:$D$68,MATCH(LEFT(C13,255),LEFT('Reference Records'!$C$36:$C$68,255),0))),"")</f>
        <v>Type de tests,Age</v>
      </c>
      <c r="R13" s="496"/>
      <c r="S13" s="485" t="str">
        <f>IF('Overview - Section A'!$AN$5="Funding Request",IF(N13="Funding Request Place Holder","",N13),"")</f>
        <v/>
      </c>
      <c r="T13" s="485" t="str">
        <f t="shared" si="2"/>
        <v>Burundi</v>
      </c>
      <c r="U13" s="485" t="str">
        <f>IFERROR(IF(AP13="","",VLOOKUP(AP13,'Picklist Mapping'!$C$3:$D$4,2,FALSE)),"")</f>
        <v/>
      </c>
      <c r="V13" s="434" t="s">
        <v>371</v>
      </c>
      <c r="W13" s="448" t="s">
        <v>899</v>
      </c>
      <c r="X13" s="491" t="str">
        <f>IFERROR(IF(VLOOKUP(B13,'Reference Records'!$C$71:$D$84,2,FALSE)=0,"",VLOOKUP(B13,'Reference Records'!$C$71:$D$84,2,FALSE)),"")</f>
        <v>MCI-00012</v>
      </c>
      <c r="Y13" s="470" t="str">
        <f t="shared" si="3"/>
        <v>CM-1b(M): Proportion de cas suspects de paludisme soumis à un test parasitologique dans la communauté</v>
      </c>
      <c r="Z13" s="470"/>
      <c r="AA13" s="470" t="str">
        <f t="shared" si="4"/>
        <v>CM-1b(M): Proportion de cas suspects de paludisme soumis à un test parasitologique dans la communauté</v>
      </c>
      <c r="AB13" s="470" t="str">
        <f>IFERROR(IF('Overview - Section A'!$AN$5="Funding Request",VLOOKUP(S13,'Overview - Section A'!$M$30:$P$31,4,FALSE),IF(AM13="","",AM13)),"")</f>
        <v/>
      </c>
      <c r="AC13" s="470" t="b">
        <f t="shared" si="5"/>
        <v>1</v>
      </c>
      <c r="AD13" s="470"/>
      <c r="AE13" s="470" t="str">
        <f t="array" ref="AE13">IFERROR(IF(INDEX('Overview - Section A'!$H$92:$H$111,MATCH(LEFT(B13,255),LEFT('Overview - Section A'!$E$92:$E$111,255),0))=0,"",INDEX('Overview - Section A'!$H$92:$H$111,MATCH(LEFT(B13,255),LEFT('Overview - Section A'!$E$92:$E$111,255),0))),"")</f>
        <v>a1P360000031ZhwEAE</v>
      </c>
      <c r="AF13" s="470" t="s">
        <v>900</v>
      </c>
      <c r="AG13" s="470" t="str">
        <f t="array" ref="AG13">IFERROR(IF(INDEX('Reference Records'!$G$36:$G$68,MATCH(LEFT(C13,255),LEFT('Reference Records'!$C$36:$C$68,255),0))=0,"",INDEX('Reference Records'!$G$36:$G$68,MATCH(LEFT(C13,255),LEFT('Reference Records'!$C$36:$C$68,255),0))),"")</f>
        <v>a1O36000001EGFwEAO</v>
      </c>
      <c r="AH13" s="470" t="str">
        <f>IFERROR(IF('Overview - Section A'!$AN$5="Funding Request",IF('Reference Records'!$B$157&lt;&gt;"",VLOOKUP(T13,'Reference Records'!$B$157:$C$158,2,FALSE),VLOOKUP(T13,'Reference Records'!$A$170:$C$596,3,FALSE)),VLOOKUP(T13,'Reference Records'!$A$599:$C$601,3,FALSE)),"")</f>
        <v>a1A360000013M1rEAE</v>
      </c>
      <c r="AI13" s="497" t="s">
        <v>599</v>
      </c>
      <c r="AJ13" s="470" t="s">
        <v>902</v>
      </c>
      <c r="AK13" s="470" t="s">
        <v>434</v>
      </c>
      <c r="AL13" s="498">
        <v>82.7</v>
      </c>
      <c r="AM13" s="497"/>
      <c r="AN13" s="470"/>
      <c r="AO13" s="493" t="str">
        <f>IFERROR(VLOOKUP(U13,'Picklist Mapping'!$A$3:$C$4,3,FALSE),"")</f>
        <v/>
      </c>
      <c r="AP13" s="499" t="s">
        <v>368</v>
      </c>
      <c r="AQ13" s="493"/>
      <c r="AR13" s="434" t="s">
        <v>897</v>
      </c>
      <c r="AS13" s="448" t="s">
        <v>903</v>
      </c>
      <c r="AT13" s="434"/>
      <c r="AU13" s="500" t="str">
        <f t="shared" si="6"/>
        <v/>
      </c>
      <c r="AV13" s="483" t="s">
        <v>431</v>
      </c>
      <c r="AW13" s="434"/>
      <c r="AX13" s="132"/>
      <c r="AY13" s="394"/>
      <c r="AZ13" s="136"/>
    </row>
    <row r="14" spans="1:52" ht="47.1" customHeight="1" x14ac:dyDescent="0.25">
      <c r="A14" s="410">
        <v>4</v>
      </c>
      <c r="B14" s="411" t="str">
        <f>IFERROR(IF(AND(C14="",D14=""),"",VLOOKUP(AI14,'Reference records(soft deleted)'!$B$46:$D$62,3,FALSE)),"")</f>
        <v>Prise en charge</v>
      </c>
      <c r="C14" s="411" t="str">
        <f>IFERROR(VLOOKUP(AJ14,'Reference records(soft deleted)'!$B$67:$E$104,3,FALSE),"")</f>
        <v>CM-1c(M): Proportion de cas suspects de paludisme soumis à un test parasitologique dans des locaux du secteur privé</v>
      </c>
      <c r="D14" s="448"/>
      <c r="E14" s="430">
        <v>757055</v>
      </c>
      <c r="F14" s="431">
        <v>759546</v>
      </c>
      <c r="G14" s="495">
        <f t="shared" si="0"/>
        <v>99.672040929713276</v>
      </c>
      <c r="H14" s="434" t="s">
        <v>389</v>
      </c>
      <c r="I14" s="485">
        <f>IFERROR(VLOOKUP(C14,'Reference records(soft deleted)'!$D$67:$H$104,5,FALSE),"")</f>
        <v>0</v>
      </c>
      <c r="J14" s="485" t="str">
        <f t="shared" si="1"/>
        <v>No</v>
      </c>
      <c r="K14" s="485"/>
      <c r="L14" s="485"/>
      <c r="M14" s="485"/>
      <c r="N14" s="485" t="str">
        <f>IFERROR(IF(AM14="","",VLOOKUP(AM14,'Overview - Section A'!$P$30:$Q$31,2,FALSE)),"")</f>
        <v/>
      </c>
      <c r="O14" s="485"/>
      <c r="P14" s="434" t="s">
        <v>892</v>
      </c>
      <c r="Q14" s="414" t="str">
        <f t="array" ref="Q14">IFERROR(IF(INDEX('Reference Records'!$D$36:$D$68,MATCH(LEFT(C14,255),LEFT('Reference Records'!$C$36:$C$68,255),0))=0,"",INDEX('Reference Records'!$D$36:$D$68,MATCH(LEFT(C14,255),LEFT('Reference Records'!$C$36:$C$68,255),0))),"")</f>
        <v>Type de tests,Age</v>
      </c>
      <c r="R14" s="496"/>
      <c r="S14" s="485" t="str">
        <f>IF('Overview - Section A'!$AN$5="Funding Request",IF(N14="Funding Request Place Holder","",N14),"")</f>
        <v/>
      </c>
      <c r="T14" s="485" t="str">
        <f t="shared" si="2"/>
        <v>Burundi</v>
      </c>
      <c r="U14" s="485" t="str">
        <f>IFERROR(IF(AP14="","",VLOOKUP(AP14,'Picklist Mapping'!$C$3:$D$4,2,FALSE)),"")</f>
        <v>National</v>
      </c>
      <c r="V14" s="434" t="s">
        <v>371</v>
      </c>
      <c r="W14" s="448" t="s">
        <v>904</v>
      </c>
      <c r="X14" s="491" t="str">
        <f>IFERROR(IF(VLOOKUP(B14,'Reference Records'!$C$71:$D$84,2,FALSE)=0,"",VLOOKUP(B14,'Reference Records'!$C$71:$D$84,2,FALSE)),"")</f>
        <v>MCI-00012</v>
      </c>
      <c r="Y14" s="470" t="str">
        <f t="shared" si="3"/>
        <v>CM-1c(M): Proportion de cas suspects de paludisme soumis à un test parasitologique dans des locaux du secteur privé</v>
      </c>
      <c r="Z14" s="470"/>
      <c r="AA14" s="470" t="str">
        <f t="shared" si="4"/>
        <v>CM-1c(M): Proportion de cas suspects de paludisme soumis à un test parasitologique dans des locaux du secteur privé</v>
      </c>
      <c r="AB14" s="470" t="str">
        <f>IFERROR(IF('Overview - Section A'!$AN$5="Funding Request",VLOOKUP(S14,'Overview - Section A'!$M$30:$P$31,4,FALSE),IF(AM14="","",AM14)),"")</f>
        <v/>
      </c>
      <c r="AC14" s="470" t="b">
        <f t="shared" si="5"/>
        <v>1</v>
      </c>
      <c r="AD14" s="470"/>
      <c r="AE14" s="470" t="str">
        <f t="array" ref="AE14">IFERROR(IF(INDEX('Overview - Section A'!$H$92:$H$111,MATCH(LEFT(B14,255),LEFT('Overview - Section A'!$E$92:$E$111,255),0))=0,"",INDEX('Overview - Section A'!$H$92:$H$111,MATCH(LEFT(B14,255),LEFT('Overview - Section A'!$E$92:$E$111,255),0))),"")</f>
        <v>a1P360000031ZhwEAE</v>
      </c>
      <c r="AF14" s="470" t="s">
        <v>905</v>
      </c>
      <c r="AG14" s="470" t="str">
        <f t="array" ref="AG14">IFERROR(IF(INDEX('Reference Records'!$G$36:$G$68,MATCH(LEFT(C14,255),LEFT('Reference Records'!$C$36:$C$68,255),0))=0,"",INDEX('Reference Records'!$G$36:$G$68,MATCH(LEFT(C14,255),LEFT('Reference Records'!$C$36:$C$68,255),0))),"")</f>
        <v>a1O36000001EGFxEAO</v>
      </c>
      <c r="AH14" s="470" t="str">
        <f>IFERROR(IF('Overview - Section A'!$AN$5="Funding Request",IF('Reference Records'!$B$157&lt;&gt;"",VLOOKUP(T14,'Reference Records'!$B$157:$C$158,2,FALSE),VLOOKUP(T14,'Reference Records'!$A$170:$C$596,3,FALSE)),VLOOKUP(T14,'Reference Records'!$A$599:$C$601,3,FALSE)),"")</f>
        <v>a1A360000013M1rEAE</v>
      </c>
      <c r="AI14" s="497" t="s">
        <v>599</v>
      </c>
      <c r="AJ14" s="470" t="s">
        <v>907</v>
      </c>
      <c r="AK14" s="470" t="s">
        <v>434</v>
      </c>
      <c r="AL14" s="498">
        <v>99.7</v>
      </c>
      <c r="AM14" s="497"/>
      <c r="AN14" s="470"/>
      <c r="AO14" s="493" t="str">
        <f>IFERROR(VLOOKUP(U14,'Picklist Mapping'!$A$3:$C$4,3,FALSE),"")</f>
        <v>National</v>
      </c>
      <c r="AP14" s="499" t="s">
        <v>209</v>
      </c>
      <c r="AQ14" s="493"/>
      <c r="AR14" s="434" t="s">
        <v>897</v>
      </c>
      <c r="AS14" s="448" t="s">
        <v>908</v>
      </c>
      <c r="AT14" s="434"/>
      <c r="AU14" s="500" t="str">
        <f t="shared" si="6"/>
        <v>Please enter the geographic area in the comments section</v>
      </c>
      <c r="AV14" s="483" t="s">
        <v>431</v>
      </c>
      <c r="AW14" s="434"/>
      <c r="AX14" s="132"/>
      <c r="AY14" s="394"/>
      <c r="AZ14" s="136"/>
    </row>
    <row r="15" spans="1:52" ht="47.1" customHeight="1" x14ac:dyDescent="0.25">
      <c r="A15" s="410">
        <v>5</v>
      </c>
      <c r="B15" s="411" t="str">
        <f>IFERROR(IF(AND(C15="",D15=""),"",VLOOKUP(AI15,'Reference records(soft deleted)'!$B$46:$D$62,3,FALSE)),"")</f>
        <v>Prise en charge</v>
      </c>
      <c r="C15" s="411" t="str">
        <f>IFERROR(VLOOKUP(AJ15,'Reference records(soft deleted)'!$B$67:$E$104,3,FALSE),"")</f>
        <v>CM-2a(M): Proportion de cas de paludisme confirmés ayant reçu un traitement antipaludique de première intention, conformément à la politique nationale, dans des établissements de santé du secteur public</v>
      </c>
      <c r="D15" s="448"/>
      <c r="E15" s="430">
        <v>7446810</v>
      </c>
      <c r="F15" s="431">
        <v>7759020</v>
      </c>
      <c r="G15" s="495">
        <f t="shared" si="0"/>
        <v>95.976167093266923</v>
      </c>
      <c r="H15" s="434" t="s">
        <v>389</v>
      </c>
      <c r="I15" s="485">
        <f>IFERROR(VLOOKUP(C15,'Reference records(soft deleted)'!$D$67:$H$104,5,FALSE),"")</f>
        <v>0</v>
      </c>
      <c r="J15" s="485" t="str">
        <f t="shared" si="1"/>
        <v>No</v>
      </c>
      <c r="K15" s="485"/>
      <c r="L15" s="485"/>
      <c r="M15" s="485"/>
      <c r="N15" s="485" t="str">
        <f>IFERROR(IF(AM15="","",VLOOKUP(AM15,'Overview - Section A'!$P$30:$Q$31,2,FALSE)),"")</f>
        <v/>
      </c>
      <c r="O15" s="485"/>
      <c r="P15" s="434" t="s">
        <v>892</v>
      </c>
      <c r="Q15" s="414" t="str">
        <f t="array" ref="Q15">IFERROR(IF(INDEX('Reference Records'!$D$36:$D$68,MATCH(LEFT(C15,255),LEFT('Reference Records'!$C$36:$C$68,255),0))=0,"",INDEX('Reference Records'!$D$36:$D$68,MATCH(LEFT(C15,255),LEFT('Reference Records'!$C$36:$C$68,255),0))),"")</f>
        <v>Age</v>
      </c>
      <c r="R15" s="496"/>
      <c r="S15" s="485" t="str">
        <f>IF('Overview - Section A'!$AN$5="Funding Request",IF(N15="Funding Request Place Holder","",N15),"")</f>
        <v/>
      </c>
      <c r="T15" s="485" t="str">
        <f t="shared" si="2"/>
        <v>Burundi</v>
      </c>
      <c r="U15" s="485" t="str">
        <f>IFERROR(IF(AP15="","",VLOOKUP(AP15,'Picklist Mapping'!$C$3:$D$4,2,FALSE)),"")</f>
        <v>National</v>
      </c>
      <c r="V15" s="434" t="s">
        <v>371</v>
      </c>
      <c r="W15" s="448" t="s">
        <v>909</v>
      </c>
      <c r="X15" s="491" t="str">
        <f>IFERROR(IF(VLOOKUP(B15,'Reference Records'!$C$71:$D$84,2,FALSE)=0,"",VLOOKUP(B15,'Reference Records'!$C$71:$D$84,2,FALSE)),"")</f>
        <v>MCI-00012</v>
      </c>
      <c r="Y15" s="470" t="str">
        <f t="shared" si="3"/>
        <v>CM-2a(M): Proportion de cas de paludisme confirmés ayant reçu un traitement antipaludique de première intention, conformément à la politique nationale, dans des établissements de santé du secteur public</v>
      </c>
      <c r="Z15" s="470"/>
      <c r="AA15" s="470" t="str">
        <f t="shared" si="4"/>
        <v>CM-2a(M): Proportion de cas de paludisme confirmés ayant reçu un traitement antipaludique de première intention, conformément à la politique nationale, dans des établissements de santé du secteur public</v>
      </c>
      <c r="AB15" s="470" t="str">
        <f>IFERROR(IF('Overview - Section A'!$AN$5="Funding Request",VLOOKUP(S15,'Overview - Section A'!$M$30:$P$31,4,FALSE),IF(AM15="","",AM15)),"")</f>
        <v/>
      </c>
      <c r="AC15" s="470" t="b">
        <f t="shared" si="5"/>
        <v>1</v>
      </c>
      <c r="AD15" s="470"/>
      <c r="AE15" s="470" t="str">
        <f t="array" ref="AE15">IFERROR(IF(INDEX('Overview - Section A'!$H$92:$H$111,MATCH(LEFT(B15,255),LEFT('Overview - Section A'!$E$92:$E$111,255),0))=0,"",INDEX('Overview - Section A'!$H$92:$H$111,MATCH(LEFT(B15,255),LEFT('Overview - Section A'!$E$92:$E$111,255),0))),"")</f>
        <v>a1P360000031ZhwEAE</v>
      </c>
      <c r="AF15" s="470" t="s">
        <v>910</v>
      </c>
      <c r="AG15" s="470" t="str">
        <f t="array" ref="AG15">IFERROR(IF(INDEX('Reference Records'!$G$36:$G$68,MATCH(LEFT(C15,255),LEFT('Reference Records'!$C$36:$C$68,255),0))=0,"",INDEX('Reference Records'!$G$36:$G$68,MATCH(LEFT(C15,255),LEFT('Reference Records'!$C$36:$C$68,255),0))),"")</f>
        <v>a1O36000001EGFyEAO</v>
      </c>
      <c r="AH15" s="470" t="str">
        <f>IFERROR(IF('Overview - Section A'!$AN$5="Funding Request",IF('Reference Records'!$B$157&lt;&gt;"",VLOOKUP(T15,'Reference Records'!$B$157:$C$158,2,FALSE),VLOOKUP(T15,'Reference Records'!$A$170:$C$596,3,FALSE)),VLOOKUP(T15,'Reference Records'!$A$599:$C$601,3,FALSE)),"")</f>
        <v>a1A360000013M1rEAE</v>
      </c>
      <c r="AI15" s="497" t="s">
        <v>599</v>
      </c>
      <c r="AJ15" s="470" t="s">
        <v>912</v>
      </c>
      <c r="AK15" s="470" t="s">
        <v>434</v>
      </c>
      <c r="AL15" s="498">
        <v>96</v>
      </c>
      <c r="AM15" s="497"/>
      <c r="AN15" s="470"/>
      <c r="AO15" s="493" t="str">
        <f>IFERROR(VLOOKUP(U15,'Picklist Mapping'!$A$3:$C$4,3,FALSE),"")</f>
        <v>National</v>
      </c>
      <c r="AP15" s="499" t="s">
        <v>209</v>
      </c>
      <c r="AQ15" s="493"/>
      <c r="AR15" s="434" t="s">
        <v>897</v>
      </c>
      <c r="AS15" s="448" t="s">
        <v>913</v>
      </c>
      <c r="AT15" s="434"/>
      <c r="AU15" s="500" t="str">
        <f t="shared" si="6"/>
        <v>Please enter the geographic area in the comments section</v>
      </c>
      <c r="AV15" s="483" t="s">
        <v>431</v>
      </c>
      <c r="AW15" s="434"/>
      <c r="AX15" s="132"/>
      <c r="AY15" s="394"/>
      <c r="AZ15" s="136"/>
    </row>
    <row r="16" spans="1:52" ht="47.1" customHeight="1" x14ac:dyDescent="0.25">
      <c r="A16" s="410">
        <v>6</v>
      </c>
      <c r="B16" s="411" t="str">
        <f>IFERROR(IF(AND(C16="",D16=""),"",VLOOKUP(AI16,'Reference records(soft deleted)'!$B$46:$D$62,3,FALSE)),"")</f>
        <v>Prise en charge</v>
      </c>
      <c r="C16" s="411" t="str">
        <f>IFERROR(VLOOKUP(AJ16,'Reference records(soft deleted)'!$B$67:$E$104,3,FALSE),"")</f>
        <v>CM-2b(M): Proportion de cas de paludisme confirmés ayant reçu un traitement antipaludique de première intention dans la communauté</v>
      </c>
      <c r="D16" s="448"/>
      <c r="E16" s="430">
        <v>502453</v>
      </c>
      <c r="F16" s="431">
        <v>1147382</v>
      </c>
      <c r="G16" s="495">
        <f t="shared" si="0"/>
        <v>43.791256965857926</v>
      </c>
      <c r="H16" s="434" t="s">
        <v>389</v>
      </c>
      <c r="I16" s="485">
        <f>IFERROR(VLOOKUP(C16,'Reference records(soft deleted)'!$D$67:$H$104,5,FALSE),"")</f>
        <v>0</v>
      </c>
      <c r="J16" s="485" t="str">
        <f t="shared" si="1"/>
        <v>No</v>
      </c>
      <c r="K16" s="485"/>
      <c r="L16" s="485"/>
      <c r="M16" s="485"/>
      <c r="N16" s="485" t="str">
        <f>IFERROR(IF(AM16="","",VLOOKUP(AM16,'Overview - Section A'!$P$30:$Q$31,2,FALSE)),"")</f>
        <v/>
      </c>
      <c r="O16" s="485"/>
      <c r="P16" s="434" t="s">
        <v>892</v>
      </c>
      <c r="Q16" s="414" t="str">
        <f t="array" ref="Q16">IFERROR(IF(INDEX('Reference Records'!$D$36:$D$68,MATCH(LEFT(C16,255),LEFT('Reference Records'!$C$36:$C$68,255),0))=0,"",INDEX('Reference Records'!$D$36:$D$68,MATCH(LEFT(C16,255),LEFT('Reference Records'!$C$36:$C$68,255),0))),"")</f>
        <v>Age</v>
      </c>
      <c r="R16" s="496"/>
      <c r="S16" s="485" t="str">
        <f>IF('Overview - Section A'!$AN$5="Funding Request",IF(N16="Funding Request Place Holder","",N16),"")</f>
        <v/>
      </c>
      <c r="T16" s="485" t="str">
        <f t="shared" si="2"/>
        <v>Burundi</v>
      </c>
      <c r="U16" s="485" t="str">
        <f>IFERROR(IF(AP16="","",VLOOKUP(AP16,'Picklist Mapping'!$C$3:$D$4,2,FALSE)),"")</f>
        <v/>
      </c>
      <c r="V16" s="434" t="s">
        <v>371</v>
      </c>
      <c r="W16" s="448" t="s">
        <v>914</v>
      </c>
      <c r="X16" s="491" t="str">
        <f>IFERROR(IF(VLOOKUP(B16,'Reference Records'!$C$71:$D$84,2,FALSE)=0,"",VLOOKUP(B16,'Reference Records'!$C$71:$D$84,2,FALSE)),"")</f>
        <v>MCI-00012</v>
      </c>
      <c r="Y16" s="470" t="str">
        <f t="shared" si="3"/>
        <v>CM-2b(M): Proportion de cas de paludisme confirmés ayant reçu un traitement antipaludique de première intention dans la communauté</v>
      </c>
      <c r="Z16" s="470"/>
      <c r="AA16" s="470" t="str">
        <f t="shared" si="4"/>
        <v>CM-2b(M): Proportion de cas de paludisme confirmés ayant reçu un traitement antipaludique de première intention dans la communauté</v>
      </c>
      <c r="AB16" s="470" t="str">
        <f>IFERROR(IF('Overview - Section A'!$AN$5="Funding Request",VLOOKUP(S16,'Overview - Section A'!$M$30:$P$31,4,FALSE),IF(AM16="","",AM16)),"")</f>
        <v/>
      </c>
      <c r="AC16" s="470" t="b">
        <f t="shared" si="5"/>
        <v>1</v>
      </c>
      <c r="AD16" s="470"/>
      <c r="AE16" s="470" t="str">
        <f t="array" ref="AE16">IFERROR(IF(INDEX('Overview - Section A'!$H$92:$H$111,MATCH(LEFT(B16,255),LEFT('Overview - Section A'!$E$92:$E$111,255),0))=0,"",INDEX('Overview - Section A'!$H$92:$H$111,MATCH(LEFT(B16,255),LEFT('Overview - Section A'!$E$92:$E$111,255),0))),"")</f>
        <v>a1P360000031ZhwEAE</v>
      </c>
      <c r="AF16" s="470" t="s">
        <v>915</v>
      </c>
      <c r="AG16" s="470" t="str">
        <f t="array" ref="AG16">IFERROR(IF(INDEX('Reference Records'!$G$36:$G$68,MATCH(LEFT(C16,255),LEFT('Reference Records'!$C$36:$C$68,255),0))=0,"",INDEX('Reference Records'!$G$36:$G$68,MATCH(LEFT(C16,255),LEFT('Reference Records'!$C$36:$C$68,255),0))),"")</f>
        <v>a1O36000001EGFzEAO</v>
      </c>
      <c r="AH16" s="470" t="str">
        <f>IFERROR(IF('Overview - Section A'!$AN$5="Funding Request",IF('Reference Records'!$B$157&lt;&gt;"",VLOOKUP(T16,'Reference Records'!$B$157:$C$158,2,FALSE),VLOOKUP(T16,'Reference Records'!$A$170:$C$596,3,FALSE)),VLOOKUP(T16,'Reference Records'!$A$599:$C$601,3,FALSE)),"")</f>
        <v>a1A360000013M1rEAE</v>
      </c>
      <c r="AI16" s="497" t="s">
        <v>599</v>
      </c>
      <c r="AJ16" s="470" t="s">
        <v>917</v>
      </c>
      <c r="AK16" s="470" t="s">
        <v>434</v>
      </c>
      <c r="AL16" s="498">
        <v>43.8</v>
      </c>
      <c r="AM16" s="497"/>
      <c r="AN16" s="470"/>
      <c r="AO16" s="493" t="str">
        <f>IFERROR(VLOOKUP(U16,'Picklist Mapping'!$A$3:$C$4,3,FALSE),"")</f>
        <v/>
      </c>
      <c r="AP16" s="499" t="s">
        <v>368</v>
      </c>
      <c r="AQ16" s="493"/>
      <c r="AR16" s="434" t="s">
        <v>897</v>
      </c>
      <c r="AS16" s="448" t="s">
        <v>918</v>
      </c>
      <c r="AT16" s="434"/>
      <c r="AU16" s="500" t="str">
        <f t="shared" si="6"/>
        <v/>
      </c>
      <c r="AV16" s="483" t="s">
        <v>431</v>
      </c>
      <c r="AW16" s="434"/>
      <c r="AX16" s="132"/>
      <c r="AY16" s="394"/>
      <c r="AZ16" s="136"/>
    </row>
    <row r="17" spans="1:52" ht="47.1" customHeight="1" x14ac:dyDescent="0.25">
      <c r="A17" s="410">
        <v>7</v>
      </c>
      <c r="B17" s="411" t="str">
        <f>IFERROR(IF(AND(C17="",D17=""),"",VLOOKUP(AI17,'Reference records(soft deleted)'!$B$46:$D$62,3,FALSE)),"")</f>
        <v>Prise en charge</v>
      </c>
      <c r="C17" s="411" t="str">
        <f>IFERROR(VLOOKUP(AJ17,'Reference records(soft deleted)'!$B$67:$E$104,3,FALSE),"")</f>
        <v>CM-3c: Proportion de cas de paludisme estimés (présumés et confirmés) ayant reçu un traitement antipaludique de première intention dans des établissements de santé privés</v>
      </c>
      <c r="D17" s="448"/>
      <c r="E17" s="430">
        <v>94012</v>
      </c>
      <c r="F17" s="431">
        <v>205031</v>
      </c>
      <c r="G17" s="495">
        <f t="shared" si="0"/>
        <v>45.852578390584839</v>
      </c>
      <c r="H17" s="434" t="s">
        <v>389</v>
      </c>
      <c r="I17" s="485">
        <f>IFERROR(VLOOKUP(C17,'Reference records(soft deleted)'!$D$67:$H$104,5,FALSE),"")</f>
        <v>0</v>
      </c>
      <c r="J17" s="485" t="str">
        <f t="shared" si="1"/>
        <v>No</v>
      </c>
      <c r="K17" s="485"/>
      <c r="L17" s="485"/>
      <c r="M17" s="485"/>
      <c r="N17" s="485" t="str">
        <f>IFERROR(IF(AM17="","",VLOOKUP(AM17,'Overview - Section A'!$P$30:$Q$31,2,FALSE)),"")</f>
        <v/>
      </c>
      <c r="O17" s="485"/>
      <c r="P17" s="434" t="s">
        <v>892</v>
      </c>
      <c r="Q17" s="414" t="str">
        <f t="array" ref="Q17">IFERROR(IF(INDEX('Reference Records'!$D$36:$D$68,MATCH(LEFT(C17,255),LEFT('Reference Records'!$C$36:$C$68,255),0))=0,"",INDEX('Reference Records'!$D$36:$D$68,MATCH(LEFT(C17,255),LEFT('Reference Records'!$C$36:$C$68,255),0))),"")</f>
        <v>Age</v>
      </c>
      <c r="R17" s="496"/>
      <c r="S17" s="485" t="str">
        <f>IF('Overview - Section A'!$AN$5="Funding Request",IF(N17="Funding Request Place Holder","",N17),"")</f>
        <v/>
      </c>
      <c r="T17" s="485" t="str">
        <f t="shared" si="2"/>
        <v>Burundi</v>
      </c>
      <c r="U17" s="485" t="str">
        <f>IFERROR(IF(AP17="","",VLOOKUP(AP17,'Picklist Mapping'!$C$3:$D$4,2,FALSE)),"")</f>
        <v>National</v>
      </c>
      <c r="V17" s="434" t="s">
        <v>371</v>
      </c>
      <c r="W17" s="448" t="s">
        <v>919</v>
      </c>
      <c r="X17" s="491" t="str">
        <f>IFERROR(IF(VLOOKUP(B17,'Reference Records'!$C$71:$D$84,2,FALSE)=0,"",VLOOKUP(B17,'Reference Records'!$C$71:$D$84,2,FALSE)),"")</f>
        <v>MCI-00012</v>
      </c>
      <c r="Y17" s="470" t="str">
        <f t="shared" si="3"/>
        <v>CM-3c: Proportion de cas de paludisme estimés (présumés et confirmés) ayant reçu un traitement antipaludique de première intention dans des établissements de santé privés</v>
      </c>
      <c r="Z17" s="470"/>
      <c r="AA17" s="470" t="str">
        <f t="shared" si="4"/>
        <v>CM-3c: Proportion de cas de paludisme estimés (présumés et confirmés) ayant reçu un traitement antipaludique de première intention dans des établissements de santé privés</v>
      </c>
      <c r="AB17" s="470" t="str">
        <f>IFERROR(IF('Overview - Section A'!$AN$5="Funding Request",VLOOKUP(S17,'Overview - Section A'!$M$30:$P$31,4,FALSE),IF(AM17="","",AM17)),"")</f>
        <v/>
      </c>
      <c r="AC17" s="470" t="b">
        <f t="shared" si="5"/>
        <v>1</v>
      </c>
      <c r="AD17" s="470"/>
      <c r="AE17" s="470" t="str">
        <f t="array" ref="AE17">IFERROR(IF(INDEX('Overview - Section A'!$H$92:$H$111,MATCH(LEFT(B17,255),LEFT('Overview - Section A'!$E$92:$E$111,255),0))=0,"",INDEX('Overview - Section A'!$H$92:$H$111,MATCH(LEFT(B17,255),LEFT('Overview - Section A'!$E$92:$E$111,255),0))),"")</f>
        <v>a1P360000031ZhwEAE</v>
      </c>
      <c r="AF17" s="470" t="s">
        <v>920</v>
      </c>
      <c r="AG17" s="470" t="str">
        <f t="array" ref="AG17">IFERROR(IF(INDEX('Reference Records'!$G$36:$G$68,MATCH(LEFT(C17,255),LEFT('Reference Records'!$C$36:$C$68,255),0))=0,"",INDEX('Reference Records'!$G$36:$G$68,MATCH(LEFT(C17,255),LEFT('Reference Records'!$C$36:$C$68,255),0))),"")</f>
        <v>a1O36000001EGG3EAO</v>
      </c>
      <c r="AH17" s="470" t="str">
        <f>IFERROR(IF('Overview - Section A'!$AN$5="Funding Request",IF('Reference Records'!$B$157&lt;&gt;"",VLOOKUP(T17,'Reference Records'!$B$157:$C$158,2,FALSE),VLOOKUP(T17,'Reference Records'!$A$170:$C$596,3,FALSE)),VLOOKUP(T17,'Reference Records'!$A$599:$C$601,3,FALSE)),"")</f>
        <v>a1A360000013M1rEAE</v>
      </c>
      <c r="AI17" s="497" t="s">
        <v>599</v>
      </c>
      <c r="AJ17" s="470" t="s">
        <v>922</v>
      </c>
      <c r="AK17" s="470" t="s">
        <v>434</v>
      </c>
      <c r="AL17" s="498">
        <v>45.9</v>
      </c>
      <c r="AM17" s="497"/>
      <c r="AN17" s="470"/>
      <c r="AO17" s="493" t="str">
        <f>IFERROR(VLOOKUP(U17,'Picklist Mapping'!$A$3:$C$4,3,FALSE),"")</f>
        <v>National</v>
      </c>
      <c r="AP17" s="499" t="s">
        <v>209</v>
      </c>
      <c r="AQ17" s="493"/>
      <c r="AR17" s="434" t="s">
        <v>897</v>
      </c>
      <c r="AS17" s="448" t="s">
        <v>923</v>
      </c>
      <c r="AT17" s="434"/>
      <c r="AU17" s="500" t="str">
        <f t="shared" si="6"/>
        <v>Please enter the geographic area in the comments section</v>
      </c>
      <c r="AV17" s="483" t="s">
        <v>431</v>
      </c>
      <c r="AW17" s="434"/>
      <c r="AX17" s="132"/>
      <c r="AY17" s="394"/>
      <c r="AZ17" s="136"/>
    </row>
    <row r="18" spans="1:52" ht="47.1" customHeight="1" x14ac:dyDescent="0.25">
      <c r="A18" s="410">
        <v>8</v>
      </c>
      <c r="B18" s="411" t="str">
        <f>IFERROR(IF(AND(C18="",D18=""),"",VLOOKUP(AI18,'Reference records(soft deleted)'!$B$46:$D$62,3,FALSE)),"")</f>
        <v>Prise en charge</v>
      </c>
      <c r="C18" s="411" t="str">
        <f>IFERROR(VLOOKUP(AJ18,'Reference records(soft deleted)'!$B$67:$E$104,3,FALSE),"")</f>
        <v/>
      </c>
      <c r="D18" s="448" t="s">
        <v>924</v>
      </c>
      <c r="E18" s="430">
        <v>159</v>
      </c>
      <c r="F18" s="431">
        <v>268</v>
      </c>
      <c r="G18" s="495">
        <f t="shared" si="0"/>
        <v>59.328358208955223</v>
      </c>
      <c r="H18" s="434" t="s">
        <v>389</v>
      </c>
      <c r="I18" s="485" t="str">
        <f>IFERROR(VLOOKUP(C18,'Reference records(soft deleted)'!$D$67:$H$104,5,FALSE),"")</f>
        <v/>
      </c>
      <c r="J18" s="485" t="str">
        <f t="shared" si="1"/>
        <v>No</v>
      </c>
      <c r="K18" s="485"/>
      <c r="L18" s="485"/>
      <c r="M18" s="485"/>
      <c r="N18" s="485" t="str">
        <f>IFERROR(IF(AM18="","",VLOOKUP(AM18,'Overview - Section A'!$P$30:$Q$31,2,FALSE)),"")</f>
        <v/>
      </c>
      <c r="O18" s="485"/>
      <c r="P18" s="434" t="s">
        <v>925</v>
      </c>
      <c r="Q18" s="414" t="str">
        <f t="array" ref="Q18">IFERROR(IF(INDEX('Reference Records'!$D$36:$D$68,MATCH(LEFT(C18,255),LEFT('Reference Records'!$C$36:$C$68,255),0))=0,"",INDEX('Reference Records'!$D$36:$D$68,MATCH(LEFT(C18,255),LEFT('Reference Records'!$C$36:$C$68,255),0))),"")</f>
        <v/>
      </c>
      <c r="R18" s="496"/>
      <c r="S18" s="485" t="str">
        <f>IF('Overview - Section A'!$AN$5="Funding Request",IF(N18="Funding Request Place Holder","",N18),"")</f>
        <v/>
      </c>
      <c r="T18" s="485" t="str">
        <f t="shared" si="2"/>
        <v>Burundi</v>
      </c>
      <c r="U18" s="485" t="str">
        <f>IFERROR(IF(AP18="","",VLOOKUP(AP18,'Picklist Mapping'!$C$3:$D$4,2,FALSE)),"")</f>
        <v/>
      </c>
      <c r="V18" s="434" t="s">
        <v>371</v>
      </c>
      <c r="W18" s="448" t="s">
        <v>926</v>
      </c>
      <c r="X18" s="491" t="str">
        <f>IFERROR(IF(VLOOKUP(B18,'Reference Records'!$C$71:$D$84,2,FALSE)=0,"",VLOOKUP(B18,'Reference Records'!$C$71:$D$84,2,FALSE)),"")</f>
        <v>MCI-00012</v>
      </c>
      <c r="Y18" s="470" t="str">
        <f t="shared" si="3"/>
        <v/>
      </c>
      <c r="Z18" s="470"/>
      <c r="AA18" s="470" t="str">
        <f t="shared" si="4"/>
        <v>CM - autre1: Pourcentage d'ASC n'ayant pas connu de rupture de stock au cours de la periode pour les ACT et TDRs dans les 30 districts sanitaires faisant l'iCCM</v>
      </c>
      <c r="AB18" s="470" t="str">
        <f>IFERROR(IF('Overview - Section A'!$AN$5="Funding Request",VLOOKUP(S18,'Overview - Section A'!$M$30:$P$31,4,FALSE),IF(AM18="","",AM18)),"")</f>
        <v/>
      </c>
      <c r="AC18" s="470" t="b">
        <f t="shared" si="5"/>
        <v>1</v>
      </c>
      <c r="AD18" s="470"/>
      <c r="AE18" s="470" t="str">
        <f t="array" ref="AE18">IFERROR(IF(INDEX('Overview - Section A'!$H$92:$H$111,MATCH(LEFT(B18,255),LEFT('Overview - Section A'!$E$92:$E$111,255),0))=0,"",INDEX('Overview - Section A'!$H$92:$H$111,MATCH(LEFT(B18,255),LEFT('Overview - Section A'!$E$92:$E$111,255),0))),"")</f>
        <v>a1P360000031ZhwEAE</v>
      </c>
      <c r="AF18" s="470" t="s">
        <v>927</v>
      </c>
      <c r="AG18" s="470" t="str">
        <f t="array" ref="AG18">IFERROR(IF(INDEX('Reference Records'!$G$36:$G$68,MATCH(LEFT(C18,255),LEFT('Reference Records'!$C$36:$C$68,255),0))=0,"",INDEX('Reference Records'!$G$36:$G$68,MATCH(LEFT(C18,255),LEFT('Reference Records'!$C$36:$C$68,255),0))),"")</f>
        <v/>
      </c>
      <c r="AH18" s="470" t="str">
        <f>IFERROR(IF('Overview - Section A'!$AN$5="Funding Request",IF('Reference Records'!$B$157&lt;&gt;"",VLOOKUP(T18,'Reference Records'!$B$157:$C$158,2,FALSE),VLOOKUP(T18,'Reference Records'!$A$170:$C$596,3,FALSE)),VLOOKUP(T18,'Reference Records'!$A$599:$C$601,3,FALSE)),"")</f>
        <v>a1A360000013M1rEAE</v>
      </c>
      <c r="AI18" s="497" t="s">
        <v>599</v>
      </c>
      <c r="AJ18" s="470"/>
      <c r="AK18" s="470" t="s">
        <v>434</v>
      </c>
      <c r="AL18" s="498">
        <v>59.3</v>
      </c>
      <c r="AM18" s="497"/>
      <c r="AN18" s="470"/>
      <c r="AO18" s="493" t="str">
        <f>IFERROR(VLOOKUP(U18,'Picklist Mapping'!$A$3:$C$4,3,FALSE),"")</f>
        <v/>
      </c>
      <c r="AP18" s="499" t="s">
        <v>368</v>
      </c>
      <c r="AQ18" s="493"/>
      <c r="AR18" s="434" t="s">
        <v>928</v>
      </c>
      <c r="AS18" s="448" t="s">
        <v>929</v>
      </c>
      <c r="AT18" s="434" t="s">
        <v>930</v>
      </c>
      <c r="AU18" s="500" t="str">
        <f t="shared" si="6"/>
        <v/>
      </c>
      <c r="AV18" s="483" t="s">
        <v>431</v>
      </c>
      <c r="AW18" s="434"/>
      <c r="AX18" s="132"/>
      <c r="AY18" s="394"/>
      <c r="AZ18" s="136"/>
    </row>
    <row r="19" spans="1:52" ht="47.1" customHeight="1" x14ac:dyDescent="0.25">
      <c r="A19" s="410">
        <v>9</v>
      </c>
      <c r="B19" s="411" t="str">
        <f>IFERROR(IF(AND(C19="",D19=""),"",VLOOKUP(AI19,'Reference records(soft deleted)'!$B$46:$D$62,3,FALSE)),"")</f>
        <v>Interventions de prévention spécifiques</v>
      </c>
      <c r="C19" s="411" t="str">
        <f>IFERROR(VLOOKUP(AJ19,'Reference records(soft deleted)'!$B$67:$E$104,3,FALSE),"")</f>
        <v>SPI-1: Pourcentage de femmes bénéficiant de services de soins prénatals ayant reçu au moins 3 doses de traitement préventif intermittent</v>
      </c>
      <c r="D19" s="448"/>
      <c r="E19" s="430">
        <v>140741</v>
      </c>
      <c r="F19" s="431">
        <v>243404</v>
      </c>
      <c r="G19" s="495">
        <f t="shared" si="0"/>
        <v>57.821974988085657</v>
      </c>
      <c r="H19" s="434" t="s">
        <v>389</v>
      </c>
      <c r="I19" s="485">
        <f>IFERROR(VLOOKUP(C19,'Reference records(soft deleted)'!$D$67:$H$104,5,FALSE),"")</f>
        <v>0</v>
      </c>
      <c r="J19" s="485" t="str">
        <f t="shared" si="1"/>
        <v>No</v>
      </c>
      <c r="K19" s="485"/>
      <c r="L19" s="485"/>
      <c r="M19" s="485"/>
      <c r="N19" s="485" t="str">
        <f>IFERROR(IF(AM19="","",VLOOKUP(AM19,'Overview - Section A'!$P$30:$Q$31,2,FALSE)),"")</f>
        <v/>
      </c>
      <c r="O19" s="485"/>
      <c r="P19" s="434" t="s">
        <v>931</v>
      </c>
      <c r="Q19" s="414" t="str">
        <f t="array" ref="Q19">IFERROR(IF(INDEX('Reference Records'!$D$36:$D$68,MATCH(LEFT(C19,255),LEFT('Reference Records'!$C$36:$C$68,255),0))=0,"",INDEX('Reference Records'!$D$36:$D$68,MATCH(LEFT(C19,255),LEFT('Reference Records'!$C$36:$C$68,255),0))),"")</f>
        <v/>
      </c>
      <c r="R19" s="496"/>
      <c r="S19" s="485" t="str">
        <f>IF('Overview - Section A'!$AN$5="Funding Request",IF(N19="Funding Request Place Holder","",N19),"")</f>
        <v/>
      </c>
      <c r="T19" s="485" t="str">
        <f t="shared" si="2"/>
        <v>Burundi</v>
      </c>
      <c r="U19" s="485" t="str">
        <f>IFERROR(IF(AP19="","",VLOOKUP(AP19,'Picklist Mapping'!$C$3:$D$4,2,FALSE)),"")</f>
        <v>National</v>
      </c>
      <c r="V19" s="434" t="s">
        <v>371</v>
      </c>
      <c r="W19" s="448" t="s">
        <v>932</v>
      </c>
      <c r="X19" s="491" t="str">
        <f>IFERROR(IF(VLOOKUP(B19,'Reference Records'!$C$71:$D$84,2,FALSE)=0,"",VLOOKUP(B19,'Reference Records'!$C$71:$D$84,2,FALSE)),"")</f>
        <v>MCI-00013</v>
      </c>
      <c r="Y19" s="470" t="str">
        <f t="shared" si="3"/>
        <v/>
      </c>
      <c r="Z19" s="470"/>
      <c r="AA19" s="470" t="str">
        <f t="shared" si="4"/>
        <v>SPI-1: Pourcentage de femmes bénéficiant de services de soins prénatals ayant reçu au moins 3 doses de traitement préventif intermittent</v>
      </c>
      <c r="AB19" s="470" t="str">
        <f>IFERROR(IF('Overview - Section A'!$AN$5="Funding Request",VLOOKUP(S19,'Overview - Section A'!$M$30:$P$31,4,FALSE),IF(AM19="","",AM19)),"")</f>
        <v/>
      </c>
      <c r="AC19" s="470" t="b">
        <f t="shared" si="5"/>
        <v>1</v>
      </c>
      <c r="AD19" s="470"/>
      <c r="AE19" s="470" t="str">
        <f t="array" ref="AE19">IFERROR(IF(INDEX('Overview - Section A'!$H$92:$H$111,MATCH(LEFT(B19,255),LEFT('Overview - Section A'!$E$92:$E$111,255),0))=0,"",INDEX('Overview - Section A'!$H$92:$H$111,MATCH(LEFT(B19,255),LEFT('Overview - Section A'!$E$92:$E$111,255),0))),"")</f>
        <v>a1P360000031ZhxEAE</v>
      </c>
      <c r="AF19" s="470" t="s">
        <v>933</v>
      </c>
      <c r="AG19" s="470" t="str">
        <f t="array" ref="AG19">IFERROR(IF(INDEX('Reference Records'!$G$36:$G$68,MATCH(LEFT(C19,255),LEFT('Reference Records'!$C$36:$C$68,255),0))=0,"",INDEX('Reference Records'!$G$36:$G$68,MATCH(LEFT(C19,255),LEFT('Reference Records'!$C$36:$C$68,255),0))),"")</f>
        <v>a1O36000001EGG7EAO</v>
      </c>
      <c r="AH19" s="470" t="str">
        <f>IFERROR(IF('Overview - Section A'!$AN$5="Funding Request",IF('Reference Records'!$B$157&lt;&gt;"",VLOOKUP(T19,'Reference Records'!$B$157:$C$158,2,FALSE),VLOOKUP(T19,'Reference Records'!$A$170:$C$596,3,FALSE)),VLOOKUP(T19,'Reference Records'!$A$599:$C$601,3,FALSE)),"")</f>
        <v>a1A360000013M1rEAE</v>
      </c>
      <c r="AI19" s="497" t="s">
        <v>602</v>
      </c>
      <c r="AJ19" s="470" t="s">
        <v>935</v>
      </c>
      <c r="AK19" s="470" t="s">
        <v>434</v>
      </c>
      <c r="AL19" s="498">
        <v>57.8</v>
      </c>
      <c r="AM19" s="497"/>
      <c r="AN19" s="470"/>
      <c r="AO19" s="493" t="str">
        <f>IFERROR(VLOOKUP(U19,'Picklist Mapping'!$A$3:$C$4,3,FALSE),"")</f>
        <v>National</v>
      </c>
      <c r="AP19" s="499" t="s">
        <v>209</v>
      </c>
      <c r="AQ19" s="493"/>
      <c r="AR19" s="434" t="s">
        <v>936</v>
      </c>
      <c r="AS19" s="448" t="s">
        <v>937</v>
      </c>
      <c r="AT19" s="434"/>
      <c r="AU19" s="500" t="str">
        <f t="shared" si="6"/>
        <v>Please enter the geographic area in the comments section</v>
      </c>
      <c r="AV19" s="483" t="s">
        <v>431</v>
      </c>
      <c r="AW19" s="434"/>
      <c r="AX19" s="132"/>
      <c r="AY19" s="394"/>
      <c r="AZ19" s="136"/>
    </row>
    <row r="20" spans="1:52" ht="47.1" customHeight="1" x14ac:dyDescent="0.25">
      <c r="A20" s="410">
        <v>10</v>
      </c>
      <c r="B20" s="411" t="str">
        <f>IFERROR(IF(AND(C20="",D20=""),"",VLOOKUP(AI20,'Reference records(soft deleted)'!$B$46:$D$62,3,FALSE)),"")</f>
        <v>Systèmes de santé résilients et pérennes : système de gestion de l'information sanitaire et suivi et évaluation</v>
      </c>
      <c r="C20" s="411" t="str">
        <f>IFERROR(VLOOKUP(AJ20,'Reference records(soft deleted)'!$B$67:$E$104,3,FALSE),"")</f>
        <v>M&amp;E-1: Pourcentage d’entités déclarantes présentant leurs rapports dans les délais selon les directives nationales</v>
      </c>
      <c r="D20" s="448"/>
      <c r="E20" s="430">
        <v>951</v>
      </c>
      <c r="F20" s="431">
        <v>951</v>
      </c>
      <c r="G20" s="495">
        <f t="shared" si="0"/>
        <v>100</v>
      </c>
      <c r="H20" s="434" t="s">
        <v>389</v>
      </c>
      <c r="I20" s="485">
        <f>IFERROR(VLOOKUP(C20,'Reference records(soft deleted)'!$D$67:$H$104,5,FALSE),"")</f>
        <v>0</v>
      </c>
      <c r="J20" s="485" t="str">
        <f t="shared" si="1"/>
        <v>No</v>
      </c>
      <c r="K20" s="485"/>
      <c r="L20" s="485"/>
      <c r="M20" s="485"/>
      <c r="N20" s="485" t="str">
        <f>IFERROR(IF(AM20="","",VLOOKUP(AM20,'Overview - Section A'!$P$30:$Q$31,2,FALSE)),"")</f>
        <v/>
      </c>
      <c r="O20" s="485"/>
      <c r="P20" s="434" t="s">
        <v>892</v>
      </c>
      <c r="Q20" s="414" t="str">
        <f t="array" ref="Q20">IFERROR(IF(INDEX('Reference Records'!$D$36:$D$68,MATCH(LEFT(C20,255),LEFT('Reference Records'!$C$36:$C$68,255),0))=0,"",INDEX('Reference Records'!$D$36:$D$68,MATCH(LEFT(C20,255),LEFT('Reference Records'!$C$36:$C$68,255),0))),"")</f>
        <v/>
      </c>
      <c r="R20" s="496"/>
      <c r="S20" s="485" t="str">
        <f>IF('Overview - Section A'!$AN$5="Funding Request",IF(N20="Funding Request Place Holder","",N20),"")</f>
        <v/>
      </c>
      <c r="T20" s="485" t="str">
        <f t="shared" si="2"/>
        <v>Burundi</v>
      </c>
      <c r="U20" s="485" t="str">
        <f>IFERROR(IF(AP20="","",VLOOKUP(AP20,'Picklist Mapping'!$C$3:$D$4,2,FALSE)),"")</f>
        <v>National</v>
      </c>
      <c r="V20" s="434" t="s">
        <v>371</v>
      </c>
      <c r="W20" s="448" t="s">
        <v>938</v>
      </c>
      <c r="X20" s="491" t="str">
        <f>IFERROR(IF(VLOOKUP(B20,'Reference Records'!$C$71:$D$84,2,FALSE)=0,"",VLOOKUP(B20,'Reference Records'!$C$71:$D$84,2,FALSE)),"")</f>
        <v>MCI-00022</v>
      </c>
      <c r="Y20" s="470" t="str">
        <f t="shared" si="3"/>
        <v/>
      </c>
      <c r="Z20" s="470"/>
      <c r="AA20" s="470" t="str">
        <f t="shared" si="4"/>
        <v>M&amp;E-1: Pourcentage d’entités déclarantes présentant leurs rapports dans les délais selon les directives nationales</v>
      </c>
      <c r="AB20" s="470" t="str">
        <f>IFERROR(IF('Overview - Section A'!$AN$5="Funding Request",VLOOKUP(S20,'Overview - Section A'!$M$30:$P$31,4,FALSE),IF(AM20="","",AM20)),"")</f>
        <v/>
      </c>
      <c r="AC20" s="470" t="b">
        <f t="shared" si="5"/>
        <v>1</v>
      </c>
      <c r="AD20" s="470"/>
      <c r="AE20" s="470" t="str">
        <f t="array" ref="AE20">IFERROR(IF(INDEX('Overview - Section A'!$H$92:$H$111,MATCH(LEFT(B20,255),LEFT('Overview - Section A'!$E$92:$E$111,255),0))=0,"",INDEX('Overview - Section A'!$H$92:$H$111,MATCH(LEFT(B20,255),LEFT('Overview - Section A'!$E$92:$E$111,255),0))),"")</f>
        <v>a1P360000031ZhyEAE</v>
      </c>
      <c r="AF20" s="470" t="s">
        <v>939</v>
      </c>
      <c r="AG20" s="470" t="str">
        <f t="array" ref="AG20">IFERROR(IF(INDEX('Reference Records'!$G$36:$G$68,MATCH(LEFT(C20,255),LEFT('Reference Records'!$C$36:$C$68,255),0))=0,"",INDEX('Reference Records'!$G$36:$G$68,MATCH(LEFT(C20,255),LEFT('Reference Records'!$C$36:$C$68,255),0))),"")</f>
        <v>a1O36000001EGGGEA4</v>
      </c>
      <c r="AH20" s="470" t="str">
        <f>IFERROR(IF('Overview - Section A'!$AN$5="Funding Request",IF('Reference Records'!$B$157&lt;&gt;"",VLOOKUP(T20,'Reference Records'!$B$157:$C$158,2,FALSE),VLOOKUP(T20,'Reference Records'!$A$170:$C$596,3,FALSE)),VLOOKUP(T20,'Reference Records'!$A$599:$C$601,3,FALSE)),"")</f>
        <v>a1A360000013M1rEAE</v>
      </c>
      <c r="AI20" s="497" t="s">
        <v>605</v>
      </c>
      <c r="AJ20" s="470" t="s">
        <v>941</v>
      </c>
      <c r="AK20" s="470" t="s">
        <v>434</v>
      </c>
      <c r="AL20" s="498">
        <v>100</v>
      </c>
      <c r="AM20" s="497"/>
      <c r="AN20" s="470"/>
      <c r="AO20" s="493" t="str">
        <f>IFERROR(VLOOKUP(U20,'Picklist Mapping'!$A$3:$C$4,3,FALSE),"")</f>
        <v>National</v>
      </c>
      <c r="AP20" s="499" t="s">
        <v>209</v>
      </c>
      <c r="AQ20" s="493"/>
      <c r="AR20" s="434" t="s">
        <v>897</v>
      </c>
      <c r="AS20" s="448" t="s">
        <v>942</v>
      </c>
      <c r="AT20" s="434"/>
      <c r="AU20" s="500" t="str">
        <f t="shared" si="6"/>
        <v>Please enter the geographic area in the comments section</v>
      </c>
      <c r="AV20" s="483" t="s">
        <v>431</v>
      </c>
      <c r="AW20" s="434"/>
      <c r="AX20" s="132"/>
      <c r="AY20" s="394"/>
      <c r="AZ20" s="136"/>
    </row>
    <row r="21" spans="1:52" ht="47.1" customHeight="1" x14ac:dyDescent="0.25">
      <c r="A21" s="410">
        <v>11</v>
      </c>
      <c r="B21" s="411" t="str">
        <f>IFERROR(IF(AND(C21="",D21=""),"",VLOOKUP(AI21,'Reference records(soft deleted)'!$B$46:$D$62,3,FALSE)),"")</f>
        <v>Systèmes de santé résilients et pérennes : système de gestion de l'information sanitaire et suivi et évaluation</v>
      </c>
      <c r="C21" s="411" t="str">
        <f>IFERROR(VLOOKUP(AJ21,'Reference records(soft deleted)'!$B$67:$E$104,3,FALSE),"")</f>
        <v/>
      </c>
      <c r="D21" s="448" t="s">
        <v>943</v>
      </c>
      <c r="E21" s="430">
        <v>229</v>
      </c>
      <c r="F21" s="431">
        <v>268</v>
      </c>
      <c r="G21" s="495">
        <f t="shared" si="0"/>
        <v>85.447761194029852</v>
      </c>
      <c r="H21" s="434" t="s">
        <v>389</v>
      </c>
      <c r="I21" s="485" t="str">
        <f>IFERROR(VLOOKUP(C21,'Reference records(soft deleted)'!$D$67:$H$104,5,FALSE),"")</f>
        <v/>
      </c>
      <c r="J21" s="485" t="str">
        <f t="shared" si="1"/>
        <v>No</v>
      </c>
      <c r="K21" s="485"/>
      <c r="L21" s="485"/>
      <c r="M21" s="485"/>
      <c r="N21" s="485" t="str">
        <f>IFERROR(IF(AM21="","",VLOOKUP(AM21,'Overview - Section A'!$P$30:$Q$31,2,FALSE)),"")</f>
        <v/>
      </c>
      <c r="O21" s="485"/>
      <c r="P21" s="434" t="s">
        <v>925</v>
      </c>
      <c r="Q21" s="414" t="str">
        <f t="array" ref="Q21">IFERROR(IF(INDEX('Reference Records'!$D$36:$D$68,MATCH(LEFT(C21,255),LEFT('Reference Records'!$C$36:$C$68,255),0))=0,"",INDEX('Reference Records'!$D$36:$D$68,MATCH(LEFT(C21,255),LEFT('Reference Records'!$C$36:$C$68,255),0))),"")</f>
        <v/>
      </c>
      <c r="R21" s="496"/>
      <c r="S21" s="485" t="str">
        <f>IF('Overview - Section A'!$AN$5="Funding Request",IF(N21="Funding Request Place Holder","",N21),"")</f>
        <v/>
      </c>
      <c r="T21" s="485" t="str">
        <f t="shared" si="2"/>
        <v>Burundi</v>
      </c>
      <c r="U21" s="485" t="str">
        <f>IFERROR(IF(AP21="","",VLOOKUP(AP21,'Picklist Mapping'!$C$3:$D$4,2,FALSE)),"")</f>
        <v/>
      </c>
      <c r="V21" s="434" t="s">
        <v>371</v>
      </c>
      <c r="W21" s="448" t="s">
        <v>944</v>
      </c>
      <c r="X21" s="491" t="str">
        <f>IFERROR(IF(VLOOKUP(B21,'Reference Records'!$C$71:$D$84,2,FALSE)=0,"",VLOOKUP(B21,'Reference Records'!$C$71:$D$84,2,FALSE)),"")</f>
        <v>MCI-00022</v>
      </c>
      <c r="Y21" s="470" t="str">
        <f t="shared" si="3"/>
        <v/>
      </c>
      <c r="Z21" s="470"/>
      <c r="AA21" s="470" t="str">
        <f t="shared" si="4"/>
        <v>M&amp;E - autre1: Pourcentage des ASC ayant soumis leur rapport mensuel dans les délais de la communauté au centre de santé</v>
      </c>
      <c r="AB21" s="470" t="str">
        <f>IFERROR(IF('Overview - Section A'!$AN$5="Funding Request",VLOOKUP(S21,'Overview - Section A'!$M$30:$P$31,4,FALSE),IF(AM21="","",AM21)),"")</f>
        <v/>
      </c>
      <c r="AC21" s="470" t="b">
        <f t="shared" si="5"/>
        <v>1</v>
      </c>
      <c r="AD21" s="470"/>
      <c r="AE21" s="470" t="str">
        <f t="array" ref="AE21">IFERROR(IF(INDEX('Overview - Section A'!$H$92:$H$111,MATCH(LEFT(B21,255),LEFT('Overview - Section A'!$E$92:$E$111,255),0))=0,"",INDEX('Overview - Section A'!$H$92:$H$111,MATCH(LEFT(B21,255),LEFT('Overview - Section A'!$E$92:$E$111,255),0))),"")</f>
        <v>a1P360000031ZhyEAE</v>
      </c>
      <c r="AF21" s="470" t="s">
        <v>945</v>
      </c>
      <c r="AG21" s="470" t="str">
        <f t="array" ref="AG21">IFERROR(IF(INDEX('Reference Records'!$G$36:$G$68,MATCH(LEFT(C21,255),LEFT('Reference Records'!$C$36:$C$68,255),0))=0,"",INDEX('Reference Records'!$G$36:$G$68,MATCH(LEFT(C21,255),LEFT('Reference Records'!$C$36:$C$68,255),0))),"")</f>
        <v/>
      </c>
      <c r="AH21" s="470" t="str">
        <f>IFERROR(IF('Overview - Section A'!$AN$5="Funding Request",IF('Reference Records'!$B$157&lt;&gt;"",VLOOKUP(T21,'Reference Records'!$B$157:$C$158,2,FALSE),VLOOKUP(T21,'Reference Records'!$A$170:$C$596,3,FALSE)),VLOOKUP(T21,'Reference Records'!$A$599:$C$601,3,FALSE)),"")</f>
        <v>a1A360000013M1rEAE</v>
      </c>
      <c r="AI21" s="497" t="s">
        <v>605</v>
      </c>
      <c r="AJ21" s="470"/>
      <c r="AK21" s="470" t="s">
        <v>434</v>
      </c>
      <c r="AL21" s="498">
        <v>85.4</v>
      </c>
      <c r="AM21" s="497"/>
      <c r="AN21" s="470"/>
      <c r="AO21" s="493" t="str">
        <f>IFERROR(VLOOKUP(U21,'Picklist Mapping'!$A$3:$C$4,3,FALSE),"")</f>
        <v/>
      </c>
      <c r="AP21" s="499" t="s">
        <v>368</v>
      </c>
      <c r="AQ21" s="493"/>
      <c r="AR21" s="434" t="s">
        <v>928</v>
      </c>
      <c r="AS21" s="448" t="s">
        <v>946</v>
      </c>
      <c r="AT21" s="434" t="s">
        <v>947</v>
      </c>
      <c r="AU21" s="500" t="str">
        <f t="shared" si="6"/>
        <v/>
      </c>
      <c r="AV21" s="483" t="s">
        <v>431</v>
      </c>
      <c r="AW21" s="434"/>
      <c r="AX21" s="132"/>
      <c r="AY21" s="394"/>
      <c r="AZ21" s="136"/>
    </row>
    <row r="22" spans="1:52" ht="47.1" customHeight="1" x14ac:dyDescent="0.25">
      <c r="A22" s="410">
        <v>12</v>
      </c>
      <c r="B22" s="554" t="s">
        <v>2708</v>
      </c>
      <c r="C22" s="554" t="s">
        <v>2747</v>
      </c>
      <c r="D22" s="555"/>
      <c r="E22" s="552">
        <v>119321</v>
      </c>
      <c r="F22" s="553">
        <v>139275</v>
      </c>
      <c r="G22" s="556">
        <f t="shared" si="0"/>
        <v>85.672949201220604</v>
      </c>
      <c r="H22" s="557" t="s">
        <v>390</v>
      </c>
      <c r="I22" s="558">
        <f>IFERROR(VLOOKUP(C22,'Reference records(soft deleted)'!$D$67:$H$104,5,FALSE),"")</f>
        <v>0</v>
      </c>
      <c r="J22" s="558" t="str">
        <f t="shared" si="1"/>
        <v>No</v>
      </c>
      <c r="K22" s="558"/>
      <c r="L22" s="558"/>
      <c r="M22" s="558"/>
      <c r="N22" s="558" t="str">
        <f>IFERROR(IF(AM22="","",VLOOKUP(AM22,'Overview - Section A'!$P$30:$Q$31,2,FALSE)),"")</f>
        <v/>
      </c>
      <c r="O22" s="558"/>
      <c r="P22" s="557" t="s">
        <v>5483</v>
      </c>
      <c r="Q22" s="559" t="str">
        <f t="array" ref="Q22">IFERROR(IF(INDEX('Reference Records'!$D$36:$D$68,MATCH(LEFT(C22,255),LEFT('Reference Records'!$C$36:$C$68,255),0))=0,"",INDEX('Reference Records'!$D$36:$D$68,MATCH(LEFT(C22,255),LEFT('Reference Records'!$C$36:$C$68,255),0))),"")</f>
        <v/>
      </c>
      <c r="R22" s="554"/>
      <c r="S22" s="485" t="str">
        <f>IF('Overview - Section A'!$AN$5="Funding Request",IF(N22="Funding Request Place Holder","",N22),"")</f>
        <v/>
      </c>
      <c r="T22" s="558" t="str">
        <f t="shared" si="2"/>
        <v>Burundi</v>
      </c>
      <c r="U22" s="558" t="s">
        <v>211</v>
      </c>
      <c r="V22" s="557" t="s">
        <v>371</v>
      </c>
      <c r="W22" s="555" t="s">
        <v>5487</v>
      </c>
      <c r="X22" s="560" t="str">
        <f>IFERROR(IF(VLOOKUP(B22,'Reference Records'!$C$71:$D$84,2,FALSE)=0,"",VLOOKUP(B22,'Reference Records'!$C$71:$D$84,2,FALSE)),"")</f>
        <v>MCI-00011</v>
      </c>
      <c r="Y22" s="560" t="str">
        <f t="shared" si="3"/>
        <v/>
      </c>
      <c r="Z22" s="560"/>
      <c r="AA22" s="560" t="str">
        <f t="shared" si="4"/>
        <v>VC-5: Proportion de ménages dans les zones cibles ayant reçu une pulvérisation intradomiciliaire d'insecticide à effet rémanent au cours de la période couverte par le rapport</v>
      </c>
      <c r="AB22" s="560" t="str">
        <f>IFERROR(IF('Overview - Section A'!$AN$5="Funding Request",VLOOKUP(S22,'Overview - Section A'!$M$30:$P$31,4,FALSE),IF(AM22="","",AM22)),"")</f>
        <v/>
      </c>
      <c r="AC22" s="560" t="b">
        <f t="shared" si="5"/>
        <v>1</v>
      </c>
      <c r="AD22" s="560"/>
      <c r="AE22" s="560" t="str">
        <f t="array" ref="AE22">IFERROR(IF(INDEX('Overview - Section A'!$H$92:$H$111,MATCH(LEFT(B22,255),LEFT('Overview - Section A'!$E$92:$E$111,255),0))=0,"",INDEX('Overview - Section A'!$H$92:$H$111,MATCH(LEFT(B22,255),LEFT('Overview - Section A'!$E$92:$E$111,255),0))),"")</f>
        <v>a1P360000031ZhvEAE</v>
      </c>
      <c r="AF22" s="560" t="s">
        <v>948</v>
      </c>
      <c r="AG22" s="560" t="str">
        <f t="array" ref="AG22">IFERROR(IF(INDEX('Reference Records'!$G$36:$G$68,MATCH(LEFT(C22,255),LEFT('Reference Records'!$C$36:$C$68,255),0))=0,"",INDEX('Reference Records'!$G$36:$G$68,MATCH(LEFT(C22,255),LEFT('Reference Records'!$C$36:$C$68,255),0))),"")</f>
        <v>a1O36000001EGFtEAO</v>
      </c>
      <c r="AH22" s="560" t="str">
        <f>IFERROR(IF('Overview - Section A'!$AN$5="Funding Request",IF('Reference Records'!$B$157&lt;&gt;"",VLOOKUP(T22,'Reference Records'!$B$157:$C$158,2,FALSE),VLOOKUP(T22,'Reference Records'!$A$170:$C$596,3,FALSE)),VLOOKUP(T22,'Reference Records'!$A$599:$C$601,3,FALSE)),"")</f>
        <v>a1A360000013M1rEAE</v>
      </c>
      <c r="AI22" s="561"/>
      <c r="AJ22" s="560"/>
      <c r="AK22" s="560" t="s">
        <v>434</v>
      </c>
      <c r="AL22" s="562"/>
      <c r="AM22" s="561"/>
      <c r="AN22" s="560"/>
      <c r="AO22" s="563" t="str">
        <f>IFERROR(VLOOKUP(U22,'Picklist Mapping'!$A$3:$C$4,3,FALSE),"")</f>
        <v>Sub-National</v>
      </c>
      <c r="AP22" s="564"/>
      <c r="AQ22" s="563"/>
      <c r="AR22" s="557" t="s">
        <v>5484</v>
      </c>
      <c r="AS22" s="555" t="s">
        <v>5488</v>
      </c>
      <c r="AT22" s="557"/>
      <c r="AU22" s="559" t="str">
        <f t="shared" si="6"/>
        <v>Please enter the geographic area in the comments section</v>
      </c>
      <c r="AV22" s="483" t="s">
        <v>431</v>
      </c>
      <c r="AW22" s="434"/>
      <c r="AX22" s="132"/>
      <c r="AY22" s="394"/>
      <c r="AZ22" s="136"/>
    </row>
    <row r="23" spans="1:52" ht="47.1" customHeight="1" x14ac:dyDescent="0.25">
      <c r="A23" s="410">
        <v>13</v>
      </c>
      <c r="B23" s="411" t="str">
        <f>IFERROR(IF(AND(C23="",D23=""),"",VLOOKUP(AI23,'Reference records(soft deleted)'!$B$46:$D$62,3,FALSE)),"")</f>
        <v/>
      </c>
      <c r="C23" s="411" t="str">
        <f>IFERROR(VLOOKUP(AJ23,'Reference records(soft deleted)'!$B$67:$E$104,3,FALSE),"")</f>
        <v/>
      </c>
      <c r="D23" s="448"/>
      <c r="E23" s="430"/>
      <c r="F23" s="431"/>
      <c r="G23" s="495" t="str">
        <f t="shared" si="0"/>
        <v/>
      </c>
      <c r="H23" s="434"/>
      <c r="I23" s="485" t="str">
        <f>IFERROR(VLOOKUP(C23,'Reference records(soft deleted)'!$D$67:$H$104,5,FALSE),"")</f>
        <v/>
      </c>
      <c r="J23" s="485" t="str">
        <f t="shared" si="1"/>
        <v>No</v>
      </c>
      <c r="K23" s="485"/>
      <c r="L23" s="485"/>
      <c r="M23" s="485"/>
      <c r="N23" s="485" t="str">
        <f>IFERROR(IF(AM23="","",VLOOKUP(AM23,'Overview - Section A'!$P$30:$Q$31,2,FALSE)),"")</f>
        <v/>
      </c>
      <c r="O23" s="485"/>
      <c r="P23" s="434"/>
      <c r="Q23" s="414" t="str">
        <f t="array" ref="Q23">IFERROR(IF(INDEX('Reference Records'!$D$36:$D$68,MATCH(LEFT(C23,255),LEFT('Reference Records'!$C$36:$C$68,255),0))=0,"",INDEX('Reference Records'!$D$36:$D$68,MATCH(LEFT(C23,255),LEFT('Reference Records'!$C$36:$C$68,255),0))),"")</f>
        <v/>
      </c>
      <c r="R23" s="496"/>
      <c r="S23" s="485" t="str">
        <f>IF('Overview - Section A'!$AN$5="Funding Request",IF(N23="Funding Request Place Holder","",N23),"")</f>
        <v/>
      </c>
      <c r="T23" s="485" t="str">
        <f t="shared" si="2"/>
        <v>Burundi</v>
      </c>
      <c r="U23" s="485" t="str">
        <f>IFERROR(IF(AP23="","",VLOOKUP(AP23,'Picklist Mapping'!$C$3:$D$4,2,FALSE)),"")</f>
        <v/>
      </c>
      <c r="V23" s="434"/>
      <c r="W23" s="448"/>
      <c r="X23" s="491" t="str">
        <f>IFERROR(IF(VLOOKUP(B23,'Reference Records'!$C$71:$D$84,2,FALSE)=0,"",VLOOKUP(B23,'Reference Records'!$C$71:$D$84,2,FALSE)),"")</f>
        <v/>
      </c>
      <c r="Y23" s="470" t="str">
        <f t="shared" si="3"/>
        <v/>
      </c>
      <c r="Z23" s="470"/>
      <c r="AA23" s="470" t="str">
        <f t="shared" si="4"/>
        <v/>
      </c>
      <c r="AB23" s="470" t="str">
        <f>IFERROR(IF('Overview - Section A'!$AN$5="Funding Request",VLOOKUP(S23,'Overview - Section A'!$M$30:$P$31,4,FALSE),IF(AM23="","",AM23)),"")</f>
        <v/>
      </c>
      <c r="AC23" s="470" t="b">
        <f t="shared" si="5"/>
        <v>0</v>
      </c>
      <c r="AD23" s="470"/>
      <c r="AE23" s="470" t="str">
        <f t="array" ref="AE23">IFERROR(IF(INDEX('Overview - Section A'!$H$92:$H$111,MATCH(LEFT(B23,255),LEFT('Overview - Section A'!$E$92:$E$111,255),0))=0,"",INDEX('Overview - Section A'!$H$92:$H$111,MATCH(LEFT(B23,255),LEFT('Overview - Section A'!$E$92:$E$111,255),0))),"")</f>
        <v>a1P360000031ZhzEAE</v>
      </c>
      <c r="AF23" s="470" t="s">
        <v>949</v>
      </c>
      <c r="AG23" s="470" t="str">
        <f t="array" ref="AG23">IFERROR(IF(INDEX('Reference Records'!$G$36:$G$68,MATCH(LEFT(C23,255),LEFT('Reference Records'!$C$36:$C$68,255),0))=0,"",INDEX('Reference Records'!$G$36:$G$68,MATCH(LEFT(C23,255),LEFT('Reference Records'!$C$36:$C$68,255),0))),"")</f>
        <v/>
      </c>
      <c r="AH23" s="470" t="str">
        <f>IFERROR(IF('Overview - Section A'!$AN$5="Funding Request",IF('Reference Records'!$B$157&lt;&gt;"",VLOOKUP(T23,'Reference Records'!$B$157:$C$158,2,FALSE),VLOOKUP(T23,'Reference Records'!$A$170:$C$596,3,FALSE)),VLOOKUP(T23,'Reference Records'!$A$599:$C$601,3,FALSE)),"")</f>
        <v>a1A360000013M1rEAE</v>
      </c>
      <c r="AI23" s="497"/>
      <c r="AJ23" s="470"/>
      <c r="AK23" s="470" t="s">
        <v>434</v>
      </c>
      <c r="AL23" s="498"/>
      <c r="AM23" s="497"/>
      <c r="AN23" s="470"/>
      <c r="AO23" s="493" t="str">
        <f>IFERROR(VLOOKUP(U23,'Picklist Mapping'!$A$3:$C$4,3,FALSE),"")</f>
        <v/>
      </c>
      <c r="AP23" s="499"/>
      <c r="AQ23" s="493"/>
      <c r="AR23" s="434"/>
      <c r="AS23" s="448"/>
      <c r="AT23" s="434"/>
      <c r="AU23" s="500" t="str">
        <f t="shared" si="6"/>
        <v/>
      </c>
      <c r="AV23" s="483" t="s">
        <v>431</v>
      </c>
      <c r="AW23" s="434"/>
      <c r="AX23" s="132"/>
      <c r="AY23" s="394"/>
      <c r="AZ23" s="136"/>
    </row>
    <row r="24" spans="1:52" ht="47.1" customHeight="1" x14ac:dyDescent="0.25">
      <c r="A24" s="410">
        <v>14</v>
      </c>
      <c r="B24" s="411" t="str">
        <f>IFERROR(IF(AND(C24="",D24=""),"",VLOOKUP(AI24,'Reference records(soft deleted)'!$B$46:$D$62,3,FALSE)),"")</f>
        <v/>
      </c>
      <c r="C24" s="411" t="str">
        <f>IFERROR(VLOOKUP(AJ24,'Reference records(soft deleted)'!$B$67:$E$104,3,FALSE),"")</f>
        <v/>
      </c>
      <c r="D24" s="448"/>
      <c r="E24" s="430"/>
      <c r="F24" s="431"/>
      <c r="G24" s="495" t="str">
        <f t="shared" si="0"/>
        <v/>
      </c>
      <c r="H24" s="434"/>
      <c r="I24" s="485" t="str">
        <f>IFERROR(VLOOKUP(C24,'Reference records(soft deleted)'!$D$67:$H$104,5,FALSE),"")</f>
        <v/>
      </c>
      <c r="J24" s="485" t="str">
        <f t="shared" si="1"/>
        <v>No</v>
      </c>
      <c r="K24" s="485"/>
      <c r="L24" s="485"/>
      <c r="M24" s="485"/>
      <c r="N24" s="485" t="str">
        <f>IFERROR(IF(AM24="","",VLOOKUP(AM24,'Overview - Section A'!$P$30:$Q$31,2,FALSE)),"")</f>
        <v/>
      </c>
      <c r="O24" s="485"/>
      <c r="P24" s="434"/>
      <c r="Q24" s="414" t="str">
        <f t="array" ref="Q24">IFERROR(IF(INDEX('Reference Records'!$D$36:$D$68,MATCH(LEFT(C24,255),LEFT('Reference Records'!$C$36:$C$68,255),0))=0,"",INDEX('Reference Records'!$D$36:$D$68,MATCH(LEFT(C24,255),LEFT('Reference Records'!$C$36:$C$68,255),0))),"")</f>
        <v/>
      </c>
      <c r="R24" s="496"/>
      <c r="S24" s="485" t="str">
        <f>IF('Overview - Section A'!$AN$5="Funding Request",IF(N24="Funding Request Place Holder","",N24),"")</f>
        <v/>
      </c>
      <c r="T24" s="485" t="str">
        <f t="shared" si="2"/>
        <v>Burundi</v>
      </c>
      <c r="U24" s="485" t="str">
        <f>IFERROR(IF(AP24="","",VLOOKUP(AP24,'Picklist Mapping'!$C$3:$D$4,2,FALSE)),"")</f>
        <v/>
      </c>
      <c r="V24" s="434"/>
      <c r="W24" s="448"/>
      <c r="X24" s="491" t="str">
        <f>IFERROR(IF(VLOOKUP(B24,'Reference Records'!$C$71:$D$84,2,FALSE)=0,"",VLOOKUP(B24,'Reference Records'!$C$71:$D$84,2,FALSE)),"")</f>
        <v/>
      </c>
      <c r="Y24" s="470" t="str">
        <f t="shared" si="3"/>
        <v/>
      </c>
      <c r="Z24" s="470"/>
      <c r="AA24" s="470" t="str">
        <f t="shared" si="4"/>
        <v/>
      </c>
      <c r="AB24" s="470" t="str">
        <f>IFERROR(IF('Overview - Section A'!$AN$5="Funding Request",VLOOKUP(S24,'Overview - Section A'!$M$30:$P$31,4,FALSE),IF(AM24="","",AM24)),"")</f>
        <v/>
      </c>
      <c r="AC24" s="470" t="b">
        <f t="shared" si="5"/>
        <v>0</v>
      </c>
      <c r="AD24" s="470"/>
      <c r="AE24" s="470" t="str">
        <f t="array" ref="AE24">IFERROR(IF(INDEX('Overview - Section A'!$H$92:$H$111,MATCH(LEFT(B24,255),LEFT('Overview - Section A'!$E$92:$E$111,255),0))=0,"",INDEX('Overview - Section A'!$H$92:$H$111,MATCH(LEFT(B24,255),LEFT('Overview - Section A'!$E$92:$E$111,255),0))),"")</f>
        <v>a1P360000031ZhzEAE</v>
      </c>
      <c r="AF24" s="470" t="s">
        <v>950</v>
      </c>
      <c r="AG24" s="470" t="str">
        <f t="array" ref="AG24">IFERROR(IF(INDEX('Reference Records'!$G$36:$G$68,MATCH(LEFT(C24,255),LEFT('Reference Records'!$C$36:$C$68,255),0))=0,"",INDEX('Reference Records'!$G$36:$G$68,MATCH(LEFT(C24,255),LEFT('Reference Records'!$C$36:$C$68,255),0))),"")</f>
        <v/>
      </c>
      <c r="AH24" s="470" t="str">
        <f>IFERROR(IF('Overview - Section A'!$AN$5="Funding Request",IF('Reference Records'!$B$157&lt;&gt;"",VLOOKUP(T24,'Reference Records'!$B$157:$C$158,2,FALSE),VLOOKUP(T24,'Reference Records'!$A$170:$C$596,3,FALSE)),VLOOKUP(T24,'Reference Records'!$A$599:$C$601,3,FALSE)),"")</f>
        <v>a1A360000013M1rEAE</v>
      </c>
      <c r="AI24" s="497"/>
      <c r="AJ24" s="470"/>
      <c r="AK24" s="470" t="s">
        <v>434</v>
      </c>
      <c r="AL24" s="498"/>
      <c r="AM24" s="497"/>
      <c r="AN24" s="470"/>
      <c r="AO24" s="493" t="str">
        <f>IFERROR(VLOOKUP(U24,'Picklist Mapping'!$A$3:$C$4,3,FALSE),"")</f>
        <v/>
      </c>
      <c r="AP24" s="499"/>
      <c r="AQ24" s="493"/>
      <c r="AR24" s="434"/>
      <c r="AS24" s="448"/>
      <c r="AT24" s="434"/>
      <c r="AU24" s="500" t="str">
        <f t="shared" si="6"/>
        <v/>
      </c>
      <c r="AV24" s="483" t="s">
        <v>431</v>
      </c>
      <c r="AW24" s="434"/>
      <c r="AX24" s="132"/>
      <c r="AY24" s="394"/>
      <c r="AZ24" s="136"/>
    </row>
    <row r="25" spans="1:52" ht="47.1" customHeight="1" x14ac:dyDescent="0.25">
      <c r="A25" s="410">
        <v>15</v>
      </c>
      <c r="B25" s="411" t="str">
        <f>IFERROR(IF(AND(C25="",D25=""),"",VLOOKUP(AI25,'Reference records(soft deleted)'!$B$46:$D$62,3,FALSE)),"")</f>
        <v/>
      </c>
      <c r="C25" s="411" t="str">
        <f>IFERROR(VLOOKUP(AJ25,'Reference records(soft deleted)'!$B$67:$E$104,3,FALSE),"")</f>
        <v/>
      </c>
      <c r="D25" s="448"/>
      <c r="E25" s="430"/>
      <c r="F25" s="431"/>
      <c r="G25" s="495" t="str">
        <f t="shared" si="0"/>
        <v/>
      </c>
      <c r="H25" s="434"/>
      <c r="I25" s="485" t="str">
        <f>IFERROR(VLOOKUP(C25,'Reference records(soft deleted)'!$D$67:$H$104,5,FALSE),"")</f>
        <v/>
      </c>
      <c r="J25" s="485" t="str">
        <f t="shared" si="1"/>
        <v>No</v>
      </c>
      <c r="K25" s="485"/>
      <c r="L25" s="485"/>
      <c r="M25" s="485"/>
      <c r="N25" s="485" t="str">
        <f>IFERROR(IF(AM25="","",VLOOKUP(AM25,'Overview - Section A'!$P$30:$Q$31,2,FALSE)),"")</f>
        <v/>
      </c>
      <c r="O25" s="485"/>
      <c r="P25" s="434"/>
      <c r="Q25" s="414" t="str">
        <f t="array" ref="Q25">IFERROR(IF(INDEX('Reference Records'!$D$36:$D$68,MATCH(LEFT(C25,255),LEFT('Reference Records'!$C$36:$C$68,255),0))=0,"",INDEX('Reference Records'!$D$36:$D$68,MATCH(LEFT(C25,255),LEFT('Reference Records'!$C$36:$C$68,255),0))),"")</f>
        <v/>
      </c>
      <c r="R25" s="496"/>
      <c r="S25" s="485" t="str">
        <f>IF('Overview - Section A'!$AN$5="Funding Request",IF(N25="Funding Request Place Holder","",N25),"")</f>
        <v/>
      </c>
      <c r="T25" s="485" t="str">
        <f t="shared" si="2"/>
        <v>Burundi</v>
      </c>
      <c r="U25" s="485" t="str">
        <f>IFERROR(IF(AP25="","",VLOOKUP(AP25,'Picklist Mapping'!$C$3:$D$4,2,FALSE)),"")</f>
        <v/>
      </c>
      <c r="V25" s="434"/>
      <c r="W25" s="448"/>
      <c r="X25" s="491" t="str">
        <f>IFERROR(IF(VLOOKUP(B25,'Reference Records'!$C$71:$D$84,2,FALSE)=0,"",VLOOKUP(B25,'Reference Records'!$C$71:$D$84,2,FALSE)),"")</f>
        <v/>
      </c>
      <c r="Y25" s="470" t="str">
        <f t="shared" si="3"/>
        <v/>
      </c>
      <c r="Z25" s="470"/>
      <c r="AA25" s="470" t="str">
        <f t="shared" si="4"/>
        <v/>
      </c>
      <c r="AB25" s="470" t="str">
        <f>IFERROR(IF('Overview - Section A'!$AN$5="Funding Request",VLOOKUP(S25,'Overview - Section A'!$M$30:$P$31,4,FALSE),IF(AM25="","",AM25)),"")</f>
        <v/>
      </c>
      <c r="AC25" s="470" t="b">
        <f t="shared" si="5"/>
        <v>0</v>
      </c>
      <c r="AD25" s="470"/>
      <c r="AE25" s="470" t="str">
        <f t="array" ref="AE25">IFERROR(IF(INDEX('Overview - Section A'!$H$92:$H$111,MATCH(LEFT(B25,255),LEFT('Overview - Section A'!$E$92:$E$111,255),0))=0,"",INDEX('Overview - Section A'!$H$92:$H$111,MATCH(LEFT(B25,255),LEFT('Overview - Section A'!$E$92:$E$111,255),0))),"")</f>
        <v>a1P360000031ZhzEAE</v>
      </c>
      <c r="AF25" s="470" t="s">
        <v>951</v>
      </c>
      <c r="AG25" s="470" t="str">
        <f t="array" ref="AG25">IFERROR(IF(INDEX('Reference Records'!$G$36:$G$68,MATCH(LEFT(C25,255),LEFT('Reference Records'!$C$36:$C$68,255),0))=0,"",INDEX('Reference Records'!$G$36:$G$68,MATCH(LEFT(C25,255),LEFT('Reference Records'!$C$36:$C$68,255),0))),"")</f>
        <v/>
      </c>
      <c r="AH25" s="470" t="str">
        <f>IFERROR(IF('Overview - Section A'!$AN$5="Funding Request",IF('Reference Records'!$B$157&lt;&gt;"",VLOOKUP(T25,'Reference Records'!$B$157:$C$158,2,FALSE),VLOOKUP(T25,'Reference Records'!$A$170:$C$596,3,FALSE)),VLOOKUP(T25,'Reference Records'!$A$599:$C$601,3,FALSE)),"")</f>
        <v>a1A360000013M1rEAE</v>
      </c>
      <c r="AI25" s="497"/>
      <c r="AJ25" s="470"/>
      <c r="AK25" s="470" t="s">
        <v>434</v>
      </c>
      <c r="AL25" s="498"/>
      <c r="AM25" s="497"/>
      <c r="AN25" s="470"/>
      <c r="AO25" s="493" t="str">
        <f>IFERROR(VLOOKUP(U25,'Picklist Mapping'!$A$3:$C$4,3,FALSE),"")</f>
        <v/>
      </c>
      <c r="AP25" s="499"/>
      <c r="AQ25" s="493"/>
      <c r="AR25" s="434"/>
      <c r="AS25" s="448"/>
      <c r="AT25" s="434"/>
      <c r="AU25" s="500" t="str">
        <f t="shared" si="6"/>
        <v/>
      </c>
      <c r="AV25" s="483" t="s">
        <v>431</v>
      </c>
      <c r="AW25" s="434"/>
      <c r="AX25" s="132"/>
      <c r="AY25" s="394"/>
      <c r="AZ25" s="136"/>
    </row>
    <row r="26" spans="1:52" ht="47.1" customHeight="1" x14ac:dyDescent="0.25">
      <c r="A26" s="410">
        <v>16</v>
      </c>
      <c r="B26" s="411" t="str">
        <f>IFERROR(IF(AND(C26="",D26=""),"",VLOOKUP(AI26,'Reference records(soft deleted)'!$B$46:$D$62,3,FALSE)),"")</f>
        <v/>
      </c>
      <c r="C26" s="411" t="str">
        <f>IFERROR(VLOOKUP(AJ26,'Reference records(soft deleted)'!$B$67:$E$104,3,FALSE),"")</f>
        <v/>
      </c>
      <c r="D26" s="448"/>
      <c r="E26" s="430"/>
      <c r="F26" s="431"/>
      <c r="G26" s="495" t="str">
        <f t="shared" si="0"/>
        <v/>
      </c>
      <c r="H26" s="434"/>
      <c r="I26" s="485" t="str">
        <f>IFERROR(VLOOKUP(C26,'Reference records(soft deleted)'!$D$67:$H$104,5,FALSE),"")</f>
        <v/>
      </c>
      <c r="J26" s="485" t="str">
        <f t="shared" si="1"/>
        <v>No</v>
      </c>
      <c r="K26" s="485"/>
      <c r="L26" s="485"/>
      <c r="M26" s="485"/>
      <c r="N26" s="485" t="str">
        <f>IFERROR(IF(AM26="","",VLOOKUP(AM26,'Overview - Section A'!$P$30:$Q$31,2,FALSE)),"")</f>
        <v/>
      </c>
      <c r="O26" s="485"/>
      <c r="P26" s="434"/>
      <c r="Q26" s="414" t="str">
        <f t="array" ref="Q26">IFERROR(IF(INDEX('Reference Records'!$D$36:$D$68,MATCH(LEFT(C26,255),LEFT('Reference Records'!$C$36:$C$68,255),0))=0,"",INDEX('Reference Records'!$D$36:$D$68,MATCH(LEFT(C26,255),LEFT('Reference Records'!$C$36:$C$68,255),0))),"")</f>
        <v/>
      </c>
      <c r="R26" s="496"/>
      <c r="S26" s="485" t="str">
        <f>IF('Overview - Section A'!$AN$5="Funding Request",IF(N26="Funding Request Place Holder","",N26),"")</f>
        <v/>
      </c>
      <c r="T26" s="485" t="str">
        <f t="shared" si="2"/>
        <v>Burundi</v>
      </c>
      <c r="U26" s="485" t="str">
        <f>IFERROR(IF(AP26="","",VLOOKUP(AP26,'Picklist Mapping'!$C$3:$D$4,2,FALSE)),"")</f>
        <v/>
      </c>
      <c r="V26" s="434"/>
      <c r="W26" s="448"/>
      <c r="X26" s="491" t="str">
        <f>IFERROR(IF(VLOOKUP(B26,'Reference Records'!$C$71:$D$84,2,FALSE)=0,"",VLOOKUP(B26,'Reference Records'!$C$71:$D$84,2,FALSE)),"")</f>
        <v/>
      </c>
      <c r="Y26" s="470" t="str">
        <f t="shared" si="3"/>
        <v/>
      </c>
      <c r="Z26" s="470"/>
      <c r="AA26" s="470" t="str">
        <f t="shared" si="4"/>
        <v/>
      </c>
      <c r="AB26" s="470" t="str">
        <f>IFERROR(IF('Overview - Section A'!$AN$5="Funding Request",VLOOKUP(S26,'Overview - Section A'!$M$30:$P$31,4,FALSE),IF(AM26="","",AM26)),"")</f>
        <v/>
      </c>
      <c r="AC26" s="470" t="b">
        <f t="shared" si="5"/>
        <v>0</v>
      </c>
      <c r="AD26" s="470"/>
      <c r="AE26" s="470" t="str">
        <f t="array" ref="AE26">IFERROR(IF(INDEX('Overview - Section A'!$H$92:$H$111,MATCH(LEFT(B26,255),LEFT('Overview - Section A'!$E$92:$E$111,255),0))=0,"",INDEX('Overview - Section A'!$H$92:$H$111,MATCH(LEFT(B26,255),LEFT('Overview - Section A'!$E$92:$E$111,255),0))),"")</f>
        <v>a1P360000031ZhzEAE</v>
      </c>
      <c r="AF26" s="470" t="s">
        <v>952</v>
      </c>
      <c r="AG26" s="470" t="str">
        <f t="array" ref="AG26">IFERROR(IF(INDEX('Reference Records'!$G$36:$G$68,MATCH(LEFT(C26,255),LEFT('Reference Records'!$C$36:$C$68,255),0))=0,"",INDEX('Reference Records'!$G$36:$G$68,MATCH(LEFT(C26,255),LEFT('Reference Records'!$C$36:$C$68,255),0))),"")</f>
        <v/>
      </c>
      <c r="AH26" s="470" t="str">
        <f>IFERROR(IF('Overview - Section A'!$AN$5="Funding Request",IF('Reference Records'!$B$157&lt;&gt;"",VLOOKUP(T26,'Reference Records'!$B$157:$C$158,2,FALSE),VLOOKUP(T26,'Reference Records'!$A$170:$C$596,3,FALSE)),VLOOKUP(T26,'Reference Records'!$A$599:$C$601,3,FALSE)),"")</f>
        <v>a1A360000013M1rEAE</v>
      </c>
      <c r="AI26" s="497"/>
      <c r="AJ26" s="470"/>
      <c r="AK26" s="470" t="s">
        <v>434</v>
      </c>
      <c r="AL26" s="498"/>
      <c r="AM26" s="497"/>
      <c r="AN26" s="470"/>
      <c r="AO26" s="493" t="str">
        <f>IFERROR(VLOOKUP(U26,'Picklist Mapping'!$A$3:$C$4,3,FALSE),"")</f>
        <v/>
      </c>
      <c r="AP26" s="499"/>
      <c r="AQ26" s="493"/>
      <c r="AR26" s="434"/>
      <c r="AS26" s="448"/>
      <c r="AT26" s="434"/>
      <c r="AU26" s="500" t="str">
        <f t="shared" si="6"/>
        <v/>
      </c>
      <c r="AV26" s="483" t="s">
        <v>431</v>
      </c>
      <c r="AW26" s="434"/>
      <c r="AX26" s="132"/>
      <c r="AY26" s="394"/>
      <c r="AZ26" s="136"/>
    </row>
    <row r="27" spans="1:52" ht="47.1" customHeight="1" x14ac:dyDescent="0.25">
      <c r="A27" s="410">
        <v>17</v>
      </c>
      <c r="B27" s="411" t="str">
        <f>IFERROR(IF(AND(C27="",D27=""),"",VLOOKUP(AI27,'Reference records(soft deleted)'!$B$46:$D$62,3,FALSE)),"")</f>
        <v/>
      </c>
      <c r="C27" s="411" t="str">
        <f>IFERROR(VLOOKUP(AJ27,'Reference records(soft deleted)'!$B$67:$E$104,3,FALSE),"")</f>
        <v/>
      </c>
      <c r="D27" s="448"/>
      <c r="E27" s="430"/>
      <c r="F27" s="431"/>
      <c r="G27" s="495" t="str">
        <f t="shared" si="0"/>
        <v/>
      </c>
      <c r="H27" s="434"/>
      <c r="I27" s="485" t="str">
        <f>IFERROR(VLOOKUP(C27,'Reference records(soft deleted)'!$D$67:$H$104,5,FALSE),"")</f>
        <v/>
      </c>
      <c r="J27" s="485" t="str">
        <f t="shared" si="1"/>
        <v>No</v>
      </c>
      <c r="K27" s="485"/>
      <c r="L27" s="485"/>
      <c r="M27" s="485"/>
      <c r="N27" s="485" t="str">
        <f>IFERROR(IF(AM27="","",VLOOKUP(AM27,'Overview - Section A'!$P$30:$Q$31,2,FALSE)),"")</f>
        <v/>
      </c>
      <c r="O27" s="485"/>
      <c r="P27" s="434"/>
      <c r="Q27" s="414" t="str">
        <f t="array" ref="Q27">IFERROR(IF(INDEX('Reference Records'!$D$36:$D$68,MATCH(LEFT(C27,255),LEFT('Reference Records'!$C$36:$C$68,255),0))=0,"",INDEX('Reference Records'!$D$36:$D$68,MATCH(LEFT(C27,255),LEFT('Reference Records'!$C$36:$C$68,255),0))),"")</f>
        <v/>
      </c>
      <c r="R27" s="496"/>
      <c r="S27" s="485" t="str">
        <f>IF('Overview - Section A'!$AN$5="Funding Request",IF(N27="Funding Request Place Holder","",N27),"")</f>
        <v/>
      </c>
      <c r="T27" s="485" t="str">
        <f t="shared" si="2"/>
        <v>Burundi</v>
      </c>
      <c r="U27" s="485" t="str">
        <f>IFERROR(IF(AP27="","",VLOOKUP(AP27,'Picklist Mapping'!$C$3:$D$4,2,FALSE)),"")</f>
        <v/>
      </c>
      <c r="V27" s="434"/>
      <c r="W27" s="448"/>
      <c r="X27" s="491" t="str">
        <f>IFERROR(IF(VLOOKUP(B27,'Reference Records'!$C$71:$D$84,2,FALSE)=0,"",VLOOKUP(B27,'Reference Records'!$C$71:$D$84,2,FALSE)),"")</f>
        <v/>
      </c>
      <c r="Y27" s="470" t="str">
        <f t="shared" si="3"/>
        <v/>
      </c>
      <c r="Z27" s="470"/>
      <c r="AA27" s="470" t="str">
        <f t="shared" si="4"/>
        <v/>
      </c>
      <c r="AB27" s="470" t="str">
        <f>IFERROR(IF('Overview - Section A'!$AN$5="Funding Request",VLOOKUP(S27,'Overview - Section A'!$M$30:$P$31,4,FALSE),IF(AM27="","",AM27)),"")</f>
        <v/>
      </c>
      <c r="AC27" s="470" t="b">
        <f t="shared" si="5"/>
        <v>0</v>
      </c>
      <c r="AD27" s="470"/>
      <c r="AE27" s="470" t="str">
        <f t="array" ref="AE27">IFERROR(IF(INDEX('Overview - Section A'!$H$92:$H$111,MATCH(LEFT(B27,255),LEFT('Overview - Section A'!$E$92:$E$111,255),0))=0,"",INDEX('Overview - Section A'!$H$92:$H$111,MATCH(LEFT(B27,255),LEFT('Overview - Section A'!$E$92:$E$111,255),0))),"")</f>
        <v>a1P360000031ZhzEAE</v>
      </c>
      <c r="AF27" s="470" t="s">
        <v>953</v>
      </c>
      <c r="AG27" s="470" t="str">
        <f t="array" ref="AG27">IFERROR(IF(INDEX('Reference Records'!$G$36:$G$68,MATCH(LEFT(C27,255),LEFT('Reference Records'!$C$36:$C$68,255),0))=0,"",INDEX('Reference Records'!$G$36:$G$68,MATCH(LEFT(C27,255),LEFT('Reference Records'!$C$36:$C$68,255),0))),"")</f>
        <v/>
      </c>
      <c r="AH27" s="470" t="str">
        <f>IFERROR(IF('Overview - Section A'!$AN$5="Funding Request",IF('Reference Records'!$B$157&lt;&gt;"",VLOOKUP(T27,'Reference Records'!$B$157:$C$158,2,FALSE),VLOOKUP(T27,'Reference Records'!$A$170:$C$596,3,FALSE)),VLOOKUP(T27,'Reference Records'!$A$599:$C$601,3,FALSE)),"")</f>
        <v>a1A360000013M1rEAE</v>
      </c>
      <c r="AI27" s="497"/>
      <c r="AJ27" s="470"/>
      <c r="AK27" s="470" t="s">
        <v>434</v>
      </c>
      <c r="AL27" s="498"/>
      <c r="AM27" s="497"/>
      <c r="AN27" s="470"/>
      <c r="AO27" s="493" t="str">
        <f>IFERROR(VLOOKUP(U27,'Picklist Mapping'!$A$3:$C$4,3,FALSE),"")</f>
        <v/>
      </c>
      <c r="AP27" s="499"/>
      <c r="AQ27" s="493"/>
      <c r="AR27" s="434"/>
      <c r="AS27" s="448"/>
      <c r="AT27" s="434"/>
      <c r="AU27" s="500" t="str">
        <f t="shared" si="6"/>
        <v/>
      </c>
      <c r="AV27" s="483" t="s">
        <v>431</v>
      </c>
      <c r="AW27" s="434"/>
      <c r="AX27" s="132"/>
      <c r="AY27" s="394"/>
      <c r="AZ27" s="136"/>
    </row>
    <row r="28" spans="1:52" ht="47.1" customHeight="1" x14ac:dyDescent="0.25">
      <c r="A28" s="410">
        <v>18</v>
      </c>
      <c r="B28" s="411" t="str">
        <f>IFERROR(IF(AND(C28="",D28=""),"",VLOOKUP(AI28,'Reference records(soft deleted)'!$B$46:$D$62,3,FALSE)),"")</f>
        <v/>
      </c>
      <c r="C28" s="411" t="str">
        <f>IFERROR(VLOOKUP(AJ28,'Reference records(soft deleted)'!$B$67:$E$104,3,FALSE),"")</f>
        <v/>
      </c>
      <c r="D28" s="448"/>
      <c r="E28" s="430"/>
      <c r="F28" s="431"/>
      <c r="G28" s="495" t="str">
        <f t="shared" si="0"/>
        <v/>
      </c>
      <c r="H28" s="434"/>
      <c r="I28" s="485" t="str">
        <f>IFERROR(VLOOKUP(C28,'Reference records(soft deleted)'!$D$67:$H$104,5,FALSE),"")</f>
        <v/>
      </c>
      <c r="J28" s="485" t="str">
        <f t="shared" si="1"/>
        <v>No</v>
      </c>
      <c r="K28" s="485"/>
      <c r="L28" s="485"/>
      <c r="M28" s="485"/>
      <c r="N28" s="485" t="str">
        <f>IFERROR(IF(AM28="","",VLOOKUP(AM28,'Overview - Section A'!$P$30:$Q$31,2,FALSE)),"")</f>
        <v/>
      </c>
      <c r="O28" s="485"/>
      <c r="P28" s="434"/>
      <c r="Q28" s="414" t="str">
        <f t="array" ref="Q28">IFERROR(IF(INDEX('Reference Records'!$D$36:$D$68,MATCH(LEFT(C28,255),LEFT('Reference Records'!$C$36:$C$68,255),0))=0,"",INDEX('Reference Records'!$D$36:$D$68,MATCH(LEFT(C28,255),LEFT('Reference Records'!$C$36:$C$68,255),0))),"")</f>
        <v/>
      </c>
      <c r="R28" s="496"/>
      <c r="S28" s="485" t="str">
        <f>IF('Overview - Section A'!$AN$5="Funding Request",IF(N28="Funding Request Place Holder","",N28),"")</f>
        <v/>
      </c>
      <c r="T28" s="485" t="str">
        <f t="shared" si="2"/>
        <v>Burundi</v>
      </c>
      <c r="U28" s="485" t="str">
        <f>IFERROR(IF(AP28="","",VLOOKUP(AP28,'Picklist Mapping'!$C$3:$D$4,2,FALSE)),"")</f>
        <v/>
      </c>
      <c r="V28" s="434"/>
      <c r="W28" s="448"/>
      <c r="X28" s="491" t="str">
        <f>IFERROR(IF(VLOOKUP(B28,'Reference Records'!$C$71:$D$84,2,FALSE)=0,"",VLOOKUP(B28,'Reference Records'!$C$71:$D$84,2,FALSE)),"")</f>
        <v/>
      </c>
      <c r="Y28" s="470" t="str">
        <f t="shared" si="3"/>
        <v/>
      </c>
      <c r="Z28" s="470"/>
      <c r="AA28" s="470" t="str">
        <f t="shared" si="4"/>
        <v/>
      </c>
      <c r="AB28" s="470" t="str">
        <f>IFERROR(IF('Overview - Section A'!$AN$5="Funding Request",VLOOKUP(S28,'Overview - Section A'!$M$30:$P$31,4,FALSE),IF(AM28="","",AM28)),"")</f>
        <v/>
      </c>
      <c r="AC28" s="470" t="b">
        <f t="shared" si="5"/>
        <v>0</v>
      </c>
      <c r="AD28" s="470"/>
      <c r="AE28" s="470" t="str">
        <f t="array" ref="AE28">IFERROR(IF(INDEX('Overview - Section A'!$H$92:$H$111,MATCH(LEFT(B28,255),LEFT('Overview - Section A'!$E$92:$E$111,255),0))=0,"",INDEX('Overview - Section A'!$H$92:$H$111,MATCH(LEFT(B28,255),LEFT('Overview - Section A'!$E$92:$E$111,255),0))),"")</f>
        <v>a1P360000031ZhzEAE</v>
      </c>
      <c r="AF28" s="470" t="s">
        <v>954</v>
      </c>
      <c r="AG28" s="470" t="str">
        <f t="array" ref="AG28">IFERROR(IF(INDEX('Reference Records'!$G$36:$G$68,MATCH(LEFT(C28,255),LEFT('Reference Records'!$C$36:$C$68,255),0))=0,"",INDEX('Reference Records'!$G$36:$G$68,MATCH(LEFT(C28,255),LEFT('Reference Records'!$C$36:$C$68,255),0))),"")</f>
        <v/>
      </c>
      <c r="AH28" s="470" t="str">
        <f>IFERROR(IF('Overview - Section A'!$AN$5="Funding Request",IF('Reference Records'!$B$157&lt;&gt;"",VLOOKUP(T28,'Reference Records'!$B$157:$C$158,2,FALSE),VLOOKUP(T28,'Reference Records'!$A$170:$C$596,3,FALSE)),VLOOKUP(T28,'Reference Records'!$A$599:$C$601,3,FALSE)),"")</f>
        <v>a1A360000013M1rEAE</v>
      </c>
      <c r="AI28" s="497"/>
      <c r="AJ28" s="470"/>
      <c r="AK28" s="470" t="s">
        <v>434</v>
      </c>
      <c r="AL28" s="498"/>
      <c r="AM28" s="497"/>
      <c r="AN28" s="470"/>
      <c r="AO28" s="493" t="str">
        <f>IFERROR(VLOOKUP(U28,'Picklist Mapping'!$A$3:$C$4,3,FALSE),"")</f>
        <v/>
      </c>
      <c r="AP28" s="499"/>
      <c r="AQ28" s="493"/>
      <c r="AR28" s="434"/>
      <c r="AS28" s="448"/>
      <c r="AT28" s="434"/>
      <c r="AU28" s="500" t="str">
        <f t="shared" si="6"/>
        <v/>
      </c>
      <c r="AV28" s="483" t="s">
        <v>431</v>
      </c>
      <c r="AW28" s="434"/>
      <c r="AX28" s="132"/>
      <c r="AY28" s="394"/>
      <c r="AZ28" s="136"/>
    </row>
    <row r="29" spans="1:52" ht="47.1" customHeight="1" x14ac:dyDescent="0.25">
      <c r="A29" s="410">
        <v>19</v>
      </c>
      <c r="B29" s="411" t="str">
        <f>IFERROR(IF(AND(C29="",D29=""),"",VLOOKUP(AI29,'Reference records(soft deleted)'!$B$46:$D$62,3,FALSE)),"")</f>
        <v/>
      </c>
      <c r="C29" s="411" t="str">
        <f>IFERROR(VLOOKUP(AJ29,'Reference records(soft deleted)'!$B$67:$E$104,3,FALSE),"")</f>
        <v/>
      </c>
      <c r="D29" s="448"/>
      <c r="E29" s="430"/>
      <c r="F29" s="431"/>
      <c r="G29" s="495" t="str">
        <f t="shared" si="0"/>
        <v/>
      </c>
      <c r="H29" s="434"/>
      <c r="I29" s="485" t="str">
        <f>IFERROR(VLOOKUP(C29,'Reference records(soft deleted)'!$D$67:$H$104,5,FALSE),"")</f>
        <v/>
      </c>
      <c r="J29" s="485" t="str">
        <f t="shared" si="1"/>
        <v>No</v>
      </c>
      <c r="K29" s="485"/>
      <c r="L29" s="485"/>
      <c r="M29" s="485"/>
      <c r="N29" s="485" t="str">
        <f>IFERROR(IF(AM29="","",VLOOKUP(AM29,'Overview - Section A'!$P$30:$Q$31,2,FALSE)),"")</f>
        <v/>
      </c>
      <c r="O29" s="485"/>
      <c r="P29" s="434"/>
      <c r="Q29" s="414" t="str">
        <f t="array" ref="Q29">IFERROR(IF(INDEX('Reference Records'!$D$36:$D$68,MATCH(LEFT(C29,255),LEFT('Reference Records'!$C$36:$C$68,255),0))=0,"",INDEX('Reference Records'!$D$36:$D$68,MATCH(LEFT(C29,255),LEFT('Reference Records'!$C$36:$C$68,255),0))),"")</f>
        <v/>
      </c>
      <c r="R29" s="496"/>
      <c r="S29" s="485" t="str">
        <f>IF('Overview - Section A'!$AN$5="Funding Request",IF(N29="Funding Request Place Holder","",N29),"")</f>
        <v/>
      </c>
      <c r="T29" s="485" t="str">
        <f t="shared" si="2"/>
        <v>Burundi</v>
      </c>
      <c r="U29" s="485" t="str">
        <f>IFERROR(IF(AP29="","",VLOOKUP(AP29,'Picklist Mapping'!$C$3:$D$4,2,FALSE)),"")</f>
        <v/>
      </c>
      <c r="V29" s="434"/>
      <c r="W29" s="448"/>
      <c r="X29" s="491" t="str">
        <f>IFERROR(IF(VLOOKUP(B29,'Reference Records'!$C$71:$D$84,2,FALSE)=0,"",VLOOKUP(B29,'Reference Records'!$C$71:$D$84,2,FALSE)),"")</f>
        <v/>
      </c>
      <c r="Y29" s="470" t="str">
        <f t="shared" si="3"/>
        <v/>
      </c>
      <c r="Z29" s="470"/>
      <c r="AA29" s="470" t="str">
        <f t="shared" si="4"/>
        <v/>
      </c>
      <c r="AB29" s="470" t="str">
        <f>IFERROR(IF('Overview - Section A'!$AN$5="Funding Request",VLOOKUP(S29,'Overview - Section A'!$M$30:$P$31,4,FALSE),IF(AM29="","",AM29)),"")</f>
        <v/>
      </c>
      <c r="AC29" s="470" t="b">
        <f t="shared" si="5"/>
        <v>0</v>
      </c>
      <c r="AD29" s="470"/>
      <c r="AE29" s="470" t="str">
        <f t="array" ref="AE29">IFERROR(IF(INDEX('Overview - Section A'!$H$92:$H$111,MATCH(LEFT(B29,255),LEFT('Overview - Section A'!$E$92:$E$111,255),0))=0,"",INDEX('Overview - Section A'!$H$92:$H$111,MATCH(LEFT(B29,255),LEFT('Overview - Section A'!$E$92:$E$111,255),0))),"")</f>
        <v>a1P360000031ZhzEAE</v>
      </c>
      <c r="AF29" s="470" t="s">
        <v>955</v>
      </c>
      <c r="AG29" s="470" t="str">
        <f t="array" ref="AG29">IFERROR(IF(INDEX('Reference Records'!$G$36:$G$68,MATCH(LEFT(C29,255),LEFT('Reference Records'!$C$36:$C$68,255),0))=0,"",INDEX('Reference Records'!$G$36:$G$68,MATCH(LEFT(C29,255),LEFT('Reference Records'!$C$36:$C$68,255),0))),"")</f>
        <v/>
      </c>
      <c r="AH29" s="470" t="str">
        <f>IFERROR(IF('Overview - Section A'!$AN$5="Funding Request",IF('Reference Records'!$B$157&lt;&gt;"",VLOOKUP(T29,'Reference Records'!$B$157:$C$158,2,FALSE),VLOOKUP(T29,'Reference Records'!$A$170:$C$596,3,FALSE)),VLOOKUP(T29,'Reference Records'!$A$599:$C$601,3,FALSE)),"")</f>
        <v>a1A360000013M1rEAE</v>
      </c>
      <c r="AI29" s="497"/>
      <c r="AJ29" s="470"/>
      <c r="AK29" s="470" t="s">
        <v>434</v>
      </c>
      <c r="AL29" s="498"/>
      <c r="AM29" s="497"/>
      <c r="AN29" s="470"/>
      <c r="AO29" s="493" t="str">
        <f>IFERROR(VLOOKUP(U29,'Picklist Mapping'!$A$3:$C$4,3,FALSE),"")</f>
        <v/>
      </c>
      <c r="AP29" s="499"/>
      <c r="AQ29" s="493"/>
      <c r="AR29" s="434"/>
      <c r="AS29" s="448"/>
      <c r="AT29" s="434"/>
      <c r="AU29" s="500" t="str">
        <f t="shared" si="6"/>
        <v/>
      </c>
      <c r="AV29" s="483" t="s">
        <v>431</v>
      </c>
      <c r="AW29" s="434"/>
      <c r="AX29" s="132"/>
      <c r="AY29" s="394"/>
      <c r="AZ29" s="136"/>
    </row>
    <row r="30" spans="1:52" ht="47.1" customHeight="1" x14ac:dyDescent="0.25">
      <c r="A30" s="410">
        <v>20</v>
      </c>
      <c r="B30" s="411" t="str">
        <f>IFERROR(IF(AND(C30="",D30=""),"",VLOOKUP(AI30,'Reference records(soft deleted)'!$B$46:$D$62,3,FALSE)),"")</f>
        <v/>
      </c>
      <c r="C30" s="411" t="str">
        <f>IFERROR(VLOOKUP(AJ30,'Reference records(soft deleted)'!$B$67:$E$104,3,FALSE),"")</f>
        <v/>
      </c>
      <c r="D30" s="448"/>
      <c r="E30" s="430"/>
      <c r="F30" s="431"/>
      <c r="G30" s="495" t="str">
        <f t="shared" si="0"/>
        <v/>
      </c>
      <c r="H30" s="434"/>
      <c r="I30" s="485" t="str">
        <f>IFERROR(VLOOKUP(C30,'Reference records(soft deleted)'!$D$67:$H$104,5,FALSE),"")</f>
        <v/>
      </c>
      <c r="J30" s="485" t="str">
        <f t="shared" si="1"/>
        <v>No</v>
      </c>
      <c r="K30" s="485"/>
      <c r="L30" s="485"/>
      <c r="M30" s="485"/>
      <c r="N30" s="485" t="str">
        <f>IFERROR(IF(AM30="","",VLOOKUP(AM30,'Overview - Section A'!$P$30:$Q$31,2,FALSE)),"")</f>
        <v/>
      </c>
      <c r="O30" s="485"/>
      <c r="P30" s="434"/>
      <c r="Q30" s="414" t="str">
        <f t="array" ref="Q30">IFERROR(IF(INDEX('Reference Records'!$D$36:$D$68,MATCH(LEFT(C30,255),LEFT('Reference Records'!$C$36:$C$68,255),0))=0,"",INDEX('Reference Records'!$D$36:$D$68,MATCH(LEFT(C30,255),LEFT('Reference Records'!$C$36:$C$68,255),0))),"")</f>
        <v/>
      </c>
      <c r="R30" s="496"/>
      <c r="S30" s="485" t="str">
        <f>IF('Overview - Section A'!$AN$5="Funding Request",IF(N30="Funding Request Place Holder","",N30),"")</f>
        <v/>
      </c>
      <c r="T30" s="485" t="str">
        <f t="shared" si="2"/>
        <v>Burundi</v>
      </c>
      <c r="U30" s="485" t="str">
        <f>IFERROR(IF(AP30="","",VLOOKUP(AP30,'Picklist Mapping'!$C$3:$D$4,2,FALSE)),"")</f>
        <v/>
      </c>
      <c r="V30" s="434"/>
      <c r="W30" s="448"/>
      <c r="X30" s="491" t="str">
        <f>IFERROR(IF(VLOOKUP(B30,'Reference Records'!$C$71:$D$84,2,FALSE)=0,"",VLOOKUP(B30,'Reference Records'!$C$71:$D$84,2,FALSE)),"")</f>
        <v/>
      </c>
      <c r="Y30" s="470" t="str">
        <f t="shared" si="3"/>
        <v/>
      </c>
      <c r="Z30" s="470"/>
      <c r="AA30" s="470" t="str">
        <f t="shared" si="4"/>
        <v/>
      </c>
      <c r="AB30" s="470" t="str">
        <f>IFERROR(IF('Overview - Section A'!$AN$5="Funding Request",VLOOKUP(S30,'Overview - Section A'!$M$30:$P$31,4,FALSE),IF(AM30="","",AM30)),"")</f>
        <v/>
      </c>
      <c r="AC30" s="470" t="b">
        <f t="shared" si="5"/>
        <v>0</v>
      </c>
      <c r="AD30" s="470"/>
      <c r="AE30" s="470" t="str">
        <f t="array" ref="AE30">IFERROR(IF(INDEX('Overview - Section A'!$H$92:$H$111,MATCH(LEFT(B30,255),LEFT('Overview - Section A'!$E$92:$E$111,255),0))=0,"",INDEX('Overview - Section A'!$H$92:$H$111,MATCH(LEFT(B30,255),LEFT('Overview - Section A'!$E$92:$E$111,255),0))),"")</f>
        <v>a1P360000031ZhzEAE</v>
      </c>
      <c r="AF30" s="470" t="s">
        <v>956</v>
      </c>
      <c r="AG30" s="470" t="str">
        <f t="array" ref="AG30">IFERROR(IF(INDEX('Reference Records'!$G$36:$G$68,MATCH(LEFT(C30,255),LEFT('Reference Records'!$C$36:$C$68,255),0))=0,"",INDEX('Reference Records'!$G$36:$G$68,MATCH(LEFT(C30,255),LEFT('Reference Records'!$C$36:$C$68,255),0))),"")</f>
        <v/>
      </c>
      <c r="AH30" s="470" t="str">
        <f>IFERROR(IF('Overview - Section A'!$AN$5="Funding Request",IF('Reference Records'!$B$157&lt;&gt;"",VLOOKUP(T30,'Reference Records'!$B$157:$C$158,2,FALSE),VLOOKUP(T30,'Reference Records'!$A$170:$C$596,3,FALSE)),VLOOKUP(T30,'Reference Records'!$A$599:$C$601,3,FALSE)),"")</f>
        <v>a1A360000013M1rEAE</v>
      </c>
      <c r="AI30" s="497"/>
      <c r="AJ30" s="470"/>
      <c r="AK30" s="470" t="s">
        <v>434</v>
      </c>
      <c r="AL30" s="498"/>
      <c r="AM30" s="497"/>
      <c r="AN30" s="470"/>
      <c r="AO30" s="493" t="str">
        <f>IFERROR(VLOOKUP(U30,'Picklist Mapping'!$A$3:$C$4,3,FALSE),"")</f>
        <v/>
      </c>
      <c r="AP30" s="499"/>
      <c r="AQ30" s="493"/>
      <c r="AR30" s="434"/>
      <c r="AS30" s="448"/>
      <c r="AT30" s="434"/>
      <c r="AU30" s="500" t="str">
        <f t="shared" si="6"/>
        <v/>
      </c>
      <c r="AV30" s="483" t="s">
        <v>431</v>
      </c>
      <c r="AW30" s="434"/>
      <c r="AX30" s="132"/>
      <c r="AY30" s="394"/>
      <c r="AZ30" s="136"/>
    </row>
    <row r="31" spans="1:52" ht="47.1" customHeight="1" x14ac:dyDescent="0.25">
      <c r="A31" s="410">
        <v>21</v>
      </c>
      <c r="B31" s="411" t="str">
        <f>IFERROR(IF(AND(C31="",D31=""),"",VLOOKUP(AI31,'Reference records(soft deleted)'!$B$46:$D$62,3,FALSE)),"")</f>
        <v/>
      </c>
      <c r="C31" s="411" t="str">
        <f>IFERROR(VLOOKUP(AJ31,'Reference records(soft deleted)'!$B$67:$E$104,3,FALSE),"")</f>
        <v/>
      </c>
      <c r="D31" s="448"/>
      <c r="E31" s="430"/>
      <c r="F31" s="431"/>
      <c r="G31" s="495" t="str">
        <f t="shared" si="0"/>
        <v/>
      </c>
      <c r="H31" s="434"/>
      <c r="I31" s="485" t="str">
        <f>IFERROR(VLOOKUP(C31,'Reference records(soft deleted)'!$D$67:$H$104,5,FALSE),"")</f>
        <v/>
      </c>
      <c r="J31" s="485" t="str">
        <f t="shared" si="1"/>
        <v>No</v>
      </c>
      <c r="K31" s="485"/>
      <c r="L31" s="485"/>
      <c r="M31" s="485"/>
      <c r="N31" s="485" t="str">
        <f>IFERROR(IF(AM31="","",VLOOKUP(AM31,'Overview - Section A'!$P$30:$Q$31,2,FALSE)),"")</f>
        <v/>
      </c>
      <c r="O31" s="485"/>
      <c r="P31" s="434"/>
      <c r="Q31" s="414" t="str">
        <f t="array" ref="Q31">IFERROR(IF(INDEX('Reference Records'!$D$36:$D$68,MATCH(LEFT(C31,255),LEFT('Reference Records'!$C$36:$C$68,255),0))=0,"",INDEX('Reference Records'!$D$36:$D$68,MATCH(LEFT(C31,255),LEFT('Reference Records'!$C$36:$C$68,255),0))),"")</f>
        <v/>
      </c>
      <c r="R31" s="496"/>
      <c r="S31" s="485" t="str">
        <f>IF('Overview - Section A'!$AN$5="Funding Request",IF(N31="Funding Request Place Holder","",N31),"")</f>
        <v/>
      </c>
      <c r="T31" s="485" t="str">
        <f t="shared" si="2"/>
        <v>Burundi</v>
      </c>
      <c r="U31" s="485" t="str">
        <f>IFERROR(IF(AP31="","",VLOOKUP(AP31,'Picklist Mapping'!$C$3:$D$4,2,FALSE)),"")</f>
        <v/>
      </c>
      <c r="V31" s="434"/>
      <c r="W31" s="448"/>
      <c r="X31" s="491" t="str">
        <f>IFERROR(IF(VLOOKUP(B31,'Reference Records'!$C$71:$D$84,2,FALSE)=0,"",VLOOKUP(B31,'Reference Records'!$C$71:$D$84,2,FALSE)),"")</f>
        <v/>
      </c>
      <c r="Y31" s="470" t="str">
        <f t="shared" si="3"/>
        <v/>
      </c>
      <c r="Z31" s="470"/>
      <c r="AA31" s="470" t="str">
        <f t="shared" si="4"/>
        <v/>
      </c>
      <c r="AB31" s="470" t="str">
        <f>IFERROR(IF('Overview - Section A'!$AN$5="Funding Request",VLOOKUP(S31,'Overview - Section A'!$M$30:$P$31,4,FALSE),IF(AM31="","",AM31)),"")</f>
        <v/>
      </c>
      <c r="AC31" s="470" t="b">
        <f t="shared" si="5"/>
        <v>0</v>
      </c>
      <c r="AD31" s="470"/>
      <c r="AE31" s="470" t="str">
        <f t="array" ref="AE31">IFERROR(IF(INDEX('Overview - Section A'!$H$92:$H$111,MATCH(LEFT(B31,255),LEFT('Overview - Section A'!$E$92:$E$111,255),0))=0,"",INDEX('Overview - Section A'!$H$92:$H$111,MATCH(LEFT(B31,255),LEFT('Overview - Section A'!$E$92:$E$111,255),0))),"")</f>
        <v>a1P360000031ZhzEAE</v>
      </c>
      <c r="AF31" s="470" t="s">
        <v>957</v>
      </c>
      <c r="AG31" s="470" t="str">
        <f t="array" ref="AG31">IFERROR(IF(INDEX('Reference Records'!$G$36:$G$68,MATCH(LEFT(C31,255),LEFT('Reference Records'!$C$36:$C$68,255),0))=0,"",INDEX('Reference Records'!$G$36:$G$68,MATCH(LEFT(C31,255),LEFT('Reference Records'!$C$36:$C$68,255),0))),"")</f>
        <v/>
      </c>
      <c r="AH31" s="470" t="str">
        <f>IFERROR(IF('Overview - Section A'!$AN$5="Funding Request",IF('Reference Records'!$B$157&lt;&gt;"",VLOOKUP(T31,'Reference Records'!$B$157:$C$158,2,FALSE),VLOOKUP(T31,'Reference Records'!$A$170:$C$596,3,FALSE)),VLOOKUP(T31,'Reference Records'!$A$599:$C$601,3,FALSE)),"")</f>
        <v>a1A360000013M1rEAE</v>
      </c>
      <c r="AI31" s="497"/>
      <c r="AJ31" s="470"/>
      <c r="AK31" s="470" t="s">
        <v>434</v>
      </c>
      <c r="AL31" s="498"/>
      <c r="AM31" s="497"/>
      <c r="AN31" s="470"/>
      <c r="AO31" s="493" t="str">
        <f>IFERROR(VLOOKUP(U31,'Picklist Mapping'!$A$3:$C$4,3,FALSE),"")</f>
        <v/>
      </c>
      <c r="AP31" s="499"/>
      <c r="AQ31" s="493"/>
      <c r="AR31" s="434"/>
      <c r="AS31" s="448"/>
      <c r="AT31" s="434"/>
      <c r="AU31" s="500" t="str">
        <f t="shared" si="6"/>
        <v/>
      </c>
      <c r="AV31" s="483" t="s">
        <v>431</v>
      </c>
      <c r="AW31" s="434"/>
      <c r="AX31" s="132"/>
      <c r="AY31" s="394"/>
      <c r="AZ31" s="136"/>
    </row>
    <row r="32" spans="1:52" ht="47.1" customHeight="1" x14ac:dyDescent="0.25">
      <c r="A32" s="410">
        <v>22</v>
      </c>
      <c r="B32" s="411" t="str">
        <f>IFERROR(IF(AND(C32="",D32=""),"",VLOOKUP(AI32,'Reference records(soft deleted)'!$B$46:$D$62,3,FALSE)),"")</f>
        <v/>
      </c>
      <c r="C32" s="411" t="str">
        <f>IFERROR(VLOOKUP(AJ32,'Reference records(soft deleted)'!$B$67:$E$104,3,FALSE),"")</f>
        <v/>
      </c>
      <c r="D32" s="448"/>
      <c r="E32" s="430"/>
      <c r="F32" s="431"/>
      <c r="G32" s="495" t="str">
        <f t="shared" si="0"/>
        <v/>
      </c>
      <c r="H32" s="434"/>
      <c r="I32" s="485" t="str">
        <f>IFERROR(VLOOKUP(C32,'Reference records(soft deleted)'!$D$67:$H$104,5,FALSE),"")</f>
        <v/>
      </c>
      <c r="J32" s="485" t="str">
        <f t="shared" si="1"/>
        <v>No</v>
      </c>
      <c r="K32" s="485"/>
      <c r="L32" s="485"/>
      <c r="M32" s="485"/>
      <c r="N32" s="485" t="str">
        <f>IFERROR(IF(AM32="","",VLOOKUP(AM32,'Overview - Section A'!$P$30:$Q$31,2,FALSE)),"")</f>
        <v/>
      </c>
      <c r="O32" s="485"/>
      <c r="P32" s="434"/>
      <c r="Q32" s="414" t="str">
        <f t="array" ref="Q32">IFERROR(IF(INDEX('Reference Records'!$D$36:$D$68,MATCH(LEFT(C32,255),LEFT('Reference Records'!$C$36:$C$68,255),0))=0,"",INDEX('Reference Records'!$D$36:$D$68,MATCH(LEFT(C32,255),LEFT('Reference Records'!$C$36:$C$68,255),0))),"")</f>
        <v/>
      </c>
      <c r="R32" s="496"/>
      <c r="S32" s="485" t="str">
        <f>IF('Overview - Section A'!$AN$5="Funding Request",IF(N32="Funding Request Place Holder","",N32),"")</f>
        <v/>
      </c>
      <c r="T32" s="485" t="str">
        <f t="shared" si="2"/>
        <v>Burundi</v>
      </c>
      <c r="U32" s="485" t="str">
        <f>IFERROR(IF(AP32="","",VLOOKUP(AP32,'Picklist Mapping'!$C$3:$D$4,2,FALSE)),"")</f>
        <v/>
      </c>
      <c r="V32" s="434"/>
      <c r="W32" s="448"/>
      <c r="X32" s="491" t="str">
        <f>IFERROR(IF(VLOOKUP(B32,'Reference Records'!$C$71:$D$84,2,FALSE)=0,"",VLOOKUP(B32,'Reference Records'!$C$71:$D$84,2,FALSE)),"")</f>
        <v/>
      </c>
      <c r="Y32" s="470" t="str">
        <f t="shared" si="3"/>
        <v/>
      </c>
      <c r="Z32" s="470"/>
      <c r="AA32" s="470" t="str">
        <f t="shared" si="4"/>
        <v/>
      </c>
      <c r="AB32" s="470" t="str">
        <f>IFERROR(IF('Overview - Section A'!$AN$5="Funding Request",VLOOKUP(S32,'Overview - Section A'!$M$30:$P$31,4,FALSE),IF(AM32="","",AM32)),"")</f>
        <v/>
      </c>
      <c r="AC32" s="470" t="b">
        <f t="shared" si="5"/>
        <v>0</v>
      </c>
      <c r="AD32" s="470"/>
      <c r="AE32" s="470" t="str">
        <f t="array" ref="AE32">IFERROR(IF(INDEX('Overview - Section A'!$H$92:$H$111,MATCH(LEFT(B32,255),LEFT('Overview - Section A'!$E$92:$E$111,255),0))=0,"",INDEX('Overview - Section A'!$H$92:$H$111,MATCH(LEFT(B32,255),LEFT('Overview - Section A'!$E$92:$E$111,255),0))),"")</f>
        <v>a1P360000031ZhzEAE</v>
      </c>
      <c r="AF32" s="470" t="s">
        <v>958</v>
      </c>
      <c r="AG32" s="470" t="str">
        <f t="array" ref="AG32">IFERROR(IF(INDEX('Reference Records'!$G$36:$G$68,MATCH(LEFT(C32,255),LEFT('Reference Records'!$C$36:$C$68,255),0))=0,"",INDEX('Reference Records'!$G$36:$G$68,MATCH(LEFT(C32,255),LEFT('Reference Records'!$C$36:$C$68,255),0))),"")</f>
        <v/>
      </c>
      <c r="AH32" s="470" t="str">
        <f>IFERROR(IF('Overview - Section A'!$AN$5="Funding Request",IF('Reference Records'!$B$157&lt;&gt;"",VLOOKUP(T32,'Reference Records'!$B$157:$C$158,2,FALSE),VLOOKUP(T32,'Reference Records'!$A$170:$C$596,3,FALSE)),VLOOKUP(T32,'Reference Records'!$A$599:$C$601,3,FALSE)),"")</f>
        <v>a1A360000013M1rEAE</v>
      </c>
      <c r="AI32" s="497"/>
      <c r="AJ32" s="470"/>
      <c r="AK32" s="470" t="s">
        <v>434</v>
      </c>
      <c r="AL32" s="498"/>
      <c r="AM32" s="497"/>
      <c r="AN32" s="470"/>
      <c r="AO32" s="493" t="str">
        <f>IFERROR(VLOOKUP(U32,'Picklist Mapping'!$A$3:$C$4,3,FALSE),"")</f>
        <v/>
      </c>
      <c r="AP32" s="499"/>
      <c r="AQ32" s="493"/>
      <c r="AR32" s="434"/>
      <c r="AS32" s="448"/>
      <c r="AT32" s="434"/>
      <c r="AU32" s="500" t="str">
        <f t="shared" si="6"/>
        <v/>
      </c>
      <c r="AV32" s="483" t="s">
        <v>431</v>
      </c>
      <c r="AW32" s="434"/>
      <c r="AX32" s="132"/>
      <c r="AY32" s="394"/>
      <c r="AZ32" s="136"/>
    </row>
    <row r="33" spans="1:52" ht="47.1" customHeight="1" x14ac:dyDescent="0.25">
      <c r="A33" s="410">
        <v>23</v>
      </c>
      <c r="B33" s="411" t="str">
        <f>IFERROR(IF(AND(C33="",D33=""),"",VLOOKUP(AI33,'Reference records(soft deleted)'!$B$46:$D$62,3,FALSE)),"")</f>
        <v/>
      </c>
      <c r="C33" s="411" t="str">
        <f>IFERROR(VLOOKUP(AJ33,'Reference records(soft deleted)'!$B$67:$E$104,3,FALSE),"")</f>
        <v/>
      </c>
      <c r="D33" s="448"/>
      <c r="E33" s="430"/>
      <c r="F33" s="431"/>
      <c r="G33" s="495" t="str">
        <f t="shared" si="0"/>
        <v/>
      </c>
      <c r="H33" s="434"/>
      <c r="I33" s="485" t="str">
        <f>IFERROR(VLOOKUP(C33,'Reference records(soft deleted)'!$D$67:$H$104,5,FALSE),"")</f>
        <v/>
      </c>
      <c r="J33" s="485" t="str">
        <f t="shared" si="1"/>
        <v>No</v>
      </c>
      <c r="K33" s="485"/>
      <c r="L33" s="485"/>
      <c r="M33" s="485"/>
      <c r="N33" s="485" t="str">
        <f>IFERROR(IF(AM33="","",VLOOKUP(AM33,'Overview - Section A'!$P$30:$Q$31,2,FALSE)),"")</f>
        <v/>
      </c>
      <c r="O33" s="485"/>
      <c r="P33" s="434"/>
      <c r="Q33" s="414" t="str">
        <f t="array" ref="Q33">IFERROR(IF(INDEX('Reference Records'!$D$36:$D$68,MATCH(LEFT(C33,255),LEFT('Reference Records'!$C$36:$C$68,255),0))=0,"",INDEX('Reference Records'!$D$36:$D$68,MATCH(LEFT(C33,255),LEFT('Reference Records'!$C$36:$C$68,255),0))),"")</f>
        <v/>
      </c>
      <c r="R33" s="496"/>
      <c r="S33" s="485" t="str">
        <f>IF('Overview - Section A'!$AN$5="Funding Request",IF(N33="Funding Request Place Holder","",N33),"")</f>
        <v/>
      </c>
      <c r="T33" s="485" t="str">
        <f t="shared" si="2"/>
        <v>Burundi</v>
      </c>
      <c r="U33" s="485" t="str">
        <f>IFERROR(IF(AP33="","",VLOOKUP(AP33,'Picklist Mapping'!$C$3:$D$4,2,FALSE)),"")</f>
        <v/>
      </c>
      <c r="V33" s="434"/>
      <c r="W33" s="448"/>
      <c r="X33" s="491" t="str">
        <f>IFERROR(IF(VLOOKUP(B33,'Reference Records'!$C$71:$D$84,2,FALSE)=0,"",VLOOKUP(B33,'Reference Records'!$C$71:$D$84,2,FALSE)),"")</f>
        <v/>
      </c>
      <c r="Y33" s="470" t="str">
        <f t="shared" si="3"/>
        <v/>
      </c>
      <c r="Z33" s="470"/>
      <c r="AA33" s="470" t="str">
        <f t="shared" si="4"/>
        <v/>
      </c>
      <c r="AB33" s="470" t="str">
        <f>IFERROR(IF('Overview - Section A'!$AN$5="Funding Request",VLOOKUP(S33,'Overview - Section A'!$M$30:$P$31,4,FALSE),IF(AM33="","",AM33)),"")</f>
        <v/>
      </c>
      <c r="AC33" s="470" t="b">
        <f t="shared" si="5"/>
        <v>0</v>
      </c>
      <c r="AD33" s="470"/>
      <c r="AE33" s="470" t="str">
        <f t="array" ref="AE33">IFERROR(IF(INDEX('Overview - Section A'!$H$92:$H$111,MATCH(LEFT(B33,255),LEFT('Overview - Section A'!$E$92:$E$111,255),0))=0,"",INDEX('Overview - Section A'!$H$92:$H$111,MATCH(LEFT(B33,255),LEFT('Overview - Section A'!$E$92:$E$111,255),0))),"")</f>
        <v>a1P360000031ZhzEAE</v>
      </c>
      <c r="AF33" s="470" t="s">
        <v>959</v>
      </c>
      <c r="AG33" s="470" t="str">
        <f t="array" ref="AG33">IFERROR(IF(INDEX('Reference Records'!$G$36:$G$68,MATCH(LEFT(C33,255),LEFT('Reference Records'!$C$36:$C$68,255),0))=0,"",INDEX('Reference Records'!$G$36:$G$68,MATCH(LEFT(C33,255),LEFT('Reference Records'!$C$36:$C$68,255),0))),"")</f>
        <v/>
      </c>
      <c r="AH33" s="470" t="str">
        <f>IFERROR(IF('Overview - Section A'!$AN$5="Funding Request",IF('Reference Records'!$B$157&lt;&gt;"",VLOOKUP(T33,'Reference Records'!$B$157:$C$158,2,FALSE),VLOOKUP(T33,'Reference Records'!$A$170:$C$596,3,FALSE)),VLOOKUP(T33,'Reference Records'!$A$599:$C$601,3,FALSE)),"")</f>
        <v>a1A360000013M1rEAE</v>
      </c>
      <c r="AI33" s="497"/>
      <c r="AJ33" s="470"/>
      <c r="AK33" s="470" t="s">
        <v>434</v>
      </c>
      <c r="AL33" s="498"/>
      <c r="AM33" s="497"/>
      <c r="AN33" s="470"/>
      <c r="AO33" s="493" t="str">
        <f>IFERROR(VLOOKUP(U33,'Picklist Mapping'!$A$3:$C$4,3,FALSE),"")</f>
        <v/>
      </c>
      <c r="AP33" s="499"/>
      <c r="AQ33" s="493"/>
      <c r="AR33" s="434"/>
      <c r="AS33" s="448"/>
      <c r="AT33" s="434"/>
      <c r="AU33" s="500" t="str">
        <f t="shared" si="6"/>
        <v/>
      </c>
      <c r="AV33" s="483" t="s">
        <v>431</v>
      </c>
      <c r="AW33" s="434"/>
      <c r="AX33" s="132"/>
      <c r="AY33" s="394"/>
      <c r="AZ33" s="136"/>
    </row>
    <row r="34" spans="1:52" ht="47.1" customHeight="1" x14ac:dyDescent="0.25">
      <c r="A34" s="410">
        <v>24</v>
      </c>
      <c r="B34" s="411" t="str">
        <f>IFERROR(IF(AND(C34="",D34=""),"",VLOOKUP(AI34,'Reference records(soft deleted)'!$B$46:$D$62,3,FALSE)),"")</f>
        <v/>
      </c>
      <c r="C34" s="411" t="str">
        <f>IFERROR(VLOOKUP(AJ34,'Reference records(soft deleted)'!$B$67:$E$104,3,FALSE),"")</f>
        <v/>
      </c>
      <c r="D34" s="448"/>
      <c r="E34" s="430"/>
      <c r="F34" s="431"/>
      <c r="G34" s="495" t="str">
        <f t="shared" si="0"/>
        <v/>
      </c>
      <c r="H34" s="434"/>
      <c r="I34" s="485" t="str">
        <f>IFERROR(VLOOKUP(C34,'Reference records(soft deleted)'!$D$67:$H$104,5,FALSE),"")</f>
        <v/>
      </c>
      <c r="J34" s="485" t="str">
        <f t="shared" si="1"/>
        <v>No</v>
      </c>
      <c r="K34" s="485"/>
      <c r="L34" s="485"/>
      <c r="M34" s="485"/>
      <c r="N34" s="485" t="str">
        <f>IFERROR(IF(AM34="","",VLOOKUP(AM34,'Overview - Section A'!$P$30:$Q$31,2,FALSE)),"")</f>
        <v/>
      </c>
      <c r="O34" s="485"/>
      <c r="P34" s="434"/>
      <c r="Q34" s="414" t="str">
        <f t="array" ref="Q34">IFERROR(IF(INDEX('Reference Records'!$D$36:$D$68,MATCH(LEFT(C34,255),LEFT('Reference Records'!$C$36:$C$68,255),0))=0,"",INDEX('Reference Records'!$D$36:$D$68,MATCH(LEFT(C34,255),LEFT('Reference Records'!$C$36:$C$68,255),0))),"")</f>
        <v/>
      </c>
      <c r="R34" s="496"/>
      <c r="S34" s="485" t="str">
        <f>IF('Overview - Section A'!$AN$5="Funding Request",IF(N34="Funding Request Place Holder","",N34),"")</f>
        <v/>
      </c>
      <c r="T34" s="485" t="str">
        <f t="shared" si="2"/>
        <v>Burundi</v>
      </c>
      <c r="U34" s="485" t="str">
        <f>IFERROR(IF(AP34="","",VLOOKUP(AP34,'Picklist Mapping'!$C$3:$D$4,2,FALSE)),"")</f>
        <v/>
      </c>
      <c r="V34" s="434"/>
      <c r="W34" s="448"/>
      <c r="X34" s="491" t="str">
        <f>IFERROR(IF(VLOOKUP(B34,'Reference Records'!$C$71:$D$84,2,FALSE)=0,"",VLOOKUP(B34,'Reference Records'!$C$71:$D$84,2,FALSE)),"")</f>
        <v/>
      </c>
      <c r="Y34" s="470" t="str">
        <f t="shared" si="3"/>
        <v/>
      </c>
      <c r="Z34" s="470"/>
      <c r="AA34" s="470" t="str">
        <f t="shared" si="4"/>
        <v/>
      </c>
      <c r="AB34" s="470" t="str">
        <f>IFERROR(IF('Overview - Section A'!$AN$5="Funding Request",VLOOKUP(S34,'Overview - Section A'!$M$30:$P$31,4,FALSE),IF(AM34="","",AM34)),"")</f>
        <v/>
      </c>
      <c r="AC34" s="470" t="b">
        <f t="shared" si="5"/>
        <v>0</v>
      </c>
      <c r="AD34" s="470"/>
      <c r="AE34" s="470" t="str">
        <f t="array" ref="AE34">IFERROR(IF(INDEX('Overview - Section A'!$H$92:$H$111,MATCH(LEFT(B34,255),LEFT('Overview - Section A'!$E$92:$E$111,255),0))=0,"",INDEX('Overview - Section A'!$H$92:$H$111,MATCH(LEFT(B34,255),LEFT('Overview - Section A'!$E$92:$E$111,255),0))),"")</f>
        <v>a1P360000031ZhzEAE</v>
      </c>
      <c r="AF34" s="470" t="s">
        <v>960</v>
      </c>
      <c r="AG34" s="470" t="str">
        <f t="array" ref="AG34">IFERROR(IF(INDEX('Reference Records'!$G$36:$G$68,MATCH(LEFT(C34,255),LEFT('Reference Records'!$C$36:$C$68,255),0))=0,"",INDEX('Reference Records'!$G$36:$G$68,MATCH(LEFT(C34,255),LEFT('Reference Records'!$C$36:$C$68,255),0))),"")</f>
        <v/>
      </c>
      <c r="AH34" s="470" t="str">
        <f>IFERROR(IF('Overview - Section A'!$AN$5="Funding Request",IF('Reference Records'!$B$157&lt;&gt;"",VLOOKUP(T34,'Reference Records'!$B$157:$C$158,2,FALSE),VLOOKUP(T34,'Reference Records'!$A$170:$C$596,3,FALSE)),VLOOKUP(T34,'Reference Records'!$A$599:$C$601,3,FALSE)),"")</f>
        <v>a1A360000013M1rEAE</v>
      </c>
      <c r="AI34" s="497"/>
      <c r="AJ34" s="470"/>
      <c r="AK34" s="470" t="s">
        <v>434</v>
      </c>
      <c r="AL34" s="498"/>
      <c r="AM34" s="497"/>
      <c r="AN34" s="470"/>
      <c r="AO34" s="493" t="str">
        <f>IFERROR(VLOOKUP(U34,'Picklist Mapping'!$A$3:$C$4,3,FALSE),"")</f>
        <v/>
      </c>
      <c r="AP34" s="499"/>
      <c r="AQ34" s="493"/>
      <c r="AR34" s="434"/>
      <c r="AS34" s="448"/>
      <c r="AT34" s="434"/>
      <c r="AU34" s="500" t="str">
        <f t="shared" si="6"/>
        <v/>
      </c>
      <c r="AV34" s="483" t="s">
        <v>431</v>
      </c>
      <c r="AW34" s="434"/>
      <c r="AX34" s="132"/>
      <c r="AY34" s="394"/>
      <c r="AZ34" s="136"/>
    </row>
    <row r="35" spans="1:52" ht="47.1" customHeight="1" x14ac:dyDescent="0.25">
      <c r="A35" s="410">
        <v>25</v>
      </c>
      <c r="B35" s="411" t="str">
        <f>IFERROR(IF(AND(C35="",D35=""),"",VLOOKUP(AI35,'Reference records(soft deleted)'!$B$46:$D$62,3,FALSE)),"")</f>
        <v/>
      </c>
      <c r="C35" s="411" t="str">
        <f>IFERROR(VLOOKUP(AJ35,'Reference records(soft deleted)'!$B$67:$E$104,3,FALSE),"")</f>
        <v/>
      </c>
      <c r="D35" s="448"/>
      <c r="E35" s="430"/>
      <c r="F35" s="431"/>
      <c r="G35" s="495" t="str">
        <f t="shared" si="0"/>
        <v/>
      </c>
      <c r="H35" s="434"/>
      <c r="I35" s="485" t="str">
        <f>IFERROR(VLOOKUP(C35,'Reference records(soft deleted)'!$D$67:$H$104,5,FALSE),"")</f>
        <v/>
      </c>
      <c r="J35" s="485" t="str">
        <f t="shared" si="1"/>
        <v>No</v>
      </c>
      <c r="K35" s="485"/>
      <c r="L35" s="485"/>
      <c r="M35" s="485"/>
      <c r="N35" s="485" t="str">
        <f>IFERROR(IF(AM35="","",VLOOKUP(AM35,'Overview - Section A'!$P$30:$Q$31,2,FALSE)),"")</f>
        <v/>
      </c>
      <c r="O35" s="485"/>
      <c r="P35" s="434"/>
      <c r="Q35" s="414" t="str">
        <f t="array" ref="Q35">IFERROR(IF(INDEX('Reference Records'!$D$36:$D$68,MATCH(LEFT(C35,255),LEFT('Reference Records'!$C$36:$C$68,255),0))=0,"",INDEX('Reference Records'!$D$36:$D$68,MATCH(LEFT(C35,255),LEFT('Reference Records'!$C$36:$C$68,255),0))),"")</f>
        <v/>
      </c>
      <c r="R35" s="496"/>
      <c r="S35" s="485" t="str">
        <f>IF('Overview - Section A'!$AN$5="Funding Request",IF(N35="Funding Request Place Holder","",N35),"")</f>
        <v/>
      </c>
      <c r="T35" s="485" t="str">
        <f t="shared" si="2"/>
        <v>Burundi</v>
      </c>
      <c r="U35" s="485" t="str">
        <f>IFERROR(IF(AP35="","",VLOOKUP(AP35,'Picklist Mapping'!$C$3:$D$4,2,FALSE)),"")</f>
        <v/>
      </c>
      <c r="V35" s="434"/>
      <c r="W35" s="448"/>
      <c r="X35" s="491" t="str">
        <f>IFERROR(IF(VLOOKUP(B35,'Reference Records'!$C$71:$D$84,2,FALSE)=0,"",VLOOKUP(B35,'Reference Records'!$C$71:$D$84,2,FALSE)),"")</f>
        <v/>
      </c>
      <c r="Y35" s="470" t="str">
        <f t="shared" si="3"/>
        <v/>
      </c>
      <c r="Z35" s="470"/>
      <c r="AA35" s="470" t="str">
        <f t="shared" si="4"/>
        <v/>
      </c>
      <c r="AB35" s="470" t="str">
        <f>IFERROR(IF('Overview - Section A'!$AN$5="Funding Request",VLOOKUP(S35,'Overview - Section A'!$M$30:$P$31,4,FALSE),IF(AM35="","",AM35)),"")</f>
        <v/>
      </c>
      <c r="AC35" s="470" t="b">
        <f t="shared" si="5"/>
        <v>0</v>
      </c>
      <c r="AD35" s="470"/>
      <c r="AE35" s="470" t="str">
        <f t="array" ref="AE35">IFERROR(IF(INDEX('Overview - Section A'!$H$92:$H$111,MATCH(LEFT(B35,255),LEFT('Overview - Section A'!$E$92:$E$111,255),0))=0,"",INDEX('Overview - Section A'!$H$92:$H$111,MATCH(LEFT(B35,255),LEFT('Overview - Section A'!$E$92:$E$111,255),0))),"")</f>
        <v>a1P360000031ZhzEAE</v>
      </c>
      <c r="AF35" s="470" t="s">
        <v>961</v>
      </c>
      <c r="AG35" s="470" t="str">
        <f t="array" ref="AG35">IFERROR(IF(INDEX('Reference Records'!$G$36:$G$68,MATCH(LEFT(C35,255),LEFT('Reference Records'!$C$36:$C$68,255),0))=0,"",INDEX('Reference Records'!$G$36:$G$68,MATCH(LEFT(C35,255),LEFT('Reference Records'!$C$36:$C$68,255),0))),"")</f>
        <v/>
      </c>
      <c r="AH35" s="470" t="str">
        <f>IFERROR(IF('Overview - Section A'!$AN$5="Funding Request",IF('Reference Records'!$B$157&lt;&gt;"",VLOOKUP(T35,'Reference Records'!$B$157:$C$158,2,FALSE),VLOOKUP(T35,'Reference Records'!$A$170:$C$596,3,FALSE)),VLOOKUP(T35,'Reference Records'!$A$599:$C$601,3,FALSE)),"")</f>
        <v>a1A360000013M1rEAE</v>
      </c>
      <c r="AI35" s="497"/>
      <c r="AJ35" s="470"/>
      <c r="AK35" s="470" t="s">
        <v>434</v>
      </c>
      <c r="AL35" s="498"/>
      <c r="AM35" s="497"/>
      <c r="AN35" s="470"/>
      <c r="AO35" s="493" t="str">
        <f>IFERROR(VLOOKUP(U35,'Picklist Mapping'!$A$3:$C$4,3,FALSE),"")</f>
        <v/>
      </c>
      <c r="AP35" s="499"/>
      <c r="AQ35" s="493"/>
      <c r="AR35" s="434"/>
      <c r="AS35" s="448"/>
      <c r="AT35" s="434"/>
      <c r="AU35" s="500" t="str">
        <f t="shared" si="6"/>
        <v/>
      </c>
      <c r="AV35" s="483" t="s">
        <v>431</v>
      </c>
      <c r="AW35" s="434"/>
      <c r="AX35" s="132"/>
      <c r="AY35" s="394"/>
      <c r="AZ35" s="136"/>
    </row>
    <row r="36" spans="1:52" ht="47.1" customHeight="1" x14ac:dyDescent="0.25">
      <c r="A36" s="410">
        <v>26</v>
      </c>
      <c r="B36" s="411" t="str">
        <f>IFERROR(IF(AND(C36="",D36=""),"",VLOOKUP(AI36,'Reference records(soft deleted)'!$B$46:$D$62,3,FALSE)),"")</f>
        <v/>
      </c>
      <c r="C36" s="411" t="str">
        <f>IFERROR(VLOOKUP(AJ36,'Reference records(soft deleted)'!$B$67:$E$104,3,FALSE),"")</f>
        <v/>
      </c>
      <c r="D36" s="448"/>
      <c r="E36" s="430"/>
      <c r="F36" s="431"/>
      <c r="G36" s="495" t="str">
        <f t="shared" si="0"/>
        <v/>
      </c>
      <c r="H36" s="434"/>
      <c r="I36" s="485" t="str">
        <f>IFERROR(VLOOKUP(C36,'Reference records(soft deleted)'!$D$67:$H$104,5,FALSE),"")</f>
        <v/>
      </c>
      <c r="J36" s="485" t="str">
        <f t="shared" si="1"/>
        <v>No</v>
      </c>
      <c r="K36" s="485"/>
      <c r="L36" s="485"/>
      <c r="M36" s="485"/>
      <c r="N36" s="485" t="str">
        <f>IFERROR(IF(AM36="","",VLOOKUP(AM36,'Overview - Section A'!$P$30:$Q$31,2,FALSE)),"")</f>
        <v/>
      </c>
      <c r="O36" s="485"/>
      <c r="P36" s="434"/>
      <c r="Q36" s="414" t="str">
        <f t="array" ref="Q36">IFERROR(IF(INDEX('Reference Records'!$D$36:$D$68,MATCH(LEFT(C36,255),LEFT('Reference Records'!$C$36:$C$68,255),0))=0,"",INDEX('Reference Records'!$D$36:$D$68,MATCH(LEFT(C36,255),LEFT('Reference Records'!$C$36:$C$68,255),0))),"")</f>
        <v/>
      </c>
      <c r="R36" s="496"/>
      <c r="S36" s="485" t="str">
        <f>IF('Overview - Section A'!$AN$5="Funding Request",IF(N36="Funding Request Place Holder","",N36),"")</f>
        <v/>
      </c>
      <c r="T36" s="485" t="str">
        <f t="shared" si="2"/>
        <v>Burundi</v>
      </c>
      <c r="U36" s="485" t="str">
        <f>IFERROR(IF(AP36="","",VLOOKUP(AP36,'Picklist Mapping'!$C$3:$D$4,2,FALSE)),"")</f>
        <v/>
      </c>
      <c r="V36" s="434"/>
      <c r="W36" s="448"/>
      <c r="X36" s="491" t="str">
        <f>IFERROR(IF(VLOOKUP(B36,'Reference Records'!$C$71:$D$84,2,FALSE)=0,"",VLOOKUP(B36,'Reference Records'!$C$71:$D$84,2,FALSE)),"")</f>
        <v/>
      </c>
      <c r="Y36" s="470" t="str">
        <f t="shared" si="3"/>
        <v/>
      </c>
      <c r="Z36" s="470"/>
      <c r="AA36" s="470" t="str">
        <f t="shared" si="4"/>
        <v/>
      </c>
      <c r="AB36" s="470" t="str">
        <f>IFERROR(IF('Overview - Section A'!$AN$5="Funding Request",VLOOKUP(S36,'Overview - Section A'!$M$30:$P$31,4,FALSE),IF(AM36="","",AM36)),"")</f>
        <v/>
      </c>
      <c r="AC36" s="470" t="b">
        <f t="shared" si="5"/>
        <v>0</v>
      </c>
      <c r="AD36" s="470"/>
      <c r="AE36" s="470" t="str">
        <f t="array" ref="AE36">IFERROR(IF(INDEX('Overview - Section A'!$H$92:$H$111,MATCH(LEFT(B36,255),LEFT('Overview - Section A'!$E$92:$E$111,255),0))=0,"",INDEX('Overview - Section A'!$H$92:$H$111,MATCH(LEFT(B36,255),LEFT('Overview - Section A'!$E$92:$E$111,255),0))),"")</f>
        <v>a1P360000031ZhzEAE</v>
      </c>
      <c r="AF36" s="470" t="s">
        <v>962</v>
      </c>
      <c r="AG36" s="470" t="str">
        <f t="array" ref="AG36">IFERROR(IF(INDEX('Reference Records'!$G$36:$G$68,MATCH(LEFT(C36,255),LEFT('Reference Records'!$C$36:$C$68,255),0))=0,"",INDEX('Reference Records'!$G$36:$G$68,MATCH(LEFT(C36,255),LEFT('Reference Records'!$C$36:$C$68,255),0))),"")</f>
        <v/>
      </c>
      <c r="AH36" s="470" t="str">
        <f>IFERROR(IF('Overview - Section A'!$AN$5="Funding Request",IF('Reference Records'!$B$157&lt;&gt;"",VLOOKUP(T36,'Reference Records'!$B$157:$C$158,2,FALSE),VLOOKUP(T36,'Reference Records'!$A$170:$C$596,3,FALSE)),VLOOKUP(T36,'Reference Records'!$A$599:$C$601,3,FALSE)),"")</f>
        <v>a1A360000013M1rEAE</v>
      </c>
      <c r="AI36" s="497"/>
      <c r="AJ36" s="470"/>
      <c r="AK36" s="470" t="s">
        <v>434</v>
      </c>
      <c r="AL36" s="498"/>
      <c r="AM36" s="497"/>
      <c r="AN36" s="470"/>
      <c r="AO36" s="493" t="str">
        <f>IFERROR(VLOOKUP(U36,'Picklist Mapping'!$A$3:$C$4,3,FALSE),"")</f>
        <v/>
      </c>
      <c r="AP36" s="499"/>
      <c r="AQ36" s="493"/>
      <c r="AR36" s="434"/>
      <c r="AS36" s="448"/>
      <c r="AT36" s="434"/>
      <c r="AU36" s="500" t="str">
        <f t="shared" si="6"/>
        <v/>
      </c>
      <c r="AV36" s="483" t="s">
        <v>431</v>
      </c>
      <c r="AW36" s="434"/>
      <c r="AX36" s="132"/>
      <c r="AY36" s="394"/>
      <c r="AZ36" s="136"/>
    </row>
    <row r="37" spans="1:52" ht="47.1" customHeight="1" x14ac:dyDescent="0.25">
      <c r="A37" s="410">
        <v>27</v>
      </c>
      <c r="B37" s="411" t="str">
        <f>IFERROR(IF(AND(C37="",D37=""),"",VLOOKUP(AI37,'Reference records(soft deleted)'!$B$46:$D$62,3,FALSE)),"")</f>
        <v/>
      </c>
      <c r="C37" s="411" t="str">
        <f>IFERROR(VLOOKUP(AJ37,'Reference records(soft deleted)'!$B$67:$E$104,3,FALSE),"")</f>
        <v/>
      </c>
      <c r="D37" s="448"/>
      <c r="E37" s="430"/>
      <c r="F37" s="431"/>
      <c r="G37" s="495" t="str">
        <f t="shared" si="0"/>
        <v/>
      </c>
      <c r="H37" s="434"/>
      <c r="I37" s="485" t="str">
        <f>IFERROR(VLOOKUP(C37,'Reference records(soft deleted)'!$D$67:$H$104,5,FALSE),"")</f>
        <v/>
      </c>
      <c r="J37" s="485" t="str">
        <f t="shared" si="1"/>
        <v>No</v>
      </c>
      <c r="K37" s="485"/>
      <c r="L37" s="485"/>
      <c r="M37" s="485"/>
      <c r="N37" s="485" t="str">
        <f>IFERROR(IF(AM37="","",VLOOKUP(AM37,'Overview - Section A'!$P$30:$Q$31,2,FALSE)),"")</f>
        <v/>
      </c>
      <c r="O37" s="485"/>
      <c r="P37" s="434"/>
      <c r="Q37" s="414" t="str">
        <f t="array" ref="Q37">IFERROR(IF(INDEX('Reference Records'!$D$36:$D$68,MATCH(LEFT(C37,255),LEFT('Reference Records'!$C$36:$C$68,255),0))=0,"",INDEX('Reference Records'!$D$36:$D$68,MATCH(LEFT(C37,255),LEFT('Reference Records'!$C$36:$C$68,255),0))),"")</f>
        <v/>
      </c>
      <c r="R37" s="496"/>
      <c r="S37" s="485" t="str">
        <f>IF('Overview - Section A'!$AN$5="Funding Request",IF(N37="Funding Request Place Holder","",N37),"")</f>
        <v/>
      </c>
      <c r="T37" s="485" t="str">
        <f t="shared" si="2"/>
        <v>Burundi</v>
      </c>
      <c r="U37" s="485" t="str">
        <f>IFERROR(IF(AP37="","",VLOOKUP(AP37,'Picklist Mapping'!$C$3:$D$4,2,FALSE)),"")</f>
        <v/>
      </c>
      <c r="V37" s="434"/>
      <c r="W37" s="448"/>
      <c r="X37" s="491" t="str">
        <f>IFERROR(IF(VLOOKUP(B37,'Reference Records'!$C$71:$D$84,2,FALSE)=0,"",VLOOKUP(B37,'Reference Records'!$C$71:$D$84,2,FALSE)),"")</f>
        <v/>
      </c>
      <c r="Y37" s="470" t="str">
        <f t="shared" si="3"/>
        <v/>
      </c>
      <c r="Z37" s="470"/>
      <c r="AA37" s="470" t="str">
        <f t="shared" si="4"/>
        <v/>
      </c>
      <c r="AB37" s="470" t="str">
        <f>IFERROR(IF('Overview - Section A'!$AN$5="Funding Request",VLOOKUP(S37,'Overview - Section A'!$M$30:$P$31,4,FALSE),IF(AM37="","",AM37)),"")</f>
        <v/>
      </c>
      <c r="AC37" s="470" t="b">
        <f t="shared" si="5"/>
        <v>0</v>
      </c>
      <c r="AD37" s="470"/>
      <c r="AE37" s="470" t="str">
        <f t="array" ref="AE37">IFERROR(IF(INDEX('Overview - Section A'!$H$92:$H$111,MATCH(LEFT(B37,255),LEFT('Overview - Section A'!$E$92:$E$111,255),0))=0,"",INDEX('Overview - Section A'!$H$92:$H$111,MATCH(LEFT(B37,255),LEFT('Overview - Section A'!$E$92:$E$111,255),0))),"")</f>
        <v>a1P360000031ZhzEAE</v>
      </c>
      <c r="AF37" s="470" t="s">
        <v>963</v>
      </c>
      <c r="AG37" s="470" t="str">
        <f t="array" ref="AG37">IFERROR(IF(INDEX('Reference Records'!$G$36:$G$68,MATCH(LEFT(C37,255),LEFT('Reference Records'!$C$36:$C$68,255),0))=0,"",INDEX('Reference Records'!$G$36:$G$68,MATCH(LEFT(C37,255),LEFT('Reference Records'!$C$36:$C$68,255),0))),"")</f>
        <v/>
      </c>
      <c r="AH37" s="470" t="str">
        <f>IFERROR(IF('Overview - Section A'!$AN$5="Funding Request",IF('Reference Records'!$B$157&lt;&gt;"",VLOOKUP(T37,'Reference Records'!$B$157:$C$158,2,FALSE),VLOOKUP(T37,'Reference Records'!$A$170:$C$596,3,FALSE)),VLOOKUP(T37,'Reference Records'!$A$599:$C$601,3,FALSE)),"")</f>
        <v>a1A360000013M1rEAE</v>
      </c>
      <c r="AI37" s="497"/>
      <c r="AJ37" s="470"/>
      <c r="AK37" s="470" t="s">
        <v>434</v>
      </c>
      <c r="AL37" s="498"/>
      <c r="AM37" s="497"/>
      <c r="AN37" s="470"/>
      <c r="AO37" s="493" t="str">
        <f>IFERROR(VLOOKUP(U37,'Picklist Mapping'!$A$3:$C$4,3,FALSE),"")</f>
        <v/>
      </c>
      <c r="AP37" s="499"/>
      <c r="AQ37" s="493"/>
      <c r="AR37" s="434"/>
      <c r="AS37" s="448"/>
      <c r="AT37" s="434"/>
      <c r="AU37" s="500" t="str">
        <f t="shared" si="6"/>
        <v/>
      </c>
      <c r="AV37" s="483" t="s">
        <v>431</v>
      </c>
      <c r="AW37" s="434"/>
      <c r="AX37" s="132"/>
      <c r="AY37" s="394"/>
      <c r="AZ37" s="136"/>
    </row>
    <row r="38" spans="1:52" ht="47.1" customHeight="1" x14ac:dyDescent="0.25">
      <c r="A38" s="410">
        <v>28</v>
      </c>
      <c r="B38" s="411" t="str">
        <f>IFERROR(IF(AND(C38="",D38=""),"",VLOOKUP(AI38,'Reference records(soft deleted)'!$B$46:$D$62,3,FALSE)),"")</f>
        <v/>
      </c>
      <c r="C38" s="411" t="str">
        <f>IFERROR(VLOOKUP(AJ38,'Reference records(soft deleted)'!$B$67:$E$104,3,FALSE),"")</f>
        <v/>
      </c>
      <c r="D38" s="448"/>
      <c r="E38" s="430"/>
      <c r="F38" s="431"/>
      <c r="G38" s="495" t="str">
        <f t="shared" si="0"/>
        <v/>
      </c>
      <c r="H38" s="434"/>
      <c r="I38" s="485" t="str">
        <f>IFERROR(VLOOKUP(C38,'Reference records(soft deleted)'!$D$67:$H$104,5,FALSE),"")</f>
        <v/>
      </c>
      <c r="J38" s="485" t="str">
        <f t="shared" si="1"/>
        <v>No</v>
      </c>
      <c r="K38" s="485"/>
      <c r="L38" s="485"/>
      <c r="M38" s="485"/>
      <c r="N38" s="485" t="str">
        <f>IFERROR(IF(AM38="","",VLOOKUP(AM38,'Overview - Section A'!$P$30:$Q$31,2,FALSE)),"")</f>
        <v/>
      </c>
      <c r="O38" s="485"/>
      <c r="P38" s="434"/>
      <c r="Q38" s="414" t="str">
        <f t="array" ref="Q38">IFERROR(IF(INDEX('Reference Records'!$D$36:$D$68,MATCH(LEFT(C38,255),LEFT('Reference Records'!$C$36:$C$68,255),0))=0,"",INDEX('Reference Records'!$D$36:$D$68,MATCH(LEFT(C38,255),LEFT('Reference Records'!$C$36:$C$68,255),0))),"")</f>
        <v/>
      </c>
      <c r="R38" s="496"/>
      <c r="S38" s="485" t="str">
        <f>IF('Overview - Section A'!$AN$5="Funding Request",IF(N38="Funding Request Place Holder","",N38),"")</f>
        <v/>
      </c>
      <c r="T38" s="485" t="str">
        <f t="shared" si="2"/>
        <v>Burundi</v>
      </c>
      <c r="U38" s="485" t="str">
        <f>IFERROR(IF(AP38="","",VLOOKUP(AP38,'Picklist Mapping'!$C$3:$D$4,2,FALSE)),"")</f>
        <v/>
      </c>
      <c r="V38" s="434"/>
      <c r="W38" s="448"/>
      <c r="X38" s="491" t="str">
        <f>IFERROR(IF(VLOOKUP(B38,'Reference Records'!$C$71:$D$84,2,FALSE)=0,"",VLOOKUP(B38,'Reference Records'!$C$71:$D$84,2,FALSE)),"")</f>
        <v/>
      </c>
      <c r="Y38" s="470" t="str">
        <f t="shared" si="3"/>
        <v/>
      </c>
      <c r="Z38" s="470"/>
      <c r="AA38" s="470" t="str">
        <f t="shared" si="4"/>
        <v/>
      </c>
      <c r="AB38" s="470" t="str">
        <f>IFERROR(IF('Overview - Section A'!$AN$5="Funding Request",VLOOKUP(S38,'Overview - Section A'!$M$30:$P$31,4,FALSE),IF(AM38="","",AM38)),"")</f>
        <v/>
      </c>
      <c r="AC38" s="470" t="b">
        <f t="shared" si="5"/>
        <v>0</v>
      </c>
      <c r="AD38" s="470"/>
      <c r="AE38" s="470" t="str">
        <f t="array" ref="AE38">IFERROR(IF(INDEX('Overview - Section A'!$H$92:$H$111,MATCH(LEFT(B38,255),LEFT('Overview - Section A'!$E$92:$E$111,255),0))=0,"",INDEX('Overview - Section A'!$H$92:$H$111,MATCH(LEFT(B38,255),LEFT('Overview - Section A'!$E$92:$E$111,255),0))),"")</f>
        <v>a1P360000031ZhzEAE</v>
      </c>
      <c r="AF38" s="470" t="s">
        <v>964</v>
      </c>
      <c r="AG38" s="470" t="str">
        <f t="array" ref="AG38">IFERROR(IF(INDEX('Reference Records'!$G$36:$G$68,MATCH(LEFT(C38,255),LEFT('Reference Records'!$C$36:$C$68,255),0))=0,"",INDEX('Reference Records'!$G$36:$G$68,MATCH(LEFT(C38,255),LEFT('Reference Records'!$C$36:$C$68,255),0))),"")</f>
        <v/>
      </c>
      <c r="AH38" s="470" t="str">
        <f>IFERROR(IF('Overview - Section A'!$AN$5="Funding Request",IF('Reference Records'!$B$157&lt;&gt;"",VLOOKUP(T38,'Reference Records'!$B$157:$C$158,2,FALSE),VLOOKUP(T38,'Reference Records'!$A$170:$C$596,3,FALSE)),VLOOKUP(T38,'Reference Records'!$A$599:$C$601,3,FALSE)),"")</f>
        <v>a1A360000013M1rEAE</v>
      </c>
      <c r="AI38" s="497"/>
      <c r="AJ38" s="470"/>
      <c r="AK38" s="470" t="s">
        <v>434</v>
      </c>
      <c r="AL38" s="498"/>
      <c r="AM38" s="497"/>
      <c r="AN38" s="470"/>
      <c r="AO38" s="493" t="str">
        <f>IFERROR(VLOOKUP(U38,'Picklist Mapping'!$A$3:$C$4,3,FALSE),"")</f>
        <v/>
      </c>
      <c r="AP38" s="499"/>
      <c r="AQ38" s="493"/>
      <c r="AR38" s="434"/>
      <c r="AS38" s="448"/>
      <c r="AT38" s="434"/>
      <c r="AU38" s="500" t="str">
        <f t="shared" si="6"/>
        <v/>
      </c>
      <c r="AV38" s="483" t="s">
        <v>431</v>
      </c>
      <c r="AW38" s="434"/>
      <c r="AX38" s="132"/>
      <c r="AY38" s="394"/>
      <c r="AZ38" s="136"/>
    </row>
    <row r="39" spans="1:52" ht="47.1" customHeight="1" x14ac:dyDescent="0.25">
      <c r="A39" s="410">
        <v>29</v>
      </c>
      <c r="B39" s="411" t="str">
        <f>IFERROR(IF(AND(C39="",D39=""),"",VLOOKUP(AI39,'Reference records(soft deleted)'!$B$46:$D$62,3,FALSE)),"")</f>
        <v/>
      </c>
      <c r="C39" s="411" t="str">
        <f>IFERROR(VLOOKUP(AJ39,'Reference records(soft deleted)'!$B$67:$E$104,3,FALSE),"")</f>
        <v/>
      </c>
      <c r="D39" s="448"/>
      <c r="E39" s="430"/>
      <c r="F39" s="431"/>
      <c r="G39" s="495" t="str">
        <f t="shared" si="0"/>
        <v/>
      </c>
      <c r="H39" s="434"/>
      <c r="I39" s="485" t="str">
        <f>IFERROR(VLOOKUP(C39,'Reference records(soft deleted)'!$D$67:$H$104,5,FALSE),"")</f>
        <v/>
      </c>
      <c r="J39" s="485" t="str">
        <f t="shared" si="1"/>
        <v>No</v>
      </c>
      <c r="K39" s="485"/>
      <c r="L39" s="485"/>
      <c r="M39" s="485"/>
      <c r="N39" s="485" t="str">
        <f>IFERROR(IF(AM39="","",VLOOKUP(AM39,'Overview - Section A'!$P$30:$Q$31,2,FALSE)),"")</f>
        <v/>
      </c>
      <c r="O39" s="485"/>
      <c r="P39" s="434"/>
      <c r="Q39" s="414" t="str">
        <f t="array" ref="Q39">IFERROR(IF(INDEX('Reference Records'!$D$36:$D$68,MATCH(LEFT(C39,255),LEFT('Reference Records'!$C$36:$C$68,255),0))=0,"",INDEX('Reference Records'!$D$36:$D$68,MATCH(LEFT(C39,255),LEFT('Reference Records'!$C$36:$C$68,255),0))),"")</f>
        <v/>
      </c>
      <c r="R39" s="496"/>
      <c r="S39" s="485" t="str">
        <f>IF('Overview - Section A'!$AN$5="Funding Request",IF(N39="Funding Request Place Holder","",N39),"")</f>
        <v/>
      </c>
      <c r="T39" s="485" t="str">
        <f t="shared" si="2"/>
        <v>Burundi</v>
      </c>
      <c r="U39" s="485" t="str">
        <f>IFERROR(IF(AP39="","",VLOOKUP(AP39,'Picklist Mapping'!$C$3:$D$4,2,FALSE)),"")</f>
        <v/>
      </c>
      <c r="V39" s="434"/>
      <c r="W39" s="448"/>
      <c r="X39" s="491" t="str">
        <f>IFERROR(IF(VLOOKUP(B39,'Reference Records'!$C$71:$D$84,2,FALSE)=0,"",VLOOKUP(B39,'Reference Records'!$C$71:$D$84,2,FALSE)),"")</f>
        <v/>
      </c>
      <c r="Y39" s="470" t="str">
        <f t="shared" si="3"/>
        <v/>
      </c>
      <c r="Z39" s="470"/>
      <c r="AA39" s="470" t="str">
        <f t="shared" si="4"/>
        <v/>
      </c>
      <c r="AB39" s="470" t="str">
        <f>IFERROR(IF('Overview - Section A'!$AN$5="Funding Request",VLOOKUP(S39,'Overview - Section A'!$M$30:$P$31,4,FALSE),IF(AM39="","",AM39)),"")</f>
        <v/>
      </c>
      <c r="AC39" s="470" t="b">
        <f t="shared" si="5"/>
        <v>0</v>
      </c>
      <c r="AD39" s="470"/>
      <c r="AE39" s="470" t="str">
        <f t="array" ref="AE39">IFERROR(IF(INDEX('Overview - Section A'!$H$92:$H$111,MATCH(LEFT(B39,255),LEFT('Overview - Section A'!$E$92:$E$111,255),0))=0,"",INDEX('Overview - Section A'!$H$92:$H$111,MATCH(LEFT(B39,255),LEFT('Overview - Section A'!$E$92:$E$111,255),0))),"")</f>
        <v>a1P360000031ZhzEAE</v>
      </c>
      <c r="AF39" s="470" t="s">
        <v>965</v>
      </c>
      <c r="AG39" s="470" t="str">
        <f t="array" ref="AG39">IFERROR(IF(INDEX('Reference Records'!$G$36:$G$68,MATCH(LEFT(C39,255),LEFT('Reference Records'!$C$36:$C$68,255),0))=0,"",INDEX('Reference Records'!$G$36:$G$68,MATCH(LEFT(C39,255),LEFT('Reference Records'!$C$36:$C$68,255),0))),"")</f>
        <v/>
      </c>
      <c r="AH39" s="470" t="str">
        <f>IFERROR(IF('Overview - Section A'!$AN$5="Funding Request",IF('Reference Records'!$B$157&lt;&gt;"",VLOOKUP(T39,'Reference Records'!$B$157:$C$158,2,FALSE),VLOOKUP(T39,'Reference Records'!$A$170:$C$596,3,FALSE)),VLOOKUP(T39,'Reference Records'!$A$599:$C$601,3,FALSE)),"")</f>
        <v>a1A360000013M1rEAE</v>
      </c>
      <c r="AI39" s="497"/>
      <c r="AJ39" s="470"/>
      <c r="AK39" s="470" t="s">
        <v>434</v>
      </c>
      <c r="AL39" s="498"/>
      <c r="AM39" s="497"/>
      <c r="AN39" s="470"/>
      <c r="AO39" s="493" t="str">
        <f>IFERROR(VLOOKUP(U39,'Picklist Mapping'!$A$3:$C$4,3,FALSE),"")</f>
        <v/>
      </c>
      <c r="AP39" s="499"/>
      <c r="AQ39" s="493"/>
      <c r="AR39" s="434"/>
      <c r="AS39" s="448"/>
      <c r="AT39" s="434"/>
      <c r="AU39" s="500" t="str">
        <f t="shared" si="6"/>
        <v/>
      </c>
      <c r="AV39" s="483" t="s">
        <v>431</v>
      </c>
      <c r="AW39" s="434"/>
      <c r="AX39" s="132"/>
      <c r="AY39" s="394"/>
      <c r="AZ39" s="136"/>
    </row>
    <row r="40" spans="1:52" ht="47.1" customHeight="1" x14ac:dyDescent="0.25">
      <c r="A40" s="410">
        <v>30</v>
      </c>
      <c r="B40" s="411" t="str">
        <f>IFERROR(IF(AND(C40="",D40=""),"",VLOOKUP(AI40,'Reference records(soft deleted)'!$B$46:$D$62,3,FALSE)),"")</f>
        <v/>
      </c>
      <c r="C40" s="411" t="str">
        <f>IFERROR(VLOOKUP(AJ40,'Reference records(soft deleted)'!$B$67:$E$104,3,FALSE),"")</f>
        <v/>
      </c>
      <c r="D40" s="448"/>
      <c r="E40" s="430"/>
      <c r="F40" s="431"/>
      <c r="G40" s="495" t="str">
        <f t="shared" si="0"/>
        <v/>
      </c>
      <c r="H40" s="434"/>
      <c r="I40" s="485" t="str">
        <f>IFERROR(VLOOKUP(C40,'Reference records(soft deleted)'!$D$67:$H$104,5,FALSE),"")</f>
        <v/>
      </c>
      <c r="J40" s="485" t="str">
        <f t="shared" si="1"/>
        <v>No</v>
      </c>
      <c r="K40" s="485"/>
      <c r="L40" s="485"/>
      <c r="M40" s="485"/>
      <c r="N40" s="485" t="str">
        <f>IFERROR(IF(AM40="","",VLOOKUP(AM40,'Overview - Section A'!$P$30:$Q$31,2,FALSE)),"")</f>
        <v/>
      </c>
      <c r="O40" s="485"/>
      <c r="P40" s="434"/>
      <c r="Q40" s="414" t="str">
        <f t="array" ref="Q40">IFERROR(IF(INDEX('Reference Records'!$D$36:$D$68,MATCH(LEFT(C40,255),LEFT('Reference Records'!$C$36:$C$68,255),0))=0,"",INDEX('Reference Records'!$D$36:$D$68,MATCH(LEFT(C40,255),LEFT('Reference Records'!$C$36:$C$68,255),0))),"")</f>
        <v/>
      </c>
      <c r="R40" s="496"/>
      <c r="S40" s="485" t="str">
        <f>IF('Overview - Section A'!$AN$5="Funding Request",IF(N40="Funding Request Place Holder","",N40),"")</f>
        <v/>
      </c>
      <c r="T40" s="485" t="str">
        <f t="shared" si="2"/>
        <v>Burundi</v>
      </c>
      <c r="U40" s="485" t="str">
        <f>IFERROR(IF(AP40="","",VLOOKUP(AP40,'Picklist Mapping'!$C$3:$D$4,2,FALSE)),"")</f>
        <v/>
      </c>
      <c r="V40" s="434"/>
      <c r="W40" s="448"/>
      <c r="X40" s="491" t="str">
        <f>IFERROR(IF(VLOOKUP(B40,'Reference Records'!$C$71:$D$84,2,FALSE)=0,"",VLOOKUP(B40,'Reference Records'!$C$71:$D$84,2,FALSE)),"")</f>
        <v/>
      </c>
      <c r="Y40" s="470" t="str">
        <f t="shared" si="3"/>
        <v/>
      </c>
      <c r="Z40" s="470"/>
      <c r="AA40" s="470" t="str">
        <f t="shared" si="4"/>
        <v/>
      </c>
      <c r="AB40" s="470" t="str">
        <f>IFERROR(IF('Overview - Section A'!$AN$5="Funding Request",VLOOKUP(S40,'Overview - Section A'!$M$30:$P$31,4,FALSE),IF(AM40="","",AM40)),"")</f>
        <v/>
      </c>
      <c r="AC40" s="470" t="b">
        <f t="shared" si="5"/>
        <v>0</v>
      </c>
      <c r="AD40" s="470"/>
      <c r="AE40" s="470" t="str">
        <f t="array" ref="AE40">IFERROR(IF(INDEX('Overview - Section A'!$H$92:$H$111,MATCH(LEFT(B40,255),LEFT('Overview - Section A'!$E$92:$E$111,255),0))=0,"",INDEX('Overview - Section A'!$H$92:$H$111,MATCH(LEFT(B40,255),LEFT('Overview - Section A'!$E$92:$E$111,255),0))),"")</f>
        <v>a1P360000031ZhzEAE</v>
      </c>
      <c r="AF40" s="470" t="s">
        <v>966</v>
      </c>
      <c r="AG40" s="470" t="str">
        <f t="array" ref="AG40">IFERROR(IF(INDEX('Reference Records'!$G$36:$G$68,MATCH(LEFT(C40,255),LEFT('Reference Records'!$C$36:$C$68,255),0))=0,"",INDEX('Reference Records'!$G$36:$G$68,MATCH(LEFT(C40,255),LEFT('Reference Records'!$C$36:$C$68,255),0))),"")</f>
        <v/>
      </c>
      <c r="AH40" s="470" t="str">
        <f>IFERROR(IF('Overview - Section A'!$AN$5="Funding Request",IF('Reference Records'!$B$157&lt;&gt;"",VLOOKUP(T40,'Reference Records'!$B$157:$C$158,2,FALSE),VLOOKUP(T40,'Reference Records'!$A$170:$C$596,3,FALSE)),VLOOKUP(T40,'Reference Records'!$A$599:$C$601,3,FALSE)),"")</f>
        <v>a1A360000013M1rEAE</v>
      </c>
      <c r="AI40" s="497"/>
      <c r="AJ40" s="470"/>
      <c r="AK40" s="470" t="s">
        <v>434</v>
      </c>
      <c r="AL40" s="498"/>
      <c r="AM40" s="497"/>
      <c r="AN40" s="470"/>
      <c r="AO40" s="493" t="str">
        <f>IFERROR(VLOOKUP(U40,'Picklist Mapping'!$A$3:$C$4,3,FALSE),"")</f>
        <v/>
      </c>
      <c r="AP40" s="499"/>
      <c r="AQ40" s="493"/>
      <c r="AR40" s="434"/>
      <c r="AS40" s="448"/>
      <c r="AT40" s="434"/>
      <c r="AU40" s="500" t="str">
        <f t="shared" si="6"/>
        <v/>
      </c>
      <c r="AV40" s="483" t="s">
        <v>431</v>
      </c>
      <c r="AW40" s="434"/>
      <c r="AX40" s="132"/>
      <c r="AY40" s="394"/>
      <c r="AZ40" s="136"/>
    </row>
    <row r="41" spans="1:52" ht="1.5" customHeight="1" thickBot="1" x14ac:dyDescent="0.3">
      <c r="A41" s="115"/>
      <c r="B41" s="116"/>
      <c r="C41" s="116"/>
      <c r="D41" s="117"/>
      <c r="E41" s="117"/>
      <c r="F41" s="117"/>
      <c r="G41" s="117"/>
      <c r="H41" s="117"/>
      <c r="I41" s="117"/>
      <c r="J41" s="117"/>
      <c r="K41" s="117"/>
      <c r="L41" s="117"/>
      <c r="M41" s="117"/>
      <c r="N41" s="117"/>
      <c r="O41" s="117"/>
      <c r="P41" s="117"/>
      <c r="Q41" s="65"/>
      <c r="R41" s="117"/>
      <c r="S41" s="117"/>
      <c r="T41" s="117"/>
      <c r="U41" s="117"/>
      <c r="V41" s="117"/>
      <c r="W41" s="65"/>
      <c r="X41" s="133"/>
      <c r="Y41" s="133"/>
      <c r="Z41" s="133"/>
      <c r="AA41" s="133"/>
      <c r="AB41" s="133"/>
      <c r="AC41" s="133"/>
      <c r="AD41" s="133"/>
      <c r="AE41" s="133"/>
      <c r="AF41" s="133"/>
      <c r="AG41" s="133"/>
      <c r="AH41" s="133"/>
      <c r="AI41" s="133"/>
      <c r="AJ41" s="133"/>
      <c r="AK41" s="133"/>
      <c r="AL41" s="133"/>
      <c r="AM41" s="133"/>
      <c r="AN41" s="133"/>
      <c r="AO41" s="133"/>
      <c r="AP41" s="133"/>
      <c r="AQ41" s="133"/>
      <c r="AR41" s="133"/>
      <c r="AS41" s="133"/>
      <c r="AT41" s="133"/>
      <c r="AU41" s="133"/>
      <c r="AV41" s="133"/>
      <c r="AW41" s="133"/>
      <c r="AX41" s="15"/>
      <c r="AY41" s="136"/>
      <c r="AZ41" s="136"/>
    </row>
    <row r="42" spans="1:52" ht="62.85" customHeight="1" thickBot="1" x14ac:dyDescent="0.3">
      <c r="AY42" s="136"/>
      <c r="AZ42" s="136"/>
    </row>
    <row r="43" spans="1:52" ht="30.75" customHeight="1" thickBot="1" x14ac:dyDescent="0.3">
      <c r="A43" s="118"/>
      <c r="B43" s="572" t="s">
        <v>284</v>
      </c>
      <c r="C43" s="573"/>
      <c r="D43" s="573"/>
      <c r="E43" s="573"/>
      <c r="F43" s="573"/>
      <c r="G43" s="573"/>
      <c r="H43" s="573"/>
      <c r="I43" s="63"/>
      <c r="J43" s="63"/>
      <c r="K43" s="63"/>
      <c r="L43" s="63"/>
      <c r="M43" s="63"/>
      <c r="N43" s="63"/>
      <c r="O43" s="49"/>
      <c r="P43" s="135"/>
      <c r="Q43" s="134"/>
    </row>
    <row r="44" spans="1:52" ht="45.75" customHeight="1" x14ac:dyDescent="0.25">
      <c r="A44" s="118"/>
      <c r="B44" s="423" t="s">
        <v>285</v>
      </c>
      <c r="C44" s="424" t="s">
        <v>283</v>
      </c>
      <c r="D44" s="423" t="s">
        <v>296</v>
      </c>
      <c r="E44" s="439" t="s">
        <v>272</v>
      </c>
      <c r="F44" s="424" t="s">
        <v>273</v>
      </c>
      <c r="G44" s="424" t="s">
        <v>274</v>
      </c>
      <c r="H44" s="424" t="s">
        <v>96</v>
      </c>
      <c r="I44" s="501"/>
      <c r="J44" s="426" t="s">
        <v>146</v>
      </c>
      <c r="K44" s="426" t="s">
        <v>166</v>
      </c>
      <c r="L44" s="426" t="s">
        <v>61</v>
      </c>
      <c r="M44" s="426" t="s">
        <v>28</v>
      </c>
      <c r="N44" s="426" t="s">
        <v>30</v>
      </c>
      <c r="O44" s="50"/>
      <c r="P44" s="135"/>
      <c r="Q44" s="134"/>
    </row>
    <row r="45" spans="1:52" ht="47.1" hidden="1" customHeight="1" x14ac:dyDescent="0.25">
      <c r="A45" s="118"/>
      <c r="B45" s="410" t="s">
        <v>50</v>
      </c>
      <c r="C45" s="428" t="str">
        <f>IF(B45=B44,"",VLOOKUP(B45,$A$10:$AA$42,27,FALSE))</f>
        <v>[Custom Coverage Indicator Name - Local]</v>
      </c>
      <c r="D45" s="502" t="str">
        <f ca="1">TEXT(IFERROR(INDEX('Overview - Section A'!$A$37:$A$44,MATCH(J45,'Overview - Section A'!$U$37:$U$44,0)),""),"d-mmm-yy") &amp;" to " &amp; TEXT(IFERROR(INDEX('Overview - Section A'!$E$37:$E$44,MATCH(J45,'Overview - Section A'!$U$37:$U$44,0)),""),"d-mmm-yy")</f>
        <v xml:space="preserve"> to </v>
      </c>
      <c r="E45" s="430" t="s">
        <v>22</v>
      </c>
      <c r="F45" s="431" t="s">
        <v>23</v>
      </c>
      <c r="G45" s="495" t="str">
        <f>IF(IF(AND(E45="",F45=""),K45,IFERROR((E45/F45)*100,""))=0,"",IF(AND(E45="",F45=""),K45,IFERROR((E45/F45)*100,"")))</f>
        <v/>
      </c>
      <c r="H45" s="434" t="s">
        <v>95</v>
      </c>
      <c r="I45" s="486"/>
      <c r="J45" s="436" t="s">
        <v>29</v>
      </c>
      <c r="K45" s="503" t="s">
        <v>144</v>
      </c>
      <c r="L45" s="482" t="b">
        <f>IFERROR(TRUE,FALSE)</f>
        <v>1</v>
      </c>
      <c r="M45" s="482" t="b">
        <f>IFERROR(IF(VLOOKUP(B45,$A$10:$AA$42,27,FALSE)&lt;&gt;"",TRUE,FALSE),FALSE)</f>
        <v>1</v>
      </c>
      <c r="N45" s="482" t="s">
        <v>29</v>
      </c>
      <c r="O45" s="50"/>
      <c r="P45" s="135"/>
      <c r="Q45" s="134"/>
      <c r="T45" s="103"/>
      <c r="V45" s="103"/>
      <c r="W45" s="103"/>
      <c r="X45" s="332"/>
    </row>
    <row r="46" spans="1:52" ht="47.1" customHeight="1" x14ac:dyDescent="0.25">
      <c r="A46" s="118"/>
      <c r="B46" s="410">
        <v>1</v>
      </c>
      <c r="C46" s="428" t="str">
        <f t="shared" ref="C46:C109" si="7">IF(B46=B45,"",VLOOKUP(B46,$A$10:$AA$42,27,FALSE))</f>
        <v>VC-1(M): Nombre de moustiquaires imprégnées d’insecticide longue durée distribuées aux populations à risque à travers de campagnes à grande échelle</v>
      </c>
      <c r="D46" s="502" t="str">
        <f ca="1">TEXT(IFERROR(INDEX('Overview - Section A'!$A$37:$A$44,MATCH(J46,'Overview - Section A'!$U$37:$U$44,0)),""),"d-mmm-yy") &amp;" to " &amp; TEXT(IFERROR(INDEX('Overview - Section A'!$E$37:$E$44,MATCH(J46,'Overview - Section A'!$U$37:$U$44,0)),""),"d-mmm-yy")</f>
        <v>d-janv-yy to d-juin-yy</v>
      </c>
      <c r="E46" s="430"/>
      <c r="F46" s="431"/>
      <c r="G46" s="495" t="str">
        <f t="shared" ref="G46:G109" si="8">IF(IF(AND(E46="",F46=""),K46,IFERROR((E46/F46)*100,""))=0,"",IF(AND(E46="",F46=""),K46,IFERROR((E46/F46)*100,"")))</f>
        <v/>
      </c>
      <c r="H46" s="434"/>
      <c r="I46" s="486"/>
      <c r="J46" s="436" t="s">
        <v>462</v>
      </c>
      <c r="K46" s="503"/>
      <c r="L46" s="482" t="b">
        <f t="shared" ref="L46:L109" si="9">IFERROR(TRUE,FALSE)</f>
        <v>1</v>
      </c>
      <c r="M46" s="482" t="b">
        <f t="shared" ref="M46:M109" si="10">IFERROR(IF(VLOOKUP(B46,$A$10:$AA$42,27,FALSE)&lt;&gt;"",TRUE,FALSE),FALSE)</f>
        <v>1</v>
      </c>
      <c r="N46" s="482" t="s">
        <v>967</v>
      </c>
      <c r="O46" s="50"/>
      <c r="P46" s="135"/>
      <c r="Q46" s="134"/>
      <c r="T46" s="103"/>
      <c r="V46" s="103"/>
      <c r="W46" s="103"/>
      <c r="X46" s="332"/>
    </row>
    <row r="47" spans="1:52" ht="47.1" customHeight="1" x14ac:dyDescent="0.25">
      <c r="A47" s="118"/>
      <c r="B47" s="410">
        <v>1</v>
      </c>
      <c r="C47" s="428" t="str">
        <f t="shared" si="7"/>
        <v/>
      </c>
      <c r="D47" s="502" t="str">
        <f ca="1">TEXT(IFERROR(INDEX('Overview - Section A'!$A$37:$A$44,MATCH(J47,'Overview - Section A'!$U$37:$U$44,0)),""),"d-mmm-yy") &amp;" to " &amp; TEXT(IFERROR(INDEX('Overview - Section A'!$E$37:$E$44,MATCH(J47,'Overview - Section A'!$U$37:$U$44,0)),""),"d-mmm-yy")</f>
        <v>d-juil-yy to d-déc-yy</v>
      </c>
      <c r="E47" s="430"/>
      <c r="F47" s="431"/>
      <c r="G47" s="495" t="str">
        <f t="shared" si="8"/>
        <v/>
      </c>
      <c r="H47" s="434"/>
      <c r="I47" s="486"/>
      <c r="J47" s="436" t="s">
        <v>464</v>
      </c>
      <c r="K47" s="503"/>
      <c r="L47" s="482" t="b">
        <f t="shared" si="9"/>
        <v>1</v>
      </c>
      <c r="M47" s="482" t="b">
        <f t="shared" si="10"/>
        <v>1</v>
      </c>
      <c r="N47" s="482" t="s">
        <v>968</v>
      </c>
      <c r="O47" s="50"/>
      <c r="P47" s="135"/>
      <c r="Q47" s="134"/>
      <c r="T47" s="103"/>
      <c r="V47" s="103"/>
      <c r="W47" s="103"/>
      <c r="X47" s="332"/>
    </row>
    <row r="48" spans="1:52" ht="47.1" customHeight="1" x14ac:dyDescent="0.25">
      <c r="A48" s="118"/>
      <c r="B48" s="410">
        <v>1</v>
      </c>
      <c r="C48" s="428" t="str">
        <f t="shared" si="7"/>
        <v/>
      </c>
      <c r="D48" s="502" t="str">
        <f ca="1">TEXT(IFERROR(INDEX('Overview - Section A'!$A$37:$A$44,MATCH(J48,'Overview - Section A'!$U$37:$U$44,0)),""),"d-mmm-yy") &amp;" to " &amp; TEXT(IFERROR(INDEX('Overview - Section A'!$E$37:$E$44,MATCH(J48,'Overview - Section A'!$U$37:$U$44,0)),""),"d-mmm-yy")</f>
        <v>d-janv-yy to d-juin-yy</v>
      </c>
      <c r="E48" s="430"/>
      <c r="F48" s="431"/>
      <c r="G48" s="495" t="str">
        <f t="shared" si="8"/>
        <v/>
      </c>
      <c r="H48" s="434"/>
      <c r="I48" s="486"/>
      <c r="J48" s="436" t="s">
        <v>466</v>
      </c>
      <c r="K48" s="503"/>
      <c r="L48" s="482" t="b">
        <f t="shared" si="9"/>
        <v>1</v>
      </c>
      <c r="M48" s="482" t="b">
        <f t="shared" si="10"/>
        <v>1</v>
      </c>
      <c r="N48" s="482" t="s">
        <v>969</v>
      </c>
      <c r="O48" s="50"/>
      <c r="P48" s="135"/>
      <c r="Q48" s="134"/>
      <c r="T48" s="103"/>
      <c r="V48" s="103"/>
      <c r="W48" s="103"/>
      <c r="X48" s="332"/>
    </row>
    <row r="49" spans="1:24" ht="47.1" customHeight="1" x14ac:dyDescent="0.25">
      <c r="A49" s="118"/>
      <c r="B49" s="410">
        <v>1</v>
      </c>
      <c r="C49" s="428" t="str">
        <f t="shared" si="7"/>
        <v/>
      </c>
      <c r="D49" s="502" t="str">
        <f ca="1">TEXT(IFERROR(INDEX('Overview - Section A'!$A$37:$A$44,MATCH(J49,'Overview - Section A'!$U$37:$U$44,0)),""),"d-mmm-yy") &amp;" to " &amp; TEXT(IFERROR(INDEX('Overview - Section A'!$E$37:$E$44,MATCH(J49,'Overview - Section A'!$U$37:$U$44,0)),""),"d-mmm-yy")</f>
        <v>d-juil-yy to d-déc-yy</v>
      </c>
      <c r="E49" s="552"/>
      <c r="F49" s="431"/>
      <c r="G49" s="495" t="str">
        <f t="shared" si="8"/>
        <v/>
      </c>
      <c r="H49" s="434"/>
      <c r="I49" s="486"/>
      <c r="J49" s="436" t="s">
        <v>468</v>
      </c>
      <c r="K49" s="503"/>
      <c r="L49" s="482" t="b">
        <f t="shared" si="9"/>
        <v>1</v>
      </c>
      <c r="M49" s="482" t="b">
        <f t="shared" si="10"/>
        <v>1</v>
      </c>
      <c r="N49" s="482" t="s">
        <v>970</v>
      </c>
      <c r="O49" s="50"/>
      <c r="P49" s="135"/>
      <c r="Q49" s="134"/>
      <c r="T49" s="103"/>
      <c r="V49" s="103"/>
      <c r="W49" s="103"/>
      <c r="X49" s="332"/>
    </row>
    <row r="50" spans="1:24" ht="47.1" customHeight="1" x14ac:dyDescent="0.25">
      <c r="A50" s="118"/>
      <c r="B50" s="410">
        <v>1</v>
      </c>
      <c r="C50" s="428" t="str">
        <f t="shared" si="7"/>
        <v/>
      </c>
      <c r="D50" s="502" t="str">
        <f ca="1">TEXT(IFERROR(INDEX('Overview - Section A'!$A$37:$A$44,MATCH(J50,'Overview - Section A'!$U$37:$U$44,0)),""),"d-mmm-yy") &amp;" to " &amp; TEXT(IFERROR(INDEX('Overview - Section A'!$E$37:$E$44,MATCH(J50,'Overview - Section A'!$U$37:$U$44,0)),""),"d-mmm-yy")</f>
        <v>d-janv-yy to d-juin-yy</v>
      </c>
      <c r="E50" s="552">
        <v>6531828</v>
      </c>
      <c r="F50" s="431"/>
      <c r="G50" s="495" t="str">
        <f t="shared" si="8"/>
        <v/>
      </c>
      <c r="H50" s="434"/>
      <c r="I50" s="486"/>
      <c r="J50" s="436" t="s">
        <v>470</v>
      </c>
      <c r="K50" s="503"/>
      <c r="L50" s="482" t="b">
        <f t="shared" si="9"/>
        <v>1</v>
      </c>
      <c r="M50" s="482" t="b">
        <f t="shared" si="10"/>
        <v>1</v>
      </c>
      <c r="N50" s="482" t="s">
        <v>971</v>
      </c>
      <c r="O50" s="50"/>
      <c r="P50" s="135"/>
      <c r="Q50" s="134"/>
      <c r="T50" s="103"/>
      <c r="V50" s="103"/>
      <c r="W50" s="103"/>
      <c r="X50" s="332"/>
    </row>
    <row r="51" spans="1:24" ht="47.1" customHeight="1" x14ac:dyDescent="0.25">
      <c r="A51" s="118"/>
      <c r="B51" s="410">
        <v>1</v>
      </c>
      <c r="C51" s="428" t="str">
        <f t="shared" si="7"/>
        <v/>
      </c>
      <c r="D51" s="502" t="str">
        <f ca="1">TEXT(IFERROR(INDEX('Overview - Section A'!$A$37:$A$44,MATCH(J51,'Overview - Section A'!$U$37:$U$44,0)),""),"d-mmm-yy") &amp;" to " &amp; TEXT(IFERROR(INDEX('Overview - Section A'!$E$37:$E$44,MATCH(J51,'Overview - Section A'!$U$37:$U$44,0)),""),"d-mmm-yy")</f>
        <v>d-juil-yy to d-déc-yy</v>
      </c>
      <c r="E51" s="430"/>
      <c r="F51" s="431"/>
      <c r="G51" s="495" t="str">
        <f t="shared" si="8"/>
        <v/>
      </c>
      <c r="H51" s="434"/>
      <c r="I51" s="486"/>
      <c r="J51" s="436" t="s">
        <v>473</v>
      </c>
      <c r="K51" s="503"/>
      <c r="L51" s="482" t="b">
        <f t="shared" si="9"/>
        <v>1</v>
      </c>
      <c r="M51" s="482" t="b">
        <f t="shared" si="10"/>
        <v>1</v>
      </c>
      <c r="N51" s="482" t="s">
        <v>972</v>
      </c>
      <c r="O51" s="50"/>
      <c r="P51" s="135"/>
      <c r="Q51" s="134"/>
      <c r="T51" s="103"/>
      <c r="V51" s="103"/>
      <c r="W51" s="103"/>
      <c r="X51" s="332"/>
    </row>
    <row r="52" spans="1:24" ht="47.1" customHeight="1" x14ac:dyDescent="0.25">
      <c r="A52" s="118"/>
      <c r="B52" s="410">
        <v>2</v>
      </c>
      <c r="C52" s="428" t="str">
        <f t="shared" si="7"/>
        <v>CM-1a(M): Proportion de cas suspect de paludisme soumis à un test parasitologique dans des établissements de santé du secteur public</v>
      </c>
      <c r="D52" s="502" t="str">
        <f ca="1">TEXT(IFERROR(INDEX('Overview - Section A'!$A$37:$A$44,MATCH(J52,'Overview - Section A'!$U$37:$U$44,0)),""),"d-mmm-yy") &amp;" to " &amp; TEXT(IFERROR(INDEX('Overview - Section A'!$E$37:$E$44,MATCH(J52,'Overview - Section A'!$U$37:$U$44,0)),""),"d-mmm-yy")</f>
        <v>d-janv-yy to d-juin-yy</v>
      </c>
      <c r="E52" s="430">
        <v>5523563</v>
      </c>
      <c r="F52" s="431">
        <v>5523563</v>
      </c>
      <c r="G52" s="495">
        <f t="shared" si="8"/>
        <v>100</v>
      </c>
      <c r="H52" s="434"/>
      <c r="I52" s="486"/>
      <c r="J52" s="436" t="s">
        <v>462</v>
      </c>
      <c r="K52" s="503">
        <v>100</v>
      </c>
      <c r="L52" s="482" t="b">
        <f t="shared" si="9"/>
        <v>1</v>
      </c>
      <c r="M52" s="482" t="b">
        <f t="shared" si="10"/>
        <v>1</v>
      </c>
      <c r="N52" s="482" t="s">
        <v>973</v>
      </c>
      <c r="O52" s="50"/>
      <c r="P52" s="135"/>
      <c r="Q52" s="134"/>
      <c r="T52" s="103"/>
      <c r="V52" s="103"/>
      <c r="W52" s="103"/>
      <c r="X52" s="332"/>
    </row>
    <row r="53" spans="1:24" ht="47.1" customHeight="1" x14ac:dyDescent="0.25">
      <c r="A53" s="118"/>
      <c r="B53" s="410">
        <v>2</v>
      </c>
      <c r="C53" s="428" t="str">
        <f t="shared" si="7"/>
        <v/>
      </c>
      <c r="D53" s="502" t="str">
        <f ca="1">TEXT(IFERROR(INDEX('Overview - Section A'!$A$37:$A$44,MATCH(J53,'Overview - Section A'!$U$37:$U$44,0)),""),"d-mmm-yy") &amp;" to " &amp; TEXT(IFERROR(INDEX('Overview - Section A'!$E$37:$E$44,MATCH(J53,'Overview - Section A'!$U$37:$U$44,0)),""),"d-mmm-yy")</f>
        <v>d-juil-yy to d-déc-yy</v>
      </c>
      <c r="E53" s="430">
        <v>5523564</v>
      </c>
      <c r="F53" s="431">
        <v>5523564</v>
      </c>
      <c r="G53" s="495">
        <f t="shared" si="8"/>
        <v>100</v>
      </c>
      <c r="H53" s="434"/>
      <c r="I53" s="486"/>
      <c r="J53" s="436" t="s">
        <v>464</v>
      </c>
      <c r="K53" s="503">
        <v>100</v>
      </c>
      <c r="L53" s="482" t="b">
        <f t="shared" si="9"/>
        <v>1</v>
      </c>
      <c r="M53" s="482" t="b">
        <f t="shared" si="10"/>
        <v>1</v>
      </c>
      <c r="N53" s="482" t="s">
        <v>974</v>
      </c>
      <c r="O53" s="50"/>
      <c r="P53" s="135"/>
      <c r="Q53" s="134"/>
      <c r="T53" s="103"/>
      <c r="V53" s="103"/>
      <c r="W53" s="103"/>
      <c r="X53" s="332"/>
    </row>
    <row r="54" spans="1:24" ht="47.1" customHeight="1" x14ac:dyDescent="0.25">
      <c r="A54" s="118"/>
      <c r="B54" s="410">
        <v>2</v>
      </c>
      <c r="C54" s="428" t="str">
        <f t="shared" si="7"/>
        <v/>
      </c>
      <c r="D54" s="502" t="str">
        <f ca="1">TEXT(IFERROR(INDEX('Overview - Section A'!$A$37:$A$44,MATCH(J54,'Overview - Section A'!$U$37:$U$44,0)),""),"d-mmm-yy") &amp;" to " &amp; TEXT(IFERROR(INDEX('Overview - Section A'!$E$37:$E$44,MATCH(J54,'Overview - Section A'!$U$37:$U$44,0)),""),"d-mmm-yy")</f>
        <v>d-janv-yy to d-juin-yy</v>
      </c>
      <c r="E54" s="430">
        <v>4904410</v>
      </c>
      <c r="F54" s="431">
        <v>4904410</v>
      </c>
      <c r="G54" s="495">
        <f t="shared" si="8"/>
        <v>100</v>
      </c>
      <c r="H54" s="434"/>
      <c r="I54" s="486"/>
      <c r="J54" s="436" t="s">
        <v>466</v>
      </c>
      <c r="K54" s="503">
        <v>100</v>
      </c>
      <c r="L54" s="482" t="b">
        <f t="shared" si="9"/>
        <v>1</v>
      </c>
      <c r="M54" s="482" t="b">
        <f t="shared" si="10"/>
        <v>1</v>
      </c>
      <c r="N54" s="482" t="s">
        <v>975</v>
      </c>
      <c r="O54" s="50"/>
      <c r="P54" s="135"/>
      <c r="Q54" s="134"/>
      <c r="T54" s="103"/>
      <c r="V54" s="103"/>
      <c r="W54" s="103"/>
      <c r="X54" s="332"/>
    </row>
    <row r="55" spans="1:24" ht="47.1" customHeight="1" x14ac:dyDescent="0.25">
      <c r="A55" s="118"/>
      <c r="B55" s="410">
        <v>2</v>
      </c>
      <c r="C55" s="428" t="str">
        <f t="shared" si="7"/>
        <v/>
      </c>
      <c r="D55" s="502" t="str">
        <f ca="1">TEXT(IFERROR(INDEX('Overview - Section A'!$A$37:$A$44,MATCH(J55,'Overview - Section A'!$U$37:$U$44,0)),""),"d-mmm-yy") &amp;" to " &amp; TEXT(IFERROR(INDEX('Overview - Section A'!$E$37:$E$44,MATCH(J55,'Overview - Section A'!$U$37:$U$44,0)),""),"d-mmm-yy")</f>
        <v>d-juil-yy to d-déc-yy</v>
      </c>
      <c r="E55" s="430">
        <v>4904411</v>
      </c>
      <c r="F55" s="431">
        <v>4904411</v>
      </c>
      <c r="G55" s="495">
        <f t="shared" si="8"/>
        <v>100</v>
      </c>
      <c r="H55" s="434"/>
      <c r="I55" s="486"/>
      <c r="J55" s="436" t="s">
        <v>468</v>
      </c>
      <c r="K55" s="503">
        <v>100</v>
      </c>
      <c r="L55" s="482" t="b">
        <f t="shared" si="9"/>
        <v>1</v>
      </c>
      <c r="M55" s="482" t="b">
        <f t="shared" si="10"/>
        <v>1</v>
      </c>
      <c r="N55" s="482" t="s">
        <v>976</v>
      </c>
      <c r="O55" s="50"/>
      <c r="P55" s="135"/>
      <c r="Q55" s="134"/>
      <c r="T55" s="103"/>
      <c r="V55" s="103"/>
      <c r="W55" s="103"/>
      <c r="X55" s="332"/>
    </row>
    <row r="56" spans="1:24" ht="47.1" customHeight="1" x14ac:dyDescent="0.25">
      <c r="A56" s="118"/>
      <c r="B56" s="410">
        <v>2</v>
      </c>
      <c r="C56" s="428" t="str">
        <f t="shared" si="7"/>
        <v/>
      </c>
      <c r="D56" s="502" t="str">
        <f ca="1">TEXT(IFERROR(INDEX('Overview - Section A'!$A$37:$A$44,MATCH(J56,'Overview - Section A'!$U$37:$U$44,0)),""),"d-mmm-yy") &amp;" to " &amp; TEXT(IFERROR(INDEX('Overview - Section A'!$E$37:$E$44,MATCH(J56,'Overview - Section A'!$U$37:$U$44,0)),""),"d-mmm-yy")</f>
        <v>d-janv-yy to d-juin-yy</v>
      </c>
      <c r="E56" s="430">
        <v>4443514</v>
      </c>
      <c r="F56" s="431">
        <v>4443514</v>
      </c>
      <c r="G56" s="495">
        <f t="shared" si="8"/>
        <v>100</v>
      </c>
      <c r="H56" s="434"/>
      <c r="I56" s="486"/>
      <c r="J56" s="436" t="s">
        <v>470</v>
      </c>
      <c r="K56" s="503">
        <v>100</v>
      </c>
      <c r="L56" s="482" t="b">
        <f t="shared" si="9"/>
        <v>1</v>
      </c>
      <c r="M56" s="482" t="b">
        <f t="shared" si="10"/>
        <v>1</v>
      </c>
      <c r="N56" s="482" t="s">
        <v>977</v>
      </c>
      <c r="O56" s="50"/>
      <c r="P56" s="135"/>
      <c r="Q56" s="134"/>
      <c r="T56" s="103"/>
      <c r="V56" s="103"/>
      <c r="W56" s="103"/>
      <c r="X56" s="332"/>
    </row>
    <row r="57" spans="1:24" ht="47.1" customHeight="1" x14ac:dyDescent="0.25">
      <c r="A57" s="118"/>
      <c r="B57" s="410">
        <v>2</v>
      </c>
      <c r="C57" s="428" t="str">
        <f t="shared" si="7"/>
        <v/>
      </c>
      <c r="D57" s="502" t="str">
        <f ca="1">TEXT(IFERROR(INDEX('Overview - Section A'!$A$37:$A$44,MATCH(J57,'Overview - Section A'!$U$37:$U$44,0)),""),"d-mmm-yy") &amp;" to " &amp; TEXT(IFERROR(INDEX('Overview - Section A'!$E$37:$E$44,MATCH(J57,'Overview - Section A'!$U$37:$U$44,0)),""),"d-mmm-yy")</f>
        <v>d-juil-yy to d-déc-yy</v>
      </c>
      <c r="E57" s="430">
        <v>4443514</v>
      </c>
      <c r="F57" s="431">
        <v>4443514</v>
      </c>
      <c r="G57" s="495">
        <f t="shared" si="8"/>
        <v>100</v>
      </c>
      <c r="H57" s="434"/>
      <c r="I57" s="486"/>
      <c r="J57" s="436" t="s">
        <v>473</v>
      </c>
      <c r="K57" s="503">
        <v>100</v>
      </c>
      <c r="L57" s="482" t="b">
        <f t="shared" si="9"/>
        <v>1</v>
      </c>
      <c r="M57" s="482" t="b">
        <f t="shared" si="10"/>
        <v>1</v>
      </c>
      <c r="N57" s="482" t="s">
        <v>978</v>
      </c>
      <c r="O57" s="50"/>
      <c r="P57" s="135"/>
      <c r="Q57" s="134"/>
      <c r="T57" s="103"/>
      <c r="V57" s="103"/>
      <c r="W57" s="103"/>
      <c r="X57" s="332"/>
    </row>
    <row r="58" spans="1:24" ht="47.1" customHeight="1" x14ac:dyDescent="0.25">
      <c r="A58" s="118"/>
      <c r="B58" s="410">
        <v>3</v>
      </c>
      <c r="C58" s="428" t="str">
        <f t="shared" si="7"/>
        <v>CM-1b(M): Proportion de cas suspects de paludisme soumis à un test parasitologique dans la communauté</v>
      </c>
      <c r="D58" s="502" t="str">
        <f ca="1">TEXT(IFERROR(INDEX('Overview - Section A'!$A$37:$A$44,MATCH(J58,'Overview - Section A'!$U$37:$U$44,0)),""),"d-mmm-yy") &amp;" to " &amp; TEXT(IFERROR(INDEX('Overview - Section A'!$E$37:$E$44,MATCH(J58,'Overview - Section A'!$U$37:$U$44,0)),""),"d-mmm-yy")</f>
        <v>d-janv-yy to d-juin-yy</v>
      </c>
      <c r="E58" s="430">
        <v>513820</v>
      </c>
      <c r="F58" s="431">
        <v>513820</v>
      </c>
      <c r="G58" s="495">
        <f t="shared" si="8"/>
        <v>100</v>
      </c>
      <c r="H58" s="434"/>
      <c r="I58" s="486"/>
      <c r="J58" s="436" t="s">
        <v>462</v>
      </c>
      <c r="K58" s="503">
        <v>100</v>
      </c>
      <c r="L58" s="482" t="b">
        <f t="shared" si="9"/>
        <v>1</v>
      </c>
      <c r="M58" s="482" t="b">
        <f t="shared" si="10"/>
        <v>1</v>
      </c>
      <c r="N58" s="482" t="s">
        <v>979</v>
      </c>
      <c r="O58" s="50"/>
      <c r="P58" s="135"/>
      <c r="Q58" s="134"/>
      <c r="T58" s="103"/>
      <c r="V58" s="103"/>
      <c r="W58" s="103"/>
      <c r="X58" s="332"/>
    </row>
    <row r="59" spans="1:24" ht="47.1" customHeight="1" x14ac:dyDescent="0.25">
      <c r="A59" s="118"/>
      <c r="B59" s="410">
        <v>3</v>
      </c>
      <c r="C59" s="428" t="str">
        <f t="shared" si="7"/>
        <v/>
      </c>
      <c r="D59" s="502" t="str">
        <f ca="1">TEXT(IFERROR(INDEX('Overview - Section A'!$A$37:$A$44,MATCH(J59,'Overview - Section A'!$U$37:$U$44,0)),""),"d-mmm-yy") &amp;" to " &amp; TEXT(IFERROR(INDEX('Overview - Section A'!$E$37:$E$44,MATCH(J59,'Overview - Section A'!$U$37:$U$44,0)),""),"d-mmm-yy")</f>
        <v>d-juil-yy to d-déc-yy</v>
      </c>
      <c r="E59" s="430">
        <v>513820</v>
      </c>
      <c r="F59" s="431">
        <v>513820</v>
      </c>
      <c r="G59" s="495">
        <f t="shared" si="8"/>
        <v>100</v>
      </c>
      <c r="H59" s="434"/>
      <c r="I59" s="486"/>
      <c r="J59" s="436" t="s">
        <v>464</v>
      </c>
      <c r="K59" s="503">
        <v>100</v>
      </c>
      <c r="L59" s="482" t="b">
        <f t="shared" si="9"/>
        <v>1</v>
      </c>
      <c r="M59" s="482" t="b">
        <f t="shared" si="10"/>
        <v>1</v>
      </c>
      <c r="N59" s="482" t="s">
        <v>980</v>
      </c>
      <c r="O59" s="50"/>
      <c r="P59" s="135"/>
      <c r="Q59" s="134"/>
      <c r="T59" s="103"/>
      <c r="V59" s="103"/>
      <c r="W59" s="103"/>
      <c r="X59" s="332"/>
    </row>
    <row r="60" spans="1:24" ht="47.1" customHeight="1" x14ac:dyDescent="0.25">
      <c r="A60" s="118"/>
      <c r="B60" s="410">
        <v>3</v>
      </c>
      <c r="C60" s="428" t="str">
        <f t="shared" si="7"/>
        <v/>
      </c>
      <c r="D60" s="502" t="str">
        <f ca="1">TEXT(IFERROR(INDEX('Overview - Section A'!$A$37:$A$44,MATCH(J60,'Overview - Section A'!$U$37:$U$44,0)),""),"d-mmm-yy") &amp;" to " &amp; TEXT(IFERROR(INDEX('Overview - Section A'!$E$37:$E$44,MATCH(J60,'Overview - Section A'!$U$37:$U$44,0)),""),"d-mmm-yy")</f>
        <v>d-janv-yy to d-juin-yy</v>
      </c>
      <c r="E60" s="430">
        <v>590893</v>
      </c>
      <c r="F60" s="431">
        <v>590893</v>
      </c>
      <c r="G60" s="495">
        <f t="shared" si="8"/>
        <v>100</v>
      </c>
      <c r="H60" s="434"/>
      <c r="I60" s="486"/>
      <c r="J60" s="436" t="s">
        <v>466</v>
      </c>
      <c r="K60" s="503">
        <v>100</v>
      </c>
      <c r="L60" s="482" t="b">
        <f t="shared" si="9"/>
        <v>1</v>
      </c>
      <c r="M60" s="482" t="b">
        <f t="shared" si="10"/>
        <v>1</v>
      </c>
      <c r="N60" s="482" t="s">
        <v>981</v>
      </c>
      <c r="O60" s="50"/>
      <c r="P60" s="135"/>
      <c r="Q60" s="134"/>
      <c r="T60" s="103"/>
      <c r="V60" s="103"/>
      <c r="W60" s="103"/>
      <c r="X60" s="332"/>
    </row>
    <row r="61" spans="1:24" ht="47.1" customHeight="1" x14ac:dyDescent="0.25">
      <c r="A61" s="118"/>
      <c r="B61" s="410">
        <v>3</v>
      </c>
      <c r="C61" s="428" t="str">
        <f t="shared" si="7"/>
        <v/>
      </c>
      <c r="D61" s="502" t="str">
        <f ca="1">TEXT(IFERROR(INDEX('Overview - Section A'!$A$37:$A$44,MATCH(J61,'Overview - Section A'!$U$37:$U$44,0)),""),"d-mmm-yy") &amp;" to " &amp; TEXT(IFERROR(INDEX('Overview - Section A'!$E$37:$E$44,MATCH(J61,'Overview - Section A'!$U$37:$U$44,0)),""),"d-mmm-yy")</f>
        <v>d-juil-yy to d-déc-yy</v>
      </c>
      <c r="E61" s="430">
        <v>590893</v>
      </c>
      <c r="F61" s="431">
        <v>590893</v>
      </c>
      <c r="G61" s="495">
        <f t="shared" si="8"/>
        <v>100</v>
      </c>
      <c r="H61" s="434"/>
      <c r="I61" s="486"/>
      <c r="J61" s="436" t="s">
        <v>468</v>
      </c>
      <c r="K61" s="503">
        <v>100</v>
      </c>
      <c r="L61" s="482" t="b">
        <f t="shared" si="9"/>
        <v>1</v>
      </c>
      <c r="M61" s="482" t="b">
        <f t="shared" si="10"/>
        <v>1</v>
      </c>
      <c r="N61" s="482" t="s">
        <v>982</v>
      </c>
      <c r="O61" s="50"/>
      <c r="P61" s="135"/>
      <c r="Q61" s="134"/>
      <c r="T61" s="103"/>
      <c r="V61" s="103"/>
      <c r="W61" s="103"/>
      <c r="X61" s="332"/>
    </row>
    <row r="62" spans="1:24" ht="47.1" customHeight="1" x14ac:dyDescent="0.25">
      <c r="A62" s="118"/>
      <c r="B62" s="410">
        <v>3</v>
      </c>
      <c r="C62" s="428" t="str">
        <f t="shared" si="7"/>
        <v/>
      </c>
      <c r="D62" s="502" t="str">
        <f ca="1">TEXT(IFERROR(INDEX('Overview - Section A'!$A$37:$A$44,MATCH(J62,'Overview - Section A'!$U$37:$U$44,0)),""),"d-mmm-yy") &amp;" to " &amp; TEXT(IFERROR(INDEX('Overview - Section A'!$E$37:$E$44,MATCH(J62,'Overview - Section A'!$U$37:$U$44,0)),""),"d-mmm-yy")</f>
        <v>d-janv-yy to d-juin-yy</v>
      </c>
      <c r="E62" s="430">
        <v>666527</v>
      </c>
      <c r="F62" s="431">
        <v>666527</v>
      </c>
      <c r="G62" s="495">
        <f t="shared" si="8"/>
        <v>100</v>
      </c>
      <c r="H62" s="434"/>
      <c r="I62" s="486"/>
      <c r="J62" s="436" t="s">
        <v>470</v>
      </c>
      <c r="K62" s="503">
        <v>100</v>
      </c>
      <c r="L62" s="482" t="b">
        <f t="shared" si="9"/>
        <v>1</v>
      </c>
      <c r="M62" s="482" t="b">
        <f t="shared" si="10"/>
        <v>1</v>
      </c>
      <c r="N62" s="482" t="s">
        <v>983</v>
      </c>
      <c r="O62" s="50"/>
      <c r="P62" s="135"/>
      <c r="Q62" s="134"/>
      <c r="T62" s="103"/>
      <c r="V62" s="103"/>
      <c r="W62" s="103"/>
      <c r="X62" s="332"/>
    </row>
    <row r="63" spans="1:24" ht="47.1" customHeight="1" x14ac:dyDescent="0.25">
      <c r="A63" s="118"/>
      <c r="B63" s="410">
        <v>3</v>
      </c>
      <c r="C63" s="428" t="str">
        <f t="shared" si="7"/>
        <v/>
      </c>
      <c r="D63" s="502" t="str">
        <f ca="1">TEXT(IFERROR(INDEX('Overview - Section A'!$A$37:$A$44,MATCH(J63,'Overview - Section A'!$U$37:$U$44,0)),""),"d-mmm-yy") &amp;" to " &amp; TEXT(IFERROR(INDEX('Overview - Section A'!$E$37:$E$44,MATCH(J63,'Overview - Section A'!$U$37:$U$44,0)),""),"d-mmm-yy")</f>
        <v>d-juil-yy to d-déc-yy</v>
      </c>
      <c r="E63" s="430">
        <v>666527</v>
      </c>
      <c r="F63" s="431">
        <v>666527</v>
      </c>
      <c r="G63" s="495">
        <f t="shared" si="8"/>
        <v>100</v>
      </c>
      <c r="H63" s="434"/>
      <c r="I63" s="486"/>
      <c r="J63" s="436" t="s">
        <v>473</v>
      </c>
      <c r="K63" s="503">
        <v>100</v>
      </c>
      <c r="L63" s="482" t="b">
        <f t="shared" si="9"/>
        <v>1</v>
      </c>
      <c r="M63" s="482" t="b">
        <f t="shared" si="10"/>
        <v>1</v>
      </c>
      <c r="N63" s="482" t="s">
        <v>984</v>
      </c>
      <c r="O63" s="50"/>
      <c r="P63" s="135"/>
      <c r="Q63" s="134"/>
      <c r="T63" s="103"/>
      <c r="V63" s="103"/>
      <c r="W63" s="103"/>
      <c r="X63" s="332"/>
    </row>
    <row r="64" spans="1:24" ht="47.1" customHeight="1" x14ac:dyDescent="0.25">
      <c r="A64" s="118"/>
      <c r="B64" s="410">
        <v>4</v>
      </c>
      <c r="C64" s="428" t="str">
        <f t="shared" si="7"/>
        <v>CM-1c(M): Proportion de cas suspects de paludisme soumis à un test parasitologique dans des locaux du secteur privé</v>
      </c>
      <c r="D64" s="502" t="str">
        <f ca="1">TEXT(IFERROR(INDEX('Overview - Section A'!$A$37:$A$44,MATCH(J64,'Overview - Section A'!$U$37:$U$44,0)),""),"d-mmm-yy") &amp;" to " &amp; TEXT(IFERROR(INDEX('Overview - Section A'!$E$37:$E$44,MATCH(J64,'Overview - Section A'!$U$37:$U$44,0)),""),"d-mmm-yy")</f>
        <v>d-janv-yy to d-juin-yy</v>
      </c>
      <c r="E64" s="430">
        <v>385365</v>
      </c>
      <c r="F64" s="431">
        <v>385365</v>
      </c>
      <c r="G64" s="495">
        <f t="shared" si="8"/>
        <v>100</v>
      </c>
      <c r="H64" s="434"/>
      <c r="I64" s="486"/>
      <c r="J64" s="436" t="s">
        <v>462</v>
      </c>
      <c r="K64" s="503">
        <v>100</v>
      </c>
      <c r="L64" s="482" t="b">
        <f t="shared" si="9"/>
        <v>1</v>
      </c>
      <c r="M64" s="482" t="b">
        <f t="shared" si="10"/>
        <v>1</v>
      </c>
      <c r="N64" s="482" t="s">
        <v>985</v>
      </c>
      <c r="O64" s="50"/>
      <c r="P64" s="135"/>
      <c r="Q64" s="134"/>
      <c r="T64" s="103"/>
      <c r="V64" s="103"/>
      <c r="W64" s="103"/>
      <c r="X64" s="332"/>
    </row>
    <row r="65" spans="1:24" ht="47.1" customHeight="1" x14ac:dyDescent="0.25">
      <c r="A65" s="118"/>
      <c r="B65" s="410">
        <v>4</v>
      </c>
      <c r="C65" s="428" t="str">
        <f t="shared" si="7"/>
        <v/>
      </c>
      <c r="D65" s="502" t="str">
        <f ca="1">TEXT(IFERROR(INDEX('Overview - Section A'!$A$37:$A$44,MATCH(J65,'Overview - Section A'!$U$37:$U$44,0)),""),"d-mmm-yy") &amp;" to " &amp; TEXT(IFERROR(INDEX('Overview - Section A'!$E$37:$E$44,MATCH(J65,'Overview - Section A'!$U$37:$U$44,0)),""),"d-mmm-yy")</f>
        <v>d-juil-yy to d-déc-yy</v>
      </c>
      <c r="E65" s="430">
        <v>385365</v>
      </c>
      <c r="F65" s="431">
        <v>385365</v>
      </c>
      <c r="G65" s="495">
        <f t="shared" si="8"/>
        <v>100</v>
      </c>
      <c r="H65" s="434"/>
      <c r="I65" s="486"/>
      <c r="J65" s="436" t="s">
        <v>464</v>
      </c>
      <c r="K65" s="503">
        <v>100</v>
      </c>
      <c r="L65" s="482" t="b">
        <f t="shared" si="9"/>
        <v>1</v>
      </c>
      <c r="M65" s="482" t="b">
        <f t="shared" si="10"/>
        <v>1</v>
      </c>
      <c r="N65" s="482" t="s">
        <v>986</v>
      </c>
      <c r="O65" s="50"/>
      <c r="P65" s="135"/>
      <c r="Q65" s="134"/>
      <c r="T65" s="103"/>
      <c r="V65" s="103"/>
      <c r="W65" s="103"/>
      <c r="X65" s="332"/>
    </row>
    <row r="66" spans="1:24" ht="47.1" customHeight="1" x14ac:dyDescent="0.25">
      <c r="A66" s="118"/>
      <c r="B66" s="410">
        <v>4</v>
      </c>
      <c r="C66" s="428" t="str">
        <f t="shared" si="7"/>
        <v/>
      </c>
      <c r="D66" s="502" t="str">
        <f ca="1">TEXT(IFERROR(INDEX('Overview - Section A'!$A$37:$A$44,MATCH(J66,'Overview - Section A'!$U$37:$U$44,0)),""),"d-mmm-yy") &amp;" to " &amp; TEXT(IFERROR(INDEX('Overview - Section A'!$E$37:$E$44,MATCH(J66,'Overview - Section A'!$U$37:$U$44,0)),""),"d-mmm-yy")</f>
        <v>d-janv-yy to d-juin-yy</v>
      </c>
      <c r="E66" s="430">
        <v>413625</v>
      </c>
      <c r="F66" s="431">
        <v>413625</v>
      </c>
      <c r="G66" s="495">
        <f t="shared" si="8"/>
        <v>100</v>
      </c>
      <c r="H66" s="434"/>
      <c r="I66" s="486"/>
      <c r="J66" s="436" t="s">
        <v>466</v>
      </c>
      <c r="K66" s="503">
        <v>100</v>
      </c>
      <c r="L66" s="482" t="b">
        <f t="shared" si="9"/>
        <v>1</v>
      </c>
      <c r="M66" s="482" t="b">
        <f t="shared" si="10"/>
        <v>1</v>
      </c>
      <c r="N66" s="482" t="s">
        <v>987</v>
      </c>
      <c r="O66" s="50"/>
      <c r="P66" s="135"/>
      <c r="Q66" s="134"/>
      <c r="T66" s="103"/>
      <c r="V66" s="103"/>
      <c r="W66" s="103"/>
      <c r="X66" s="332"/>
    </row>
    <row r="67" spans="1:24" ht="47.1" customHeight="1" x14ac:dyDescent="0.25">
      <c r="A67" s="118"/>
      <c r="B67" s="410">
        <v>4</v>
      </c>
      <c r="C67" s="428" t="str">
        <f t="shared" si="7"/>
        <v/>
      </c>
      <c r="D67" s="502" t="str">
        <f ca="1">TEXT(IFERROR(INDEX('Overview - Section A'!$A$37:$A$44,MATCH(J67,'Overview - Section A'!$U$37:$U$44,0)),""),"d-mmm-yy") &amp;" to " &amp; TEXT(IFERROR(INDEX('Overview - Section A'!$E$37:$E$44,MATCH(J67,'Overview - Section A'!$U$37:$U$44,0)),""),"d-mmm-yy")</f>
        <v>d-juil-yy to d-déc-yy</v>
      </c>
      <c r="E67" s="430">
        <v>413625</v>
      </c>
      <c r="F67" s="431">
        <v>413625</v>
      </c>
      <c r="G67" s="495">
        <f t="shared" si="8"/>
        <v>100</v>
      </c>
      <c r="H67" s="434"/>
      <c r="I67" s="486"/>
      <c r="J67" s="436" t="s">
        <v>468</v>
      </c>
      <c r="K67" s="503">
        <v>100</v>
      </c>
      <c r="L67" s="482" t="b">
        <f t="shared" si="9"/>
        <v>1</v>
      </c>
      <c r="M67" s="482" t="b">
        <f t="shared" si="10"/>
        <v>1</v>
      </c>
      <c r="N67" s="482" t="s">
        <v>988</v>
      </c>
      <c r="O67" s="50"/>
      <c r="P67" s="135"/>
      <c r="Q67" s="134"/>
      <c r="T67" s="103"/>
      <c r="V67" s="103"/>
      <c r="W67" s="103"/>
      <c r="X67" s="332"/>
    </row>
    <row r="68" spans="1:24" ht="47.1" customHeight="1" x14ac:dyDescent="0.25">
      <c r="A68" s="118"/>
      <c r="B68" s="410">
        <v>4</v>
      </c>
      <c r="C68" s="428" t="str">
        <f t="shared" si="7"/>
        <v/>
      </c>
      <c r="D68" s="502" t="str">
        <f ca="1">TEXT(IFERROR(INDEX('Overview - Section A'!$A$37:$A$44,MATCH(J68,'Overview - Section A'!$U$37:$U$44,0)),""),"d-mmm-yy") &amp;" to " &amp; TEXT(IFERROR(INDEX('Overview - Section A'!$E$37:$E$44,MATCH(J68,'Overview - Section A'!$U$37:$U$44,0)),""),"d-mmm-yy")</f>
        <v>d-janv-yy to d-juin-yy</v>
      </c>
      <c r="E68" s="430">
        <v>444351.5</v>
      </c>
      <c r="F68" s="431">
        <v>444351.5</v>
      </c>
      <c r="G68" s="495">
        <f t="shared" si="8"/>
        <v>100</v>
      </c>
      <c r="H68" s="434"/>
      <c r="I68" s="486"/>
      <c r="J68" s="436" t="s">
        <v>470</v>
      </c>
      <c r="K68" s="503">
        <v>100</v>
      </c>
      <c r="L68" s="482" t="b">
        <f t="shared" si="9"/>
        <v>1</v>
      </c>
      <c r="M68" s="482" t="b">
        <f t="shared" si="10"/>
        <v>1</v>
      </c>
      <c r="N68" s="482" t="s">
        <v>989</v>
      </c>
      <c r="O68" s="50"/>
      <c r="P68" s="135"/>
      <c r="Q68" s="134"/>
      <c r="T68" s="103"/>
      <c r="V68" s="103"/>
      <c r="W68" s="103"/>
      <c r="X68" s="332"/>
    </row>
    <row r="69" spans="1:24" ht="47.1" customHeight="1" x14ac:dyDescent="0.25">
      <c r="A69" s="118"/>
      <c r="B69" s="410">
        <v>4</v>
      </c>
      <c r="C69" s="428" t="str">
        <f t="shared" si="7"/>
        <v/>
      </c>
      <c r="D69" s="502" t="str">
        <f ca="1">TEXT(IFERROR(INDEX('Overview - Section A'!$A$37:$A$44,MATCH(J69,'Overview - Section A'!$U$37:$U$44,0)),""),"d-mmm-yy") &amp;" to " &amp; TEXT(IFERROR(INDEX('Overview - Section A'!$E$37:$E$44,MATCH(J69,'Overview - Section A'!$U$37:$U$44,0)),""),"d-mmm-yy")</f>
        <v>d-juil-yy to d-déc-yy</v>
      </c>
      <c r="E69" s="430">
        <v>444351.5</v>
      </c>
      <c r="F69" s="431">
        <v>444351.5</v>
      </c>
      <c r="G69" s="495">
        <f t="shared" si="8"/>
        <v>100</v>
      </c>
      <c r="H69" s="434"/>
      <c r="I69" s="486"/>
      <c r="J69" s="436" t="s">
        <v>473</v>
      </c>
      <c r="K69" s="503">
        <v>100</v>
      </c>
      <c r="L69" s="482" t="b">
        <f t="shared" si="9"/>
        <v>1</v>
      </c>
      <c r="M69" s="482" t="b">
        <f t="shared" si="10"/>
        <v>1</v>
      </c>
      <c r="N69" s="482" t="s">
        <v>990</v>
      </c>
      <c r="O69" s="50"/>
      <c r="P69" s="135"/>
      <c r="Q69" s="134"/>
      <c r="T69" s="103"/>
      <c r="V69" s="103"/>
      <c r="W69" s="103"/>
      <c r="X69" s="332"/>
    </row>
    <row r="70" spans="1:24" ht="47.1" customHeight="1" x14ac:dyDescent="0.25">
      <c r="A70" s="118"/>
      <c r="B70" s="410">
        <v>5</v>
      </c>
      <c r="C70" s="428" t="str">
        <f t="shared" si="7"/>
        <v>CM-2a(M): Proportion de cas de paludisme confirmés ayant reçu un traitement antipaludique de première intention, conformément à la politique nationale, dans des établissements de santé du secteur public</v>
      </c>
      <c r="D70" s="502" t="str">
        <f ca="1">TEXT(IFERROR(INDEX('Overview - Section A'!$A$37:$A$44,MATCH(J70,'Overview - Section A'!$U$37:$U$44,0)),""),"d-mmm-yy") &amp;" to " &amp; TEXT(IFERROR(INDEX('Overview - Section A'!$E$37:$E$44,MATCH(J70,'Overview - Section A'!$U$37:$U$44,0)),""),"d-mmm-yy")</f>
        <v>d-janv-yy to d-juin-yy</v>
      </c>
      <c r="E70" s="430">
        <v>3573690</v>
      </c>
      <c r="F70" s="431">
        <v>3573690</v>
      </c>
      <c r="G70" s="495">
        <f t="shared" si="8"/>
        <v>100</v>
      </c>
      <c r="H70" s="434"/>
      <c r="I70" s="486"/>
      <c r="J70" s="436" t="s">
        <v>462</v>
      </c>
      <c r="K70" s="503">
        <v>100</v>
      </c>
      <c r="L70" s="482" t="b">
        <f t="shared" si="9"/>
        <v>1</v>
      </c>
      <c r="M70" s="482" t="b">
        <f t="shared" si="10"/>
        <v>1</v>
      </c>
      <c r="N70" s="482" t="s">
        <v>991</v>
      </c>
      <c r="O70" s="50"/>
      <c r="P70" s="135"/>
      <c r="Q70" s="134"/>
      <c r="T70" s="103"/>
      <c r="V70" s="103"/>
      <c r="W70" s="103"/>
      <c r="X70" s="332"/>
    </row>
    <row r="71" spans="1:24" ht="47.1" customHeight="1" x14ac:dyDescent="0.25">
      <c r="A71" s="118"/>
      <c r="B71" s="410">
        <v>5</v>
      </c>
      <c r="C71" s="428" t="str">
        <f t="shared" si="7"/>
        <v/>
      </c>
      <c r="D71" s="502" t="str">
        <f ca="1">TEXT(IFERROR(INDEX('Overview - Section A'!$A$37:$A$44,MATCH(J71,'Overview - Section A'!$U$37:$U$44,0)),""),"d-mmm-yy") &amp;" to " &amp; TEXT(IFERROR(INDEX('Overview - Section A'!$E$37:$E$44,MATCH(J71,'Overview - Section A'!$U$37:$U$44,0)),""),"d-mmm-yy")</f>
        <v>d-juil-yy to d-déc-yy</v>
      </c>
      <c r="E71" s="430">
        <v>3573691</v>
      </c>
      <c r="F71" s="431">
        <v>3573691</v>
      </c>
      <c r="G71" s="495">
        <f t="shared" si="8"/>
        <v>100</v>
      </c>
      <c r="H71" s="434"/>
      <c r="I71" s="486"/>
      <c r="J71" s="436" t="s">
        <v>464</v>
      </c>
      <c r="K71" s="503">
        <v>100</v>
      </c>
      <c r="L71" s="482" t="b">
        <f t="shared" si="9"/>
        <v>1</v>
      </c>
      <c r="M71" s="482" t="b">
        <f t="shared" si="10"/>
        <v>1</v>
      </c>
      <c r="N71" s="482" t="s">
        <v>992</v>
      </c>
      <c r="O71" s="50"/>
      <c r="P71" s="135"/>
      <c r="Q71" s="134"/>
      <c r="T71" s="103"/>
      <c r="V71" s="103"/>
      <c r="W71" s="103"/>
      <c r="X71" s="332"/>
    </row>
    <row r="72" spans="1:24" ht="47.1" customHeight="1" x14ac:dyDescent="0.25">
      <c r="A72" s="118"/>
      <c r="B72" s="410">
        <v>5</v>
      </c>
      <c r="C72" s="428" t="str">
        <f t="shared" si="7"/>
        <v/>
      </c>
      <c r="D72" s="502" t="str">
        <f ca="1">TEXT(IFERROR(INDEX('Overview - Section A'!$A$37:$A$44,MATCH(J72,'Overview - Section A'!$U$37:$U$44,0)),""),"d-mmm-yy") &amp;" to " &amp; TEXT(IFERROR(INDEX('Overview - Section A'!$E$37:$E$44,MATCH(J72,'Overview - Section A'!$U$37:$U$44,0)),""),"d-mmm-yy")</f>
        <v>d-janv-yy to d-juin-yy</v>
      </c>
      <c r="E72" s="430">
        <v>3173104</v>
      </c>
      <c r="F72" s="431">
        <v>3173104</v>
      </c>
      <c r="G72" s="495">
        <f t="shared" si="8"/>
        <v>100</v>
      </c>
      <c r="H72" s="434"/>
      <c r="I72" s="486"/>
      <c r="J72" s="436" t="s">
        <v>466</v>
      </c>
      <c r="K72" s="503">
        <v>100</v>
      </c>
      <c r="L72" s="482" t="b">
        <f t="shared" si="9"/>
        <v>1</v>
      </c>
      <c r="M72" s="482" t="b">
        <f t="shared" si="10"/>
        <v>1</v>
      </c>
      <c r="N72" s="482" t="s">
        <v>993</v>
      </c>
      <c r="O72" s="50"/>
      <c r="P72" s="135"/>
      <c r="Q72" s="134"/>
      <c r="T72" s="103"/>
      <c r="V72" s="103"/>
      <c r="W72" s="103"/>
      <c r="X72" s="332"/>
    </row>
    <row r="73" spans="1:24" ht="47.1" customHeight="1" x14ac:dyDescent="0.25">
      <c r="A73" s="118"/>
      <c r="B73" s="410">
        <v>5</v>
      </c>
      <c r="C73" s="428" t="str">
        <f t="shared" si="7"/>
        <v/>
      </c>
      <c r="D73" s="502" t="str">
        <f ca="1">TEXT(IFERROR(INDEX('Overview - Section A'!$A$37:$A$44,MATCH(J73,'Overview - Section A'!$U$37:$U$44,0)),""),"d-mmm-yy") &amp;" to " &amp; TEXT(IFERROR(INDEX('Overview - Section A'!$E$37:$E$44,MATCH(J73,'Overview - Section A'!$U$37:$U$44,0)),""),"d-mmm-yy")</f>
        <v>d-juil-yy to d-déc-yy</v>
      </c>
      <c r="E73" s="430">
        <v>3173105</v>
      </c>
      <c r="F73" s="431">
        <v>3173105</v>
      </c>
      <c r="G73" s="495">
        <f t="shared" si="8"/>
        <v>100</v>
      </c>
      <c r="H73" s="434"/>
      <c r="I73" s="486"/>
      <c r="J73" s="436" t="s">
        <v>468</v>
      </c>
      <c r="K73" s="503">
        <v>100</v>
      </c>
      <c r="L73" s="482" t="b">
        <f t="shared" si="9"/>
        <v>1</v>
      </c>
      <c r="M73" s="482" t="b">
        <f t="shared" si="10"/>
        <v>1</v>
      </c>
      <c r="N73" s="482" t="s">
        <v>994</v>
      </c>
      <c r="O73" s="50"/>
      <c r="P73" s="135"/>
      <c r="Q73" s="134"/>
      <c r="T73" s="103"/>
      <c r="V73" s="103"/>
      <c r="W73" s="103"/>
      <c r="X73" s="332"/>
    </row>
    <row r="74" spans="1:24" ht="47.1" customHeight="1" x14ac:dyDescent="0.25">
      <c r="A74" s="118"/>
      <c r="B74" s="410">
        <v>5</v>
      </c>
      <c r="C74" s="428" t="str">
        <f t="shared" si="7"/>
        <v/>
      </c>
      <c r="D74" s="502" t="str">
        <f ca="1">TEXT(IFERROR(INDEX('Overview - Section A'!$A$37:$A$44,MATCH(J74,'Overview - Section A'!$U$37:$U$44,0)),""),"d-mmm-yy") &amp;" to " &amp; TEXT(IFERROR(INDEX('Overview - Section A'!$E$37:$E$44,MATCH(J74,'Overview - Section A'!$U$37:$U$44,0)),""),"d-mmm-yy")</f>
        <v>d-janv-yy to d-juin-yy</v>
      </c>
      <c r="E74" s="430">
        <v>2874909</v>
      </c>
      <c r="F74" s="431">
        <v>2874909</v>
      </c>
      <c r="G74" s="495">
        <f t="shared" si="8"/>
        <v>100</v>
      </c>
      <c r="H74" s="434"/>
      <c r="I74" s="486"/>
      <c r="J74" s="436" t="s">
        <v>470</v>
      </c>
      <c r="K74" s="503">
        <v>100</v>
      </c>
      <c r="L74" s="482" t="b">
        <f t="shared" si="9"/>
        <v>1</v>
      </c>
      <c r="M74" s="482" t="b">
        <f t="shared" si="10"/>
        <v>1</v>
      </c>
      <c r="N74" s="482" t="s">
        <v>995</v>
      </c>
      <c r="O74" s="50"/>
      <c r="P74" s="135"/>
      <c r="Q74" s="134"/>
      <c r="T74" s="103"/>
      <c r="V74" s="103"/>
      <c r="W74" s="103"/>
      <c r="X74" s="332"/>
    </row>
    <row r="75" spans="1:24" ht="47.1" customHeight="1" x14ac:dyDescent="0.25">
      <c r="A75" s="118"/>
      <c r="B75" s="410">
        <v>5</v>
      </c>
      <c r="C75" s="428" t="str">
        <f t="shared" si="7"/>
        <v/>
      </c>
      <c r="D75" s="502" t="str">
        <f ca="1">TEXT(IFERROR(INDEX('Overview - Section A'!$A$37:$A$44,MATCH(J75,'Overview - Section A'!$U$37:$U$44,0)),""),"d-mmm-yy") &amp;" to " &amp; TEXT(IFERROR(INDEX('Overview - Section A'!$E$37:$E$44,MATCH(J75,'Overview - Section A'!$U$37:$U$44,0)),""),"d-mmm-yy")</f>
        <v>d-juil-yy to d-déc-yy</v>
      </c>
      <c r="E75" s="430">
        <v>2874909</v>
      </c>
      <c r="F75" s="431">
        <v>2874909</v>
      </c>
      <c r="G75" s="495">
        <f t="shared" si="8"/>
        <v>100</v>
      </c>
      <c r="H75" s="434"/>
      <c r="I75" s="486"/>
      <c r="J75" s="436" t="s">
        <v>473</v>
      </c>
      <c r="K75" s="503">
        <v>100</v>
      </c>
      <c r="L75" s="482" t="b">
        <f t="shared" si="9"/>
        <v>1</v>
      </c>
      <c r="M75" s="482" t="b">
        <f t="shared" si="10"/>
        <v>1</v>
      </c>
      <c r="N75" s="482" t="s">
        <v>996</v>
      </c>
      <c r="O75" s="50"/>
      <c r="P75" s="135"/>
      <c r="Q75" s="134"/>
      <c r="T75" s="103"/>
      <c r="V75" s="103"/>
      <c r="W75" s="103"/>
      <c r="X75" s="332"/>
    </row>
    <row r="76" spans="1:24" ht="47.1" customHeight="1" x14ac:dyDescent="0.25">
      <c r="A76" s="118"/>
      <c r="B76" s="410">
        <v>6</v>
      </c>
      <c r="C76" s="428" t="str">
        <f t="shared" si="7"/>
        <v>CM-2b(M): Proportion de cas de paludisme confirmés ayant reçu un traitement antipaludique de première intention dans la communauté</v>
      </c>
      <c r="D76" s="502" t="str">
        <f ca="1">TEXT(IFERROR(INDEX('Overview - Section A'!$A$37:$A$44,MATCH(J76,'Overview - Section A'!$U$37:$U$44,0)),""),"d-mmm-yy") &amp;" to " &amp; TEXT(IFERROR(INDEX('Overview - Section A'!$E$37:$E$44,MATCH(J76,'Overview - Section A'!$U$37:$U$44,0)),""),"d-mmm-yy")</f>
        <v>d-janv-yy to d-juin-yy</v>
      </c>
      <c r="E76" s="430">
        <v>332436.5</v>
      </c>
      <c r="F76" s="431">
        <v>332436.5</v>
      </c>
      <c r="G76" s="495">
        <f t="shared" si="8"/>
        <v>100</v>
      </c>
      <c r="H76" s="434"/>
      <c r="I76" s="486"/>
      <c r="J76" s="436" t="s">
        <v>462</v>
      </c>
      <c r="K76" s="503">
        <v>100</v>
      </c>
      <c r="L76" s="482" t="b">
        <f t="shared" si="9"/>
        <v>1</v>
      </c>
      <c r="M76" s="482" t="b">
        <f t="shared" si="10"/>
        <v>1</v>
      </c>
      <c r="N76" s="482" t="s">
        <v>997</v>
      </c>
      <c r="O76" s="50"/>
      <c r="P76" s="135"/>
      <c r="Q76" s="134"/>
      <c r="T76" s="103"/>
      <c r="V76" s="103"/>
      <c r="W76" s="103"/>
      <c r="X76" s="332"/>
    </row>
    <row r="77" spans="1:24" ht="47.1" customHeight="1" x14ac:dyDescent="0.25">
      <c r="A77" s="118"/>
      <c r="B77" s="410">
        <v>6</v>
      </c>
      <c r="C77" s="428" t="str">
        <f t="shared" si="7"/>
        <v/>
      </c>
      <c r="D77" s="502" t="str">
        <f ca="1">TEXT(IFERROR(INDEX('Overview - Section A'!$A$37:$A$44,MATCH(J77,'Overview - Section A'!$U$37:$U$44,0)),""),"d-mmm-yy") &amp;" to " &amp; TEXT(IFERROR(INDEX('Overview - Section A'!$E$37:$E$44,MATCH(J77,'Overview - Section A'!$U$37:$U$44,0)),""),"d-mmm-yy")</f>
        <v>d-juil-yy to d-déc-yy</v>
      </c>
      <c r="E77" s="430">
        <v>332436.5</v>
      </c>
      <c r="F77" s="431">
        <v>332436.5</v>
      </c>
      <c r="G77" s="495">
        <f t="shared" si="8"/>
        <v>100</v>
      </c>
      <c r="H77" s="434"/>
      <c r="I77" s="486"/>
      <c r="J77" s="436" t="s">
        <v>464</v>
      </c>
      <c r="K77" s="503">
        <v>100</v>
      </c>
      <c r="L77" s="482" t="b">
        <f t="shared" si="9"/>
        <v>1</v>
      </c>
      <c r="M77" s="482" t="b">
        <f t="shared" si="10"/>
        <v>1</v>
      </c>
      <c r="N77" s="482" t="s">
        <v>998</v>
      </c>
      <c r="O77" s="50"/>
      <c r="P77" s="135"/>
      <c r="Q77" s="134"/>
      <c r="T77" s="103"/>
      <c r="V77" s="103"/>
      <c r="W77" s="103"/>
      <c r="X77" s="332"/>
    </row>
    <row r="78" spans="1:24" ht="47.1" customHeight="1" x14ac:dyDescent="0.25">
      <c r="A78" s="118"/>
      <c r="B78" s="410">
        <v>6</v>
      </c>
      <c r="C78" s="428" t="str">
        <f t="shared" si="7"/>
        <v/>
      </c>
      <c r="D78" s="502" t="str">
        <f ca="1">TEXT(IFERROR(INDEX('Overview - Section A'!$A$37:$A$44,MATCH(J78,'Overview - Section A'!$U$37:$U$44,0)),""),"d-mmm-yy") &amp;" to " &amp; TEXT(IFERROR(INDEX('Overview - Section A'!$E$37:$E$44,MATCH(J78,'Overview - Section A'!$U$37:$U$44,0)),""),"d-mmm-yy")</f>
        <v>d-janv-yy to d-juin-yy</v>
      </c>
      <c r="E78" s="430">
        <v>382302</v>
      </c>
      <c r="F78" s="431">
        <v>382302</v>
      </c>
      <c r="G78" s="495">
        <f t="shared" si="8"/>
        <v>100</v>
      </c>
      <c r="H78" s="434"/>
      <c r="I78" s="486"/>
      <c r="J78" s="436" t="s">
        <v>466</v>
      </c>
      <c r="K78" s="503">
        <v>100</v>
      </c>
      <c r="L78" s="482" t="b">
        <f t="shared" si="9"/>
        <v>1</v>
      </c>
      <c r="M78" s="482" t="b">
        <f t="shared" si="10"/>
        <v>1</v>
      </c>
      <c r="N78" s="482" t="s">
        <v>999</v>
      </c>
      <c r="O78" s="50"/>
      <c r="P78" s="135"/>
      <c r="Q78" s="134"/>
      <c r="T78" s="103"/>
      <c r="V78" s="103"/>
      <c r="W78" s="103"/>
      <c r="X78" s="332"/>
    </row>
    <row r="79" spans="1:24" ht="47.1" customHeight="1" x14ac:dyDescent="0.25">
      <c r="A79" s="118"/>
      <c r="B79" s="410">
        <v>6</v>
      </c>
      <c r="C79" s="428" t="str">
        <f t="shared" si="7"/>
        <v/>
      </c>
      <c r="D79" s="502" t="str">
        <f ca="1">TEXT(IFERROR(INDEX('Overview - Section A'!$A$37:$A$44,MATCH(J79,'Overview - Section A'!$U$37:$U$44,0)),""),"d-mmm-yy") &amp;" to " &amp; TEXT(IFERROR(INDEX('Overview - Section A'!$E$37:$E$44,MATCH(J79,'Overview - Section A'!$U$37:$U$44,0)),""),"d-mmm-yy")</f>
        <v>d-juil-yy to d-déc-yy</v>
      </c>
      <c r="E79" s="430">
        <v>382302</v>
      </c>
      <c r="F79" s="431">
        <v>382302</v>
      </c>
      <c r="G79" s="495">
        <f t="shared" si="8"/>
        <v>100</v>
      </c>
      <c r="H79" s="434"/>
      <c r="I79" s="486"/>
      <c r="J79" s="436" t="s">
        <v>468</v>
      </c>
      <c r="K79" s="503">
        <v>100</v>
      </c>
      <c r="L79" s="482" t="b">
        <f t="shared" si="9"/>
        <v>1</v>
      </c>
      <c r="M79" s="482" t="b">
        <f t="shared" si="10"/>
        <v>1</v>
      </c>
      <c r="N79" s="482" t="s">
        <v>1000</v>
      </c>
      <c r="O79" s="50"/>
      <c r="P79" s="135"/>
      <c r="Q79" s="134"/>
      <c r="T79" s="103"/>
      <c r="V79" s="103"/>
      <c r="W79" s="103"/>
      <c r="X79" s="332"/>
    </row>
    <row r="80" spans="1:24" ht="47.1" customHeight="1" x14ac:dyDescent="0.25">
      <c r="A80" s="118"/>
      <c r="B80" s="410">
        <v>6</v>
      </c>
      <c r="C80" s="428" t="str">
        <f t="shared" si="7"/>
        <v/>
      </c>
      <c r="D80" s="502" t="str">
        <f ca="1">TEXT(IFERROR(INDEX('Overview - Section A'!$A$37:$A$44,MATCH(J80,'Overview - Section A'!$U$37:$U$44,0)),""),"d-mmm-yy") &amp;" to " &amp; TEXT(IFERROR(INDEX('Overview - Section A'!$E$37:$E$44,MATCH(J80,'Overview - Section A'!$U$37:$U$44,0)),""),"d-mmm-yy")</f>
        <v>d-janv-yy to d-juin-yy</v>
      </c>
      <c r="E80" s="430">
        <v>431236.5</v>
      </c>
      <c r="F80" s="431">
        <v>431236.5</v>
      </c>
      <c r="G80" s="495">
        <f t="shared" si="8"/>
        <v>100</v>
      </c>
      <c r="H80" s="434"/>
      <c r="I80" s="486"/>
      <c r="J80" s="436" t="s">
        <v>470</v>
      </c>
      <c r="K80" s="503">
        <v>100</v>
      </c>
      <c r="L80" s="482" t="b">
        <f t="shared" si="9"/>
        <v>1</v>
      </c>
      <c r="M80" s="482" t="b">
        <f t="shared" si="10"/>
        <v>1</v>
      </c>
      <c r="N80" s="482" t="s">
        <v>1001</v>
      </c>
      <c r="O80" s="50"/>
      <c r="P80" s="135"/>
      <c r="Q80" s="134"/>
      <c r="T80" s="103"/>
      <c r="V80" s="103"/>
      <c r="W80" s="103"/>
      <c r="X80" s="332"/>
    </row>
    <row r="81" spans="1:24" ht="47.1" customHeight="1" x14ac:dyDescent="0.25">
      <c r="A81" s="118"/>
      <c r="B81" s="410">
        <v>6</v>
      </c>
      <c r="C81" s="428" t="str">
        <f t="shared" si="7"/>
        <v/>
      </c>
      <c r="D81" s="502" t="str">
        <f ca="1">TEXT(IFERROR(INDEX('Overview - Section A'!$A$37:$A$44,MATCH(J81,'Overview - Section A'!$U$37:$U$44,0)),""),"d-mmm-yy") &amp;" to " &amp; TEXT(IFERROR(INDEX('Overview - Section A'!$E$37:$E$44,MATCH(J81,'Overview - Section A'!$U$37:$U$44,0)),""),"d-mmm-yy")</f>
        <v>d-juil-yy to d-déc-yy</v>
      </c>
      <c r="E81" s="430">
        <v>431236.5</v>
      </c>
      <c r="F81" s="431">
        <v>431236.5</v>
      </c>
      <c r="G81" s="495">
        <f t="shared" si="8"/>
        <v>100</v>
      </c>
      <c r="H81" s="434"/>
      <c r="I81" s="486"/>
      <c r="J81" s="436" t="s">
        <v>473</v>
      </c>
      <c r="K81" s="503">
        <v>100</v>
      </c>
      <c r="L81" s="482" t="b">
        <f t="shared" si="9"/>
        <v>1</v>
      </c>
      <c r="M81" s="482" t="b">
        <f t="shared" si="10"/>
        <v>1</v>
      </c>
      <c r="N81" s="482" t="s">
        <v>1002</v>
      </c>
      <c r="O81" s="50"/>
      <c r="P81" s="135"/>
      <c r="Q81" s="134"/>
      <c r="T81" s="103"/>
      <c r="V81" s="103"/>
      <c r="W81" s="103"/>
      <c r="X81" s="332"/>
    </row>
    <row r="82" spans="1:24" ht="47.1" customHeight="1" x14ac:dyDescent="0.25">
      <c r="A82" s="118"/>
      <c r="B82" s="410">
        <v>7</v>
      </c>
      <c r="C82" s="428" t="str">
        <f t="shared" si="7"/>
        <v>CM-3c: Proportion de cas de paludisme estimés (présumés et confirmés) ayant reçu un traitement antipaludique de première intention dans des établissements de santé privés</v>
      </c>
      <c r="D82" s="502" t="str">
        <f ca="1">TEXT(IFERROR(INDEX('Overview - Section A'!$A$37:$A$44,MATCH(J82,'Overview - Section A'!$U$37:$U$44,0)),""),"d-mmm-yy") &amp;" to " &amp; TEXT(IFERROR(INDEX('Overview - Section A'!$E$37:$E$44,MATCH(J82,'Overview - Section A'!$U$37:$U$44,0)),""),"d-mmm-yy")</f>
        <v>d-janv-yy to d-juin-yy</v>
      </c>
      <c r="E82" s="430">
        <v>249327</v>
      </c>
      <c r="F82" s="431">
        <v>249327</v>
      </c>
      <c r="G82" s="495">
        <f t="shared" si="8"/>
        <v>100</v>
      </c>
      <c r="H82" s="434"/>
      <c r="I82" s="486"/>
      <c r="J82" s="436" t="s">
        <v>462</v>
      </c>
      <c r="K82" s="503">
        <v>100</v>
      </c>
      <c r="L82" s="482" t="b">
        <f t="shared" si="9"/>
        <v>1</v>
      </c>
      <c r="M82" s="482" t="b">
        <f t="shared" si="10"/>
        <v>1</v>
      </c>
      <c r="N82" s="482" t="s">
        <v>1003</v>
      </c>
      <c r="O82" s="50"/>
      <c r="P82" s="135"/>
      <c r="Q82" s="134"/>
      <c r="T82" s="103"/>
      <c r="V82" s="103"/>
      <c r="W82" s="103"/>
      <c r="X82" s="332"/>
    </row>
    <row r="83" spans="1:24" ht="47.1" customHeight="1" x14ac:dyDescent="0.25">
      <c r="A83" s="118"/>
      <c r="B83" s="410">
        <v>7</v>
      </c>
      <c r="C83" s="428" t="str">
        <f t="shared" si="7"/>
        <v/>
      </c>
      <c r="D83" s="502" t="str">
        <f ca="1">TEXT(IFERROR(INDEX('Overview - Section A'!$A$37:$A$44,MATCH(J83,'Overview - Section A'!$U$37:$U$44,0)),""),"d-mmm-yy") &amp;" to " &amp; TEXT(IFERROR(INDEX('Overview - Section A'!$E$37:$E$44,MATCH(J83,'Overview - Section A'!$U$37:$U$44,0)),""),"d-mmm-yy")</f>
        <v>d-juil-yy to d-déc-yy</v>
      </c>
      <c r="E83" s="430">
        <v>249327</v>
      </c>
      <c r="F83" s="431">
        <v>249327</v>
      </c>
      <c r="G83" s="495">
        <f t="shared" si="8"/>
        <v>100</v>
      </c>
      <c r="H83" s="434"/>
      <c r="I83" s="486"/>
      <c r="J83" s="436" t="s">
        <v>464</v>
      </c>
      <c r="K83" s="503">
        <v>100</v>
      </c>
      <c r="L83" s="482" t="b">
        <f t="shared" si="9"/>
        <v>1</v>
      </c>
      <c r="M83" s="482" t="b">
        <f t="shared" si="10"/>
        <v>1</v>
      </c>
      <c r="N83" s="482" t="s">
        <v>1004</v>
      </c>
      <c r="O83" s="50"/>
      <c r="P83" s="135"/>
      <c r="Q83" s="134"/>
      <c r="T83" s="103"/>
      <c r="V83" s="103"/>
      <c r="W83" s="103"/>
      <c r="X83" s="332"/>
    </row>
    <row r="84" spans="1:24" ht="47.1" customHeight="1" x14ac:dyDescent="0.25">
      <c r="A84" s="118"/>
      <c r="B84" s="410">
        <v>7</v>
      </c>
      <c r="C84" s="428" t="str">
        <f t="shared" si="7"/>
        <v/>
      </c>
      <c r="D84" s="502" t="str">
        <f ca="1">TEXT(IFERROR(INDEX('Overview - Section A'!$A$37:$A$44,MATCH(J84,'Overview - Section A'!$U$37:$U$44,0)),""),"d-mmm-yy") &amp;" to " &amp; TEXT(IFERROR(INDEX('Overview - Section A'!$E$37:$E$44,MATCH(J84,'Overview - Section A'!$U$37:$U$44,0)),""),"d-mmm-yy")</f>
        <v>d-janv-yy to d-juin-yy</v>
      </c>
      <c r="E84" s="430">
        <v>267611</v>
      </c>
      <c r="F84" s="431">
        <v>267611</v>
      </c>
      <c r="G84" s="495">
        <f t="shared" si="8"/>
        <v>100</v>
      </c>
      <c r="H84" s="434"/>
      <c r="I84" s="486"/>
      <c r="J84" s="436" t="s">
        <v>466</v>
      </c>
      <c r="K84" s="503">
        <v>100</v>
      </c>
      <c r="L84" s="482" t="b">
        <f t="shared" si="9"/>
        <v>1</v>
      </c>
      <c r="M84" s="482" t="b">
        <f t="shared" si="10"/>
        <v>1</v>
      </c>
      <c r="N84" s="482" t="s">
        <v>1005</v>
      </c>
      <c r="O84" s="50"/>
      <c r="P84" s="135"/>
      <c r="Q84" s="134"/>
      <c r="T84" s="103"/>
      <c r="V84" s="103"/>
      <c r="W84" s="103"/>
      <c r="X84" s="332"/>
    </row>
    <row r="85" spans="1:24" ht="47.1" customHeight="1" x14ac:dyDescent="0.25">
      <c r="A85" s="118"/>
      <c r="B85" s="410">
        <v>7</v>
      </c>
      <c r="C85" s="428" t="str">
        <f t="shared" si="7"/>
        <v/>
      </c>
      <c r="D85" s="502" t="str">
        <f ca="1">TEXT(IFERROR(INDEX('Overview - Section A'!$A$37:$A$44,MATCH(J85,'Overview - Section A'!$U$37:$U$44,0)),""),"d-mmm-yy") &amp;" to " &amp; TEXT(IFERROR(INDEX('Overview - Section A'!$E$37:$E$44,MATCH(J85,'Overview - Section A'!$U$37:$U$44,0)),""),"d-mmm-yy")</f>
        <v>d-juil-yy to d-déc-yy</v>
      </c>
      <c r="E85" s="430">
        <v>267611</v>
      </c>
      <c r="F85" s="431">
        <v>267611</v>
      </c>
      <c r="G85" s="495">
        <f t="shared" si="8"/>
        <v>100</v>
      </c>
      <c r="H85" s="434"/>
      <c r="I85" s="486"/>
      <c r="J85" s="436" t="s">
        <v>468</v>
      </c>
      <c r="K85" s="503">
        <v>100</v>
      </c>
      <c r="L85" s="482" t="b">
        <f t="shared" si="9"/>
        <v>1</v>
      </c>
      <c r="M85" s="482" t="b">
        <f t="shared" si="10"/>
        <v>1</v>
      </c>
      <c r="N85" s="482" t="s">
        <v>1006</v>
      </c>
      <c r="O85" s="50"/>
      <c r="P85" s="135"/>
      <c r="Q85" s="134"/>
      <c r="T85" s="103"/>
      <c r="V85" s="103"/>
      <c r="W85" s="103"/>
      <c r="X85" s="332"/>
    </row>
    <row r="86" spans="1:24" ht="47.1" customHeight="1" x14ac:dyDescent="0.25">
      <c r="A86" s="118"/>
      <c r="B86" s="410">
        <v>7</v>
      </c>
      <c r="C86" s="428" t="str">
        <f t="shared" si="7"/>
        <v/>
      </c>
      <c r="D86" s="502" t="str">
        <f ca="1">TEXT(IFERROR(INDEX('Overview - Section A'!$A$37:$A$44,MATCH(J86,'Overview - Section A'!$U$37:$U$44,0)),""),"d-mmm-yy") &amp;" to " &amp; TEXT(IFERROR(INDEX('Overview - Section A'!$E$37:$E$44,MATCH(J86,'Overview - Section A'!$U$37:$U$44,0)),""),"d-mmm-yy")</f>
        <v>d-janv-yy to d-juin-yy</v>
      </c>
      <c r="E86" s="430">
        <v>287491</v>
      </c>
      <c r="F86" s="431">
        <v>287491</v>
      </c>
      <c r="G86" s="495">
        <f t="shared" si="8"/>
        <v>100</v>
      </c>
      <c r="H86" s="434"/>
      <c r="I86" s="486"/>
      <c r="J86" s="436" t="s">
        <v>470</v>
      </c>
      <c r="K86" s="503">
        <v>100</v>
      </c>
      <c r="L86" s="482" t="b">
        <f t="shared" si="9"/>
        <v>1</v>
      </c>
      <c r="M86" s="482" t="b">
        <f t="shared" si="10"/>
        <v>1</v>
      </c>
      <c r="N86" s="482" t="s">
        <v>1007</v>
      </c>
      <c r="O86" s="50"/>
      <c r="P86" s="135"/>
      <c r="Q86" s="134"/>
      <c r="T86" s="103"/>
      <c r="V86" s="103"/>
      <c r="W86" s="103"/>
      <c r="X86" s="332"/>
    </row>
    <row r="87" spans="1:24" ht="47.1" customHeight="1" x14ac:dyDescent="0.25">
      <c r="A87" s="118"/>
      <c r="B87" s="410">
        <v>7</v>
      </c>
      <c r="C87" s="428" t="str">
        <f t="shared" si="7"/>
        <v/>
      </c>
      <c r="D87" s="502" t="str">
        <f ca="1">TEXT(IFERROR(INDEX('Overview - Section A'!$A$37:$A$44,MATCH(J87,'Overview - Section A'!$U$37:$U$44,0)),""),"d-mmm-yy") &amp;" to " &amp; TEXT(IFERROR(INDEX('Overview - Section A'!$E$37:$E$44,MATCH(J87,'Overview - Section A'!$U$37:$U$44,0)),""),"d-mmm-yy")</f>
        <v>d-juil-yy to d-déc-yy</v>
      </c>
      <c r="E87" s="430">
        <v>287491</v>
      </c>
      <c r="F87" s="431">
        <v>287491</v>
      </c>
      <c r="G87" s="495">
        <f t="shared" si="8"/>
        <v>100</v>
      </c>
      <c r="H87" s="434"/>
      <c r="I87" s="486"/>
      <c r="J87" s="436" t="s">
        <v>473</v>
      </c>
      <c r="K87" s="503">
        <v>100</v>
      </c>
      <c r="L87" s="482" t="b">
        <f t="shared" si="9"/>
        <v>1</v>
      </c>
      <c r="M87" s="482" t="b">
        <f t="shared" si="10"/>
        <v>1</v>
      </c>
      <c r="N87" s="482" t="s">
        <v>1008</v>
      </c>
      <c r="O87" s="50"/>
      <c r="P87" s="135"/>
      <c r="Q87" s="134"/>
      <c r="T87" s="103"/>
      <c r="V87" s="103"/>
      <c r="W87" s="103"/>
      <c r="X87" s="332"/>
    </row>
    <row r="88" spans="1:24" ht="47.1" customHeight="1" x14ac:dyDescent="0.25">
      <c r="A88" s="118"/>
      <c r="B88" s="410">
        <v>8</v>
      </c>
      <c r="C88" s="428" t="str">
        <f t="shared" si="7"/>
        <v>CM - autre1: Pourcentage d'ASC n'ayant pas connu de rupture de stock au cours de la periode pour les ACT et TDRs dans les 30 districts sanitaires faisant l'iCCM</v>
      </c>
      <c r="D88" s="502" t="str">
        <f ca="1">TEXT(IFERROR(INDEX('Overview - Section A'!$A$37:$A$44,MATCH(J88,'Overview - Section A'!$U$37:$U$44,0)),""),"d-mmm-yy") &amp;" to " &amp; TEXT(IFERROR(INDEX('Overview - Section A'!$E$37:$E$44,MATCH(J88,'Overview - Section A'!$U$37:$U$44,0)),""),"d-mmm-yy")</f>
        <v>d-janv-yy to d-juin-yy</v>
      </c>
      <c r="E88" s="430">
        <v>3479.2</v>
      </c>
      <c r="F88" s="431">
        <v>4349</v>
      </c>
      <c r="G88" s="495">
        <f t="shared" si="8"/>
        <v>80</v>
      </c>
      <c r="H88" s="434"/>
      <c r="I88" s="486"/>
      <c r="J88" s="436" t="s">
        <v>462</v>
      </c>
      <c r="K88" s="503">
        <v>80</v>
      </c>
      <c r="L88" s="482" t="b">
        <f t="shared" si="9"/>
        <v>1</v>
      </c>
      <c r="M88" s="482" t="b">
        <f t="shared" si="10"/>
        <v>1</v>
      </c>
      <c r="N88" s="482" t="s">
        <v>1009</v>
      </c>
      <c r="O88" s="50"/>
      <c r="P88" s="135"/>
      <c r="Q88" s="134"/>
      <c r="T88" s="103"/>
      <c r="V88" s="103"/>
      <c r="W88" s="103"/>
      <c r="X88" s="332"/>
    </row>
    <row r="89" spans="1:24" ht="47.1" customHeight="1" x14ac:dyDescent="0.25">
      <c r="A89" s="118"/>
      <c r="B89" s="410">
        <v>8</v>
      </c>
      <c r="C89" s="428" t="str">
        <f t="shared" si="7"/>
        <v/>
      </c>
      <c r="D89" s="502" t="str">
        <f ca="1">TEXT(IFERROR(INDEX('Overview - Section A'!$A$37:$A$44,MATCH(J89,'Overview - Section A'!$U$37:$U$44,0)),""),"d-mmm-yy") &amp;" to " &amp; TEXT(IFERROR(INDEX('Overview - Section A'!$E$37:$E$44,MATCH(J89,'Overview - Section A'!$U$37:$U$44,0)),""),"d-mmm-yy")</f>
        <v>d-juil-yy to d-déc-yy</v>
      </c>
      <c r="E89" s="430">
        <v>3479.2</v>
      </c>
      <c r="F89" s="431">
        <v>4349</v>
      </c>
      <c r="G89" s="495">
        <f t="shared" si="8"/>
        <v>80</v>
      </c>
      <c r="H89" s="434"/>
      <c r="I89" s="486"/>
      <c r="J89" s="436" t="s">
        <v>464</v>
      </c>
      <c r="K89" s="503">
        <v>80</v>
      </c>
      <c r="L89" s="482" t="b">
        <f t="shared" si="9"/>
        <v>1</v>
      </c>
      <c r="M89" s="482" t="b">
        <f t="shared" si="10"/>
        <v>1</v>
      </c>
      <c r="N89" s="482" t="s">
        <v>1010</v>
      </c>
      <c r="O89" s="50"/>
      <c r="P89" s="135"/>
      <c r="Q89" s="134"/>
      <c r="T89" s="103"/>
      <c r="V89" s="103"/>
      <c r="W89" s="103"/>
      <c r="X89" s="332"/>
    </row>
    <row r="90" spans="1:24" ht="47.1" customHeight="1" x14ac:dyDescent="0.25">
      <c r="A90" s="118"/>
      <c r="B90" s="410">
        <v>8</v>
      </c>
      <c r="C90" s="428" t="str">
        <f t="shared" si="7"/>
        <v/>
      </c>
      <c r="D90" s="502" t="str">
        <f ca="1">TEXT(IFERROR(INDEX('Overview - Section A'!$A$37:$A$44,MATCH(J90,'Overview - Section A'!$U$37:$U$44,0)),""),"d-mmm-yy") &amp;" to " &amp; TEXT(IFERROR(INDEX('Overview - Section A'!$E$37:$E$44,MATCH(J90,'Overview - Section A'!$U$37:$U$44,0)),""),"d-mmm-yy")</f>
        <v>d-janv-yy to d-juin-yy</v>
      </c>
      <c r="E90" s="430">
        <v>3696.65</v>
      </c>
      <c r="F90" s="431">
        <v>4349</v>
      </c>
      <c r="G90" s="495">
        <f t="shared" si="8"/>
        <v>85</v>
      </c>
      <c r="H90" s="434"/>
      <c r="I90" s="486"/>
      <c r="J90" s="436" t="s">
        <v>466</v>
      </c>
      <c r="K90" s="503">
        <v>85</v>
      </c>
      <c r="L90" s="482" t="b">
        <f t="shared" si="9"/>
        <v>1</v>
      </c>
      <c r="M90" s="482" t="b">
        <f t="shared" si="10"/>
        <v>1</v>
      </c>
      <c r="N90" s="482" t="s">
        <v>1011</v>
      </c>
      <c r="O90" s="50"/>
      <c r="P90" s="135"/>
      <c r="Q90" s="134"/>
      <c r="T90" s="103"/>
      <c r="V90" s="103"/>
      <c r="W90" s="103"/>
      <c r="X90" s="332"/>
    </row>
    <row r="91" spans="1:24" ht="47.1" customHeight="1" x14ac:dyDescent="0.25">
      <c r="A91" s="118"/>
      <c r="B91" s="410">
        <v>8</v>
      </c>
      <c r="C91" s="428" t="str">
        <f t="shared" si="7"/>
        <v/>
      </c>
      <c r="D91" s="502" t="str">
        <f ca="1">TEXT(IFERROR(INDEX('Overview - Section A'!$A$37:$A$44,MATCH(J91,'Overview - Section A'!$U$37:$U$44,0)),""),"d-mmm-yy") &amp;" to " &amp; TEXT(IFERROR(INDEX('Overview - Section A'!$E$37:$E$44,MATCH(J91,'Overview - Section A'!$U$37:$U$44,0)),""),"d-mmm-yy")</f>
        <v>d-juil-yy to d-déc-yy</v>
      </c>
      <c r="E91" s="430">
        <v>3696.65</v>
      </c>
      <c r="F91" s="431">
        <v>4349</v>
      </c>
      <c r="G91" s="495">
        <f t="shared" si="8"/>
        <v>85</v>
      </c>
      <c r="H91" s="434"/>
      <c r="I91" s="486"/>
      <c r="J91" s="436" t="s">
        <v>468</v>
      </c>
      <c r="K91" s="503">
        <v>85</v>
      </c>
      <c r="L91" s="482" t="b">
        <f t="shared" si="9"/>
        <v>1</v>
      </c>
      <c r="M91" s="482" t="b">
        <f t="shared" si="10"/>
        <v>1</v>
      </c>
      <c r="N91" s="482" t="s">
        <v>1012</v>
      </c>
      <c r="O91" s="50"/>
      <c r="P91" s="135"/>
      <c r="Q91" s="134"/>
      <c r="T91" s="103"/>
      <c r="V91" s="103"/>
      <c r="W91" s="103"/>
      <c r="X91" s="332"/>
    </row>
    <row r="92" spans="1:24" ht="47.1" customHeight="1" x14ac:dyDescent="0.25">
      <c r="A92" s="118"/>
      <c r="B92" s="410">
        <v>8</v>
      </c>
      <c r="C92" s="428" t="str">
        <f t="shared" si="7"/>
        <v/>
      </c>
      <c r="D92" s="502" t="str">
        <f ca="1">TEXT(IFERROR(INDEX('Overview - Section A'!$A$37:$A$44,MATCH(J92,'Overview - Section A'!$U$37:$U$44,0)),""),"d-mmm-yy") &amp;" to " &amp; TEXT(IFERROR(INDEX('Overview - Section A'!$E$37:$E$44,MATCH(J92,'Overview - Section A'!$U$37:$U$44,0)),""),"d-mmm-yy")</f>
        <v>d-janv-yy to d-juin-yy</v>
      </c>
      <c r="E92" s="430">
        <v>3914.1</v>
      </c>
      <c r="F92" s="431">
        <v>4349</v>
      </c>
      <c r="G92" s="495">
        <f t="shared" si="8"/>
        <v>90</v>
      </c>
      <c r="H92" s="434"/>
      <c r="I92" s="486"/>
      <c r="J92" s="436" t="s">
        <v>470</v>
      </c>
      <c r="K92" s="503">
        <v>90</v>
      </c>
      <c r="L92" s="482" t="b">
        <f t="shared" si="9"/>
        <v>1</v>
      </c>
      <c r="M92" s="482" t="b">
        <f t="shared" si="10"/>
        <v>1</v>
      </c>
      <c r="N92" s="482" t="s">
        <v>1013</v>
      </c>
      <c r="O92" s="50"/>
      <c r="P92" s="135"/>
      <c r="Q92" s="134"/>
      <c r="T92" s="103"/>
      <c r="V92" s="103"/>
      <c r="W92" s="103"/>
      <c r="X92" s="332"/>
    </row>
    <row r="93" spans="1:24" ht="47.1" customHeight="1" x14ac:dyDescent="0.25">
      <c r="A93" s="118"/>
      <c r="B93" s="410">
        <v>8</v>
      </c>
      <c r="C93" s="428" t="str">
        <f t="shared" si="7"/>
        <v/>
      </c>
      <c r="D93" s="502" t="str">
        <f ca="1">TEXT(IFERROR(INDEX('Overview - Section A'!$A$37:$A$44,MATCH(J93,'Overview - Section A'!$U$37:$U$44,0)),""),"d-mmm-yy") &amp;" to " &amp; TEXT(IFERROR(INDEX('Overview - Section A'!$E$37:$E$44,MATCH(J93,'Overview - Section A'!$U$37:$U$44,0)),""),"d-mmm-yy")</f>
        <v>d-juil-yy to d-déc-yy</v>
      </c>
      <c r="E93" s="430">
        <v>3914.1</v>
      </c>
      <c r="F93" s="431">
        <v>4349</v>
      </c>
      <c r="G93" s="495">
        <f t="shared" si="8"/>
        <v>90</v>
      </c>
      <c r="H93" s="434"/>
      <c r="I93" s="486"/>
      <c r="J93" s="436" t="s">
        <v>473</v>
      </c>
      <c r="K93" s="503">
        <v>90</v>
      </c>
      <c r="L93" s="482" t="b">
        <f t="shared" si="9"/>
        <v>1</v>
      </c>
      <c r="M93" s="482" t="b">
        <f t="shared" si="10"/>
        <v>1</v>
      </c>
      <c r="N93" s="482" t="s">
        <v>1014</v>
      </c>
      <c r="O93" s="50"/>
      <c r="P93" s="135"/>
      <c r="Q93" s="134"/>
      <c r="T93" s="103"/>
      <c r="V93" s="103"/>
      <c r="W93" s="103"/>
      <c r="X93" s="332"/>
    </row>
    <row r="94" spans="1:24" ht="47.1" customHeight="1" x14ac:dyDescent="0.25">
      <c r="A94" s="118"/>
      <c r="B94" s="410">
        <v>9</v>
      </c>
      <c r="C94" s="428" t="str">
        <f t="shared" si="7"/>
        <v>SPI-1: Pourcentage de femmes bénéficiant de services de soins prénatals ayant reçu au moins 3 doses de traitement préventif intermittent</v>
      </c>
      <c r="D94" s="502" t="str">
        <f ca="1">TEXT(IFERROR(INDEX('Overview - Section A'!$A$37:$A$44,MATCH(J94,'Overview - Section A'!$U$37:$U$44,0)),""),"d-mmm-yy") &amp;" to " &amp; TEXT(IFERROR(INDEX('Overview - Section A'!$E$37:$E$44,MATCH(J94,'Overview - Section A'!$U$37:$U$44,0)),""),"d-mmm-yy")</f>
        <v>d-janv-yy to d-juin-yy</v>
      </c>
      <c r="E94" s="430">
        <v>178909.76500000001</v>
      </c>
      <c r="F94" s="431">
        <v>267029.5</v>
      </c>
      <c r="G94" s="495">
        <f t="shared" si="8"/>
        <v>67</v>
      </c>
      <c r="H94" s="434"/>
      <c r="I94" s="486"/>
      <c r="J94" s="436" t="s">
        <v>462</v>
      </c>
      <c r="K94" s="503">
        <v>67</v>
      </c>
      <c r="L94" s="482" t="b">
        <f t="shared" si="9"/>
        <v>1</v>
      </c>
      <c r="M94" s="482" t="b">
        <f t="shared" si="10"/>
        <v>1</v>
      </c>
      <c r="N94" s="482" t="s">
        <v>1015</v>
      </c>
      <c r="O94" s="50"/>
      <c r="P94" s="135"/>
      <c r="Q94" s="134"/>
      <c r="T94" s="103"/>
      <c r="V94" s="103"/>
      <c r="W94" s="103"/>
      <c r="X94" s="332"/>
    </row>
    <row r="95" spans="1:24" ht="47.1" customHeight="1" x14ac:dyDescent="0.25">
      <c r="A95" s="118"/>
      <c r="B95" s="410">
        <v>9</v>
      </c>
      <c r="C95" s="428" t="str">
        <f t="shared" si="7"/>
        <v/>
      </c>
      <c r="D95" s="502" t="str">
        <f ca="1">TEXT(IFERROR(INDEX('Overview - Section A'!$A$37:$A$44,MATCH(J95,'Overview - Section A'!$U$37:$U$44,0)),""),"d-mmm-yy") &amp;" to " &amp; TEXT(IFERROR(INDEX('Overview - Section A'!$E$37:$E$44,MATCH(J95,'Overview - Section A'!$U$37:$U$44,0)),""),"d-mmm-yy")</f>
        <v>d-juil-yy to d-déc-yy</v>
      </c>
      <c r="E95" s="430">
        <v>178909.76500000001</v>
      </c>
      <c r="F95" s="431">
        <v>267029.5</v>
      </c>
      <c r="G95" s="495">
        <f t="shared" si="8"/>
        <v>67</v>
      </c>
      <c r="H95" s="434"/>
      <c r="I95" s="486"/>
      <c r="J95" s="436" t="s">
        <v>464</v>
      </c>
      <c r="K95" s="503">
        <v>67</v>
      </c>
      <c r="L95" s="482" t="b">
        <f t="shared" si="9"/>
        <v>1</v>
      </c>
      <c r="M95" s="482" t="b">
        <f t="shared" si="10"/>
        <v>1</v>
      </c>
      <c r="N95" s="482" t="s">
        <v>1016</v>
      </c>
      <c r="O95" s="50"/>
      <c r="P95" s="135"/>
      <c r="Q95" s="134"/>
      <c r="T95" s="103"/>
      <c r="V95" s="103"/>
      <c r="W95" s="103"/>
      <c r="X95" s="332"/>
    </row>
    <row r="96" spans="1:24" ht="47.1" customHeight="1" x14ac:dyDescent="0.25">
      <c r="A96" s="118"/>
      <c r="B96" s="410">
        <v>9</v>
      </c>
      <c r="C96" s="428" t="str">
        <f t="shared" si="7"/>
        <v/>
      </c>
      <c r="D96" s="502" t="str">
        <f ca="1">TEXT(IFERROR(INDEX('Overview - Section A'!$A$37:$A$44,MATCH(J96,'Overview - Section A'!$U$37:$U$44,0)),""),"d-mmm-yy") &amp;" to " &amp; TEXT(IFERROR(INDEX('Overview - Section A'!$E$37:$E$44,MATCH(J96,'Overview - Section A'!$U$37:$U$44,0)),""),"d-mmm-yy")</f>
        <v>d-janv-yy to d-juin-yy</v>
      </c>
      <c r="E96" s="430">
        <v>186206.44</v>
      </c>
      <c r="F96" s="431">
        <v>273833</v>
      </c>
      <c r="G96" s="495">
        <f t="shared" si="8"/>
        <v>68</v>
      </c>
      <c r="H96" s="434"/>
      <c r="I96" s="486"/>
      <c r="J96" s="436" t="s">
        <v>466</v>
      </c>
      <c r="K96" s="503">
        <v>68</v>
      </c>
      <c r="L96" s="482" t="b">
        <f t="shared" si="9"/>
        <v>1</v>
      </c>
      <c r="M96" s="482" t="b">
        <f t="shared" si="10"/>
        <v>1</v>
      </c>
      <c r="N96" s="482" t="s">
        <v>1017</v>
      </c>
      <c r="O96" s="50"/>
      <c r="P96" s="135"/>
      <c r="Q96" s="134"/>
      <c r="T96" s="103"/>
      <c r="V96" s="103"/>
      <c r="W96" s="103"/>
      <c r="X96" s="332"/>
    </row>
    <row r="97" spans="1:24" ht="47.1" customHeight="1" x14ac:dyDescent="0.25">
      <c r="A97" s="118"/>
      <c r="B97" s="410">
        <v>9</v>
      </c>
      <c r="C97" s="428" t="str">
        <f t="shared" si="7"/>
        <v/>
      </c>
      <c r="D97" s="502" t="str">
        <f ca="1">TEXT(IFERROR(INDEX('Overview - Section A'!$A$37:$A$44,MATCH(J97,'Overview - Section A'!$U$37:$U$44,0)),""),"d-mmm-yy") &amp;" to " &amp; TEXT(IFERROR(INDEX('Overview - Section A'!$E$37:$E$44,MATCH(J97,'Overview - Section A'!$U$37:$U$44,0)),""),"d-mmm-yy")</f>
        <v>d-juil-yy to d-déc-yy</v>
      </c>
      <c r="E97" s="430">
        <v>186206.44</v>
      </c>
      <c r="F97" s="431">
        <v>273833</v>
      </c>
      <c r="G97" s="495">
        <f t="shared" si="8"/>
        <v>68</v>
      </c>
      <c r="H97" s="434"/>
      <c r="I97" s="486"/>
      <c r="J97" s="436" t="s">
        <v>468</v>
      </c>
      <c r="K97" s="503">
        <v>68</v>
      </c>
      <c r="L97" s="482" t="b">
        <f t="shared" si="9"/>
        <v>1</v>
      </c>
      <c r="M97" s="482" t="b">
        <f t="shared" si="10"/>
        <v>1</v>
      </c>
      <c r="N97" s="482" t="s">
        <v>1018</v>
      </c>
      <c r="O97" s="50"/>
      <c r="P97" s="135"/>
      <c r="Q97" s="134"/>
      <c r="T97" s="103"/>
      <c r="V97" s="103"/>
      <c r="W97" s="103"/>
      <c r="X97" s="332"/>
    </row>
    <row r="98" spans="1:24" ht="47.1" customHeight="1" x14ac:dyDescent="0.25">
      <c r="A98" s="118"/>
      <c r="B98" s="410">
        <v>9</v>
      </c>
      <c r="C98" s="428" t="str">
        <f t="shared" si="7"/>
        <v/>
      </c>
      <c r="D98" s="502" t="str">
        <f ca="1">TEXT(IFERROR(INDEX('Overview - Section A'!$A$37:$A$44,MATCH(J98,'Overview - Section A'!$U$37:$U$44,0)),""),"d-mmm-yy") &amp;" to " &amp; TEXT(IFERROR(INDEX('Overview - Section A'!$E$37:$E$44,MATCH(J98,'Overview - Section A'!$U$37:$U$44,0)),""),"d-mmm-yy")</f>
        <v>d-janv-yy to d-juin-yy</v>
      </c>
      <c r="E98" s="430">
        <v>196272.65</v>
      </c>
      <c r="F98" s="431">
        <v>280389.5</v>
      </c>
      <c r="G98" s="495">
        <f t="shared" si="8"/>
        <v>70</v>
      </c>
      <c r="H98" s="434"/>
      <c r="I98" s="486"/>
      <c r="J98" s="436" t="s">
        <v>470</v>
      </c>
      <c r="K98" s="503">
        <v>70</v>
      </c>
      <c r="L98" s="482" t="b">
        <f t="shared" si="9"/>
        <v>1</v>
      </c>
      <c r="M98" s="482" t="b">
        <f t="shared" si="10"/>
        <v>1</v>
      </c>
      <c r="N98" s="482" t="s">
        <v>1019</v>
      </c>
      <c r="O98" s="50"/>
      <c r="P98" s="135"/>
      <c r="Q98" s="134"/>
      <c r="T98" s="103"/>
      <c r="V98" s="103"/>
      <c r="W98" s="103"/>
      <c r="X98" s="332"/>
    </row>
    <row r="99" spans="1:24" ht="47.1" customHeight="1" x14ac:dyDescent="0.25">
      <c r="A99" s="118"/>
      <c r="B99" s="410">
        <v>9</v>
      </c>
      <c r="C99" s="428" t="str">
        <f t="shared" si="7"/>
        <v/>
      </c>
      <c r="D99" s="502" t="str">
        <f ca="1">TEXT(IFERROR(INDEX('Overview - Section A'!$A$37:$A$44,MATCH(J99,'Overview - Section A'!$U$37:$U$44,0)),""),"d-mmm-yy") &amp;" to " &amp; TEXT(IFERROR(INDEX('Overview - Section A'!$E$37:$E$44,MATCH(J99,'Overview - Section A'!$U$37:$U$44,0)),""),"d-mmm-yy")</f>
        <v>d-juil-yy to d-déc-yy</v>
      </c>
      <c r="E99" s="430">
        <v>196272.65</v>
      </c>
      <c r="F99" s="431">
        <v>280389.5</v>
      </c>
      <c r="G99" s="495">
        <f t="shared" si="8"/>
        <v>70</v>
      </c>
      <c r="H99" s="434"/>
      <c r="I99" s="486"/>
      <c r="J99" s="436" t="s">
        <v>473</v>
      </c>
      <c r="K99" s="503">
        <v>70</v>
      </c>
      <c r="L99" s="482" t="b">
        <f t="shared" si="9"/>
        <v>1</v>
      </c>
      <c r="M99" s="482" t="b">
        <f t="shared" si="10"/>
        <v>1</v>
      </c>
      <c r="N99" s="482" t="s">
        <v>1020</v>
      </c>
      <c r="O99" s="50"/>
      <c r="P99" s="135"/>
      <c r="Q99" s="134"/>
      <c r="T99" s="103"/>
      <c r="V99" s="103"/>
      <c r="W99" s="103"/>
      <c r="X99" s="332"/>
    </row>
    <row r="100" spans="1:24" ht="47.1" customHeight="1" x14ac:dyDescent="0.25">
      <c r="A100" s="118"/>
      <c r="B100" s="410">
        <v>10</v>
      </c>
      <c r="C100" s="428" t="str">
        <f t="shared" si="7"/>
        <v>M&amp;E-1: Pourcentage d’entités déclarantes présentant leurs rapports dans les délais selon les directives nationales</v>
      </c>
      <c r="D100" s="502" t="str">
        <f ca="1">TEXT(IFERROR(INDEX('Overview - Section A'!$A$37:$A$44,MATCH(J100,'Overview - Section A'!$U$37:$U$44,0)),""),"d-mmm-yy") &amp;" to " &amp; TEXT(IFERROR(INDEX('Overview - Section A'!$E$37:$E$44,MATCH(J100,'Overview - Section A'!$U$37:$U$44,0)),""),"d-mmm-yy")</f>
        <v>d-janv-yy to d-juin-yy</v>
      </c>
      <c r="E100" s="430">
        <v>1090</v>
      </c>
      <c r="F100" s="431">
        <v>1090</v>
      </c>
      <c r="G100" s="495">
        <f t="shared" si="8"/>
        <v>100</v>
      </c>
      <c r="H100" s="434"/>
      <c r="I100" s="486"/>
      <c r="J100" s="436" t="s">
        <v>462</v>
      </c>
      <c r="K100" s="503">
        <v>100</v>
      </c>
      <c r="L100" s="482" t="b">
        <f t="shared" si="9"/>
        <v>1</v>
      </c>
      <c r="M100" s="482" t="b">
        <f t="shared" si="10"/>
        <v>1</v>
      </c>
      <c r="N100" s="482" t="s">
        <v>1021</v>
      </c>
      <c r="O100" s="50"/>
      <c r="P100" s="135"/>
      <c r="Q100" s="134"/>
      <c r="T100" s="103"/>
      <c r="V100" s="103"/>
      <c r="W100" s="103"/>
      <c r="X100" s="332"/>
    </row>
    <row r="101" spans="1:24" ht="47.1" customHeight="1" x14ac:dyDescent="0.25">
      <c r="A101" s="118"/>
      <c r="B101" s="410">
        <v>10</v>
      </c>
      <c r="C101" s="428" t="str">
        <f t="shared" si="7"/>
        <v/>
      </c>
      <c r="D101" s="502" t="str">
        <f ca="1">TEXT(IFERROR(INDEX('Overview - Section A'!$A$37:$A$44,MATCH(J101,'Overview - Section A'!$U$37:$U$44,0)),""),"d-mmm-yy") &amp;" to " &amp; TEXT(IFERROR(INDEX('Overview - Section A'!$E$37:$E$44,MATCH(J101,'Overview - Section A'!$U$37:$U$44,0)),""),"d-mmm-yy")</f>
        <v>d-juil-yy to d-déc-yy</v>
      </c>
      <c r="E101" s="430">
        <v>1090</v>
      </c>
      <c r="F101" s="431">
        <v>1090</v>
      </c>
      <c r="G101" s="495">
        <f t="shared" si="8"/>
        <v>100</v>
      </c>
      <c r="H101" s="434"/>
      <c r="I101" s="486"/>
      <c r="J101" s="436" t="s">
        <v>464</v>
      </c>
      <c r="K101" s="503">
        <v>100</v>
      </c>
      <c r="L101" s="482" t="b">
        <f t="shared" si="9"/>
        <v>1</v>
      </c>
      <c r="M101" s="482" t="b">
        <f t="shared" si="10"/>
        <v>1</v>
      </c>
      <c r="N101" s="482" t="s">
        <v>1022</v>
      </c>
      <c r="O101" s="50"/>
      <c r="P101" s="135"/>
      <c r="Q101" s="134"/>
      <c r="T101" s="103"/>
      <c r="V101" s="103"/>
      <c r="W101" s="103"/>
      <c r="X101" s="332"/>
    </row>
    <row r="102" spans="1:24" ht="47.1" customHeight="1" x14ac:dyDescent="0.25">
      <c r="A102" s="118"/>
      <c r="B102" s="410">
        <v>10</v>
      </c>
      <c r="C102" s="428" t="str">
        <f t="shared" si="7"/>
        <v/>
      </c>
      <c r="D102" s="502" t="str">
        <f ca="1">TEXT(IFERROR(INDEX('Overview - Section A'!$A$37:$A$44,MATCH(J102,'Overview - Section A'!$U$37:$U$44,0)),""),"d-mmm-yy") &amp;" to " &amp; TEXT(IFERROR(INDEX('Overview - Section A'!$E$37:$E$44,MATCH(J102,'Overview - Section A'!$U$37:$U$44,0)),""),"d-mmm-yy")</f>
        <v>d-janv-yy to d-juin-yy</v>
      </c>
      <c r="E102" s="430">
        <v>1090</v>
      </c>
      <c r="F102" s="431">
        <v>1090</v>
      </c>
      <c r="G102" s="495">
        <f t="shared" si="8"/>
        <v>100</v>
      </c>
      <c r="H102" s="434"/>
      <c r="I102" s="486"/>
      <c r="J102" s="436" t="s">
        <v>466</v>
      </c>
      <c r="K102" s="503">
        <v>100</v>
      </c>
      <c r="L102" s="482" t="b">
        <f t="shared" si="9"/>
        <v>1</v>
      </c>
      <c r="M102" s="482" t="b">
        <f t="shared" si="10"/>
        <v>1</v>
      </c>
      <c r="N102" s="482" t="s">
        <v>1023</v>
      </c>
      <c r="O102" s="50"/>
      <c r="P102" s="135"/>
      <c r="Q102" s="134"/>
      <c r="T102" s="103"/>
      <c r="V102" s="103"/>
      <c r="W102" s="103"/>
      <c r="X102" s="332"/>
    </row>
    <row r="103" spans="1:24" ht="47.1" customHeight="1" x14ac:dyDescent="0.25">
      <c r="A103" s="118"/>
      <c r="B103" s="410">
        <v>10</v>
      </c>
      <c r="C103" s="428" t="str">
        <f t="shared" si="7"/>
        <v/>
      </c>
      <c r="D103" s="502" t="str">
        <f ca="1">TEXT(IFERROR(INDEX('Overview - Section A'!$A$37:$A$44,MATCH(J103,'Overview - Section A'!$U$37:$U$44,0)),""),"d-mmm-yy") &amp;" to " &amp; TEXT(IFERROR(INDEX('Overview - Section A'!$E$37:$E$44,MATCH(J103,'Overview - Section A'!$U$37:$U$44,0)),""),"d-mmm-yy")</f>
        <v>d-juil-yy to d-déc-yy</v>
      </c>
      <c r="E103" s="430">
        <v>1090</v>
      </c>
      <c r="F103" s="431">
        <v>1090</v>
      </c>
      <c r="G103" s="495">
        <f t="shared" si="8"/>
        <v>100</v>
      </c>
      <c r="H103" s="434"/>
      <c r="I103" s="486"/>
      <c r="J103" s="436" t="s">
        <v>468</v>
      </c>
      <c r="K103" s="503">
        <v>100</v>
      </c>
      <c r="L103" s="482" t="b">
        <f t="shared" si="9"/>
        <v>1</v>
      </c>
      <c r="M103" s="482" t="b">
        <f t="shared" si="10"/>
        <v>1</v>
      </c>
      <c r="N103" s="482" t="s">
        <v>1024</v>
      </c>
      <c r="O103" s="50"/>
      <c r="P103" s="135"/>
      <c r="Q103" s="134"/>
      <c r="T103" s="103"/>
      <c r="V103" s="103"/>
      <c r="W103" s="103"/>
      <c r="X103" s="332"/>
    </row>
    <row r="104" spans="1:24" ht="47.1" customHeight="1" x14ac:dyDescent="0.25">
      <c r="A104" s="118"/>
      <c r="B104" s="410">
        <v>10</v>
      </c>
      <c r="C104" s="428" t="str">
        <f t="shared" si="7"/>
        <v/>
      </c>
      <c r="D104" s="502" t="str">
        <f ca="1">TEXT(IFERROR(INDEX('Overview - Section A'!$A$37:$A$44,MATCH(J104,'Overview - Section A'!$U$37:$U$44,0)),""),"d-mmm-yy") &amp;" to " &amp; TEXT(IFERROR(INDEX('Overview - Section A'!$E$37:$E$44,MATCH(J104,'Overview - Section A'!$U$37:$U$44,0)),""),"d-mmm-yy")</f>
        <v>d-janv-yy to d-juin-yy</v>
      </c>
      <c r="E104" s="430">
        <v>1090</v>
      </c>
      <c r="F104" s="431">
        <v>1090</v>
      </c>
      <c r="G104" s="495">
        <f t="shared" si="8"/>
        <v>100</v>
      </c>
      <c r="H104" s="434"/>
      <c r="I104" s="486"/>
      <c r="J104" s="436" t="s">
        <v>470</v>
      </c>
      <c r="K104" s="503">
        <v>100</v>
      </c>
      <c r="L104" s="482" t="b">
        <f t="shared" si="9"/>
        <v>1</v>
      </c>
      <c r="M104" s="482" t="b">
        <f t="shared" si="10"/>
        <v>1</v>
      </c>
      <c r="N104" s="482" t="s">
        <v>1025</v>
      </c>
      <c r="O104" s="50"/>
      <c r="P104" s="135"/>
      <c r="Q104" s="134"/>
      <c r="T104" s="103"/>
      <c r="V104" s="103"/>
      <c r="W104" s="103"/>
      <c r="X104" s="332"/>
    </row>
    <row r="105" spans="1:24" ht="47.1" customHeight="1" x14ac:dyDescent="0.25">
      <c r="A105" s="118"/>
      <c r="B105" s="410">
        <v>10</v>
      </c>
      <c r="C105" s="428" t="str">
        <f t="shared" si="7"/>
        <v/>
      </c>
      <c r="D105" s="502" t="str">
        <f ca="1">TEXT(IFERROR(INDEX('Overview - Section A'!$A$37:$A$44,MATCH(J105,'Overview - Section A'!$U$37:$U$44,0)),""),"d-mmm-yy") &amp;" to " &amp; TEXT(IFERROR(INDEX('Overview - Section A'!$E$37:$E$44,MATCH(J105,'Overview - Section A'!$U$37:$U$44,0)),""),"d-mmm-yy")</f>
        <v>d-juil-yy to d-déc-yy</v>
      </c>
      <c r="E105" s="430">
        <v>1090</v>
      </c>
      <c r="F105" s="431">
        <v>1090</v>
      </c>
      <c r="G105" s="495">
        <f t="shared" si="8"/>
        <v>100</v>
      </c>
      <c r="H105" s="434"/>
      <c r="I105" s="486"/>
      <c r="J105" s="436" t="s">
        <v>473</v>
      </c>
      <c r="K105" s="503">
        <v>100</v>
      </c>
      <c r="L105" s="482" t="b">
        <f t="shared" si="9"/>
        <v>1</v>
      </c>
      <c r="M105" s="482" t="b">
        <f t="shared" si="10"/>
        <v>1</v>
      </c>
      <c r="N105" s="482" t="s">
        <v>1026</v>
      </c>
      <c r="O105" s="50"/>
      <c r="P105" s="135"/>
      <c r="Q105" s="134"/>
      <c r="T105" s="103"/>
      <c r="V105" s="103"/>
      <c r="W105" s="103"/>
      <c r="X105" s="332"/>
    </row>
    <row r="106" spans="1:24" ht="47.1" customHeight="1" x14ac:dyDescent="0.25">
      <c r="A106" s="118"/>
      <c r="B106" s="410">
        <v>11</v>
      </c>
      <c r="C106" s="428" t="str">
        <f t="shared" si="7"/>
        <v>M&amp;E - autre1: Pourcentage des ASC ayant soumis leur rapport mensuel dans les délais de la communauté au centre de santé</v>
      </c>
      <c r="D106" s="502" t="str">
        <f ca="1">TEXT(IFERROR(INDEX('Overview - Section A'!$A$37:$A$44,MATCH(J106,'Overview - Section A'!$U$37:$U$44,0)),""),"d-mmm-yy") &amp;" to " &amp; TEXT(IFERROR(INDEX('Overview - Section A'!$E$37:$E$44,MATCH(J106,'Overview - Section A'!$U$37:$U$44,0)),""),"d-mmm-yy")</f>
        <v>d-janv-yy to d-juin-yy</v>
      </c>
      <c r="E106" s="430">
        <v>3696.65</v>
      </c>
      <c r="F106" s="431">
        <v>4349</v>
      </c>
      <c r="G106" s="495">
        <f t="shared" si="8"/>
        <v>85</v>
      </c>
      <c r="H106" s="434"/>
      <c r="I106" s="486"/>
      <c r="J106" s="436" t="s">
        <v>462</v>
      </c>
      <c r="K106" s="503">
        <v>85</v>
      </c>
      <c r="L106" s="482" t="b">
        <f t="shared" si="9"/>
        <v>1</v>
      </c>
      <c r="M106" s="482" t="b">
        <f t="shared" si="10"/>
        <v>1</v>
      </c>
      <c r="N106" s="482" t="s">
        <v>1027</v>
      </c>
      <c r="O106" s="50"/>
      <c r="P106" s="135"/>
      <c r="Q106" s="134"/>
      <c r="T106" s="103"/>
      <c r="V106" s="103"/>
      <c r="W106" s="103"/>
      <c r="X106" s="332"/>
    </row>
    <row r="107" spans="1:24" ht="47.1" customHeight="1" x14ac:dyDescent="0.25">
      <c r="A107" s="118"/>
      <c r="B107" s="410">
        <v>11</v>
      </c>
      <c r="C107" s="428" t="str">
        <f t="shared" si="7"/>
        <v/>
      </c>
      <c r="D107" s="502" t="str">
        <f ca="1">TEXT(IFERROR(INDEX('Overview - Section A'!$A$37:$A$44,MATCH(J107,'Overview - Section A'!$U$37:$U$44,0)),""),"d-mmm-yy") &amp;" to " &amp; TEXT(IFERROR(INDEX('Overview - Section A'!$E$37:$E$44,MATCH(J107,'Overview - Section A'!$U$37:$U$44,0)),""),"d-mmm-yy")</f>
        <v>d-juil-yy to d-déc-yy</v>
      </c>
      <c r="E107" s="430">
        <v>3696.65</v>
      </c>
      <c r="F107" s="431">
        <v>4349</v>
      </c>
      <c r="G107" s="495">
        <f t="shared" si="8"/>
        <v>85</v>
      </c>
      <c r="H107" s="434"/>
      <c r="I107" s="486"/>
      <c r="J107" s="436" t="s">
        <v>464</v>
      </c>
      <c r="K107" s="503">
        <v>85</v>
      </c>
      <c r="L107" s="482" t="b">
        <f t="shared" si="9"/>
        <v>1</v>
      </c>
      <c r="M107" s="482" t="b">
        <f t="shared" si="10"/>
        <v>1</v>
      </c>
      <c r="N107" s="482" t="s">
        <v>1028</v>
      </c>
      <c r="O107" s="50"/>
      <c r="P107" s="135"/>
      <c r="Q107" s="134"/>
      <c r="T107" s="103"/>
      <c r="V107" s="103"/>
      <c r="W107" s="103"/>
      <c r="X107" s="332"/>
    </row>
    <row r="108" spans="1:24" ht="47.1" customHeight="1" x14ac:dyDescent="0.25">
      <c r="A108" s="118"/>
      <c r="B108" s="410">
        <v>11</v>
      </c>
      <c r="C108" s="428" t="str">
        <f t="shared" si="7"/>
        <v/>
      </c>
      <c r="D108" s="502" t="str">
        <f ca="1">TEXT(IFERROR(INDEX('Overview - Section A'!$A$37:$A$44,MATCH(J108,'Overview - Section A'!$U$37:$U$44,0)),""),"d-mmm-yy") &amp;" to " &amp; TEXT(IFERROR(INDEX('Overview - Section A'!$E$37:$E$44,MATCH(J108,'Overview - Section A'!$U$37:$U$44,0)),""),"d-mmm-yy")</f>
        <v>d-janv-yy to d-juin-yy</v>
      </c>
      <c r="E108" s="430">
        <v>3914.1</v>
      </c>
      <c r="F108" s="431">
        <v>4349</v>
      </c>
      <c r="G108" s="495">
        <f t="shared" si="8"/>
        <v>90</v>
      </c>
      <c r="H108" s="434"/>
      <c r="I108" s="486"/>
      <c r="J108" s="436" t="s">
        <v>466</v>
      </c>
      <c r="K108" s="503">
        <v>90</v>
      </c>
      <c r="L108" s="482" t="b">
        <f t="shared" si="9"/>
        <v>1</v>
      </c>
      <c r="M108" s="482" t="b">
        <f t="shared" si="10"/>
        <v>1</v>
      </c>
      <c r="N108" s="482" t="s">
        <v>1029</v>
      </c>
      <c r="O108" s="50"/>
      <c r="P108" s="135"/>
      <c r="Q108" s="134"/>
      <c r="T108" s="103"/>
      <c r="V108" s="103"/>
      <c r="W108" s="103"/>
      <c r="X108" s="332"/>
    </row>
    <row r="109" spans="1:24" ht="47.1" customHeight="1" x14ac:dyDescent="0.25">
      <c r="A109" s="118"/>
      <c r="B109" s="410">
        <v>11</v>
      </c>
      <c r="C109" s="428" t="str">
        <f t="shared" si="7"/>
        <v/>
      </c>
      <c r="D109" s="502" t="str">
        <f ca="1">TEXT(IFERROR(INDEX('Overview - Section A'!$A$37:$A$44,MATCH(J109,'Overview - Section A'!$U$37:$U$44,0)),""),"d-mmm-yy") &amp;" to " &amp; TEXT(IFERROR(INDEX('Overview - Section A'!$E$37:$E$44,MATCH(J109,'Overview - Section A'!$U$37:$U$44,0)),""),"d-mmm-yy")</f>
        <v>d-juil-yy to d-déc-yy</v>
      </c>
      <c r="E109" s="430">
        <v>3914.1</v>
      </c>
      <c r="F109" s="431">
        <v>4349</v>
      </c>
      <c r="G109" s="495">
        <f t="shared" si="8"/>
        <v>90</v>
      </c>
      <c r="H109" s="434"/>
      <c r="I109" s="486"/>
      <c r="J109" s="436" t="s">
        <v>468</v>
      </c>
      <c r="K109" s="503">
        <v>90</v>
      </c>
      <c r="L109" s="482" t="b">
        <f t="shared" si="9"/>
        <v>1</v>
      </c>
      <c r="M109" s="482" t="b">
        <f t="shared" si="10"/>
        <v>1</v>
      </c>
      <c r="N109" s="482" t="s">
        <v>1030</v>
      </c>
      <c r="O109" s="50"/>
      <c r="P109" s="135"/>
      <c r="Q109" s="134"/>
      <c r="T109" s="103"/>
      <c r="V109" s="103"/>
      <c r="W109" s="103"/>
      <c r="X109" s="332"/>
    </row>
    <row r="110" spans="1:24" ht="47.1" customHeight="1" x14ac:dyDescent="0.25">
      <c r="A110" s="118"/>
      <c r="B110" s="410">
        <v>11</v>
      </c>
      <c r="C110" s="428" t="str">
        <f t="shared" ref="C110:C173" si="11">IF(B110=B109,"",VLOOKUP(B110,$A$10:$AA$42,27,FALSE))</f>
        <v/>
      </c>
      <c r="D110" s="502" t="str">
        <f ca="1">TEXT(IFERROR(INDEX('Overview - Section A'!$A$37:$A$44,MATCH(J110,'Overview - Section A'!$U$37:$U$44,0)),""),"d-mmm-yy") &amp;" to " &amp; TEXT(IFERROR(INDEX('Overview - Section A'!$E$37:$E$44,MATCH(J110,'Overview - Section A'!$U$37:$U$44,0)),""),"d-mmm-yy")</f>
        <v>d-janv-yy to d-juin-yy</v>
      </c>
      <c r="E110" s="430">
        <v>3914.1</v>
      </c>
      <c r="F110" s="431">
        <v>4349</v>
      </c>
      <c r="G110" s="495">
        <f t="shared" ref="G110:G173" si="12">IF(IF(AND(E110="",F110=""),K110,IFERROR((E110/F110)*100,""))=0,"",IF(AND(E110="",F110=""),K110,IFERROR((E110/F110)*100,"")))</f>
        <v>90</v>
      </c>
      <c r="H110" s="434"/>
      <c r="I110" s="486"/>
      <c r="J110" s="436" t="s">
        <v>470</v>
      </c>
      <c r="K110" s="503">
        <v>90</v>
      </c>
      <c r="L110" s="482" t="b">
        <f t="shared" ref="L110:L173" si="13">IFERROR(TRUE,FALSE)</f>
        <v>1</v>
      </c>
      <c r="M110" s="482" t="b">
        <f t="shared" ref="M110:M173" si="14">IFERROR(IF(VLOOKUP(B110,$A$10:$AA$42,27,FALSE)&lt;&gt;"",TRUE,FALSE),FALSE)</f>
        <v>1</v>
      </c>
      <c r="N110" s="482" t="s">
        <v>1031</v>
      </c>
      <c r="O110" s="50"/>
      <c r="P110" s="135"/>
      <c r="Q110" s="134"/>
      <c r="T110" s="103"/>
      <c r="V110" s="103"/>
      <c r="W110" s="103"/>
      <c r="X110" s="332"/>
    </row>
    <row r="111" spans="1:24" ht="47.1" customHeight="1" x14ac:dyDescent="0.25">
      <c r="A111" s="118"/>
      <c r="B111" s="410">
        <v>11</v>
      </c>
      <c r="C111" s="428" t="str">
        <f t="shared" si="11"/>
        <v/>
      </c>
      <c r="D111" s="502" t="str">
        <f ca="1">TEXT(IFERROR(INDEX('Overview - Section A'!$A$37:$A$44,MATCH(J111,'Overview - Section A'!$U$37:$U$44,0)),""),"d-mmm-yy") &amp;" to " &amp; TEXT(IFERROR(INDEX('Overview - Section A'!$E$37:$E$44,MATCH(J111,'Overview - Section A'!$U$37:$U$44,0)),""),"d-mmm-yy")</f>
        <v>d-juil-yy to d-déc-yy</v>
      </c>
      <c r="E111" s="430">
        <v>3914.1</v>
      </c>
      <c r="F111" s="431">
        <v>4349</v>
      </c>
      <c r="G111" s="495">
        <f t="shared" si="12"/>
        <v>90</v>
      </c>
      <c r="H111" s="434"/>
      <c r="I111" s="486"/>
      <c r="J111" s="436" t="s">
        <v>473</v>
      </c>
      <c r="K111" s="503">
        <v>90</v>
      </c>
      <c r="L111" s="482" t="b">
        <f t="shared" si="13"/>
        <v>1</v>
      </c>
      <c r="M111" s="482" t="b">
        <f t="shared" si="14"/>
        <v>1</v>
      </c>
      <c r="N111" s="482" t="s">
        <v>1032</v>
      </c>
      <c r="O111" s="50"/>
      <c r="P111" s="135"/>
      <c r="Q111" s="134"/>
      <c r="T111" s="103"/>
      <c r="V111" s="103"/>
      <c r="W111" s="103"/>
      <c r="X111" s="332"/>
    </row>
    <row r="112" spans="1:24" ht="47.1" customHeight="1" x14ac:dyDescent="0.25">
      <c r="A112" s="118"/>
      <c r="B112" s="410">
        <v>12</v>
      </c>
      <c r="C112" s="428" t="str">
        <f t="shared" si="11"/>
        <v>VC-5: Proportion de ménages dans les zones cibles ayant reçu une pulvérisation intradomiciliaire d'insecticide à effet rémanent au cours de la période couverte par le rapport</v>
      </c>
      <c r="D112" s="502" t="str">
        <f ca="1">TEXT(IFERROR(INDEX('Overview - Section A'!$A$37:$A$44,MATCH(J112,'Overview - Section A'!$U$37:$U$44,0)),""),"d-mmm-yy") &amp;" to " &amp; TEXT(IFERROR(INDEX('Overview - Section A'!$E$37:$E$44,MATCH(J112,'Overview - Section A'!$U$37:$U$44,0)),""),"d-mmm-yy")</f>
        <v>d-janv-yy to d-juin-yy</v>
      </c>
      <c r="E112" s="430"/>
      <c r="F112" s="431"/>
      <c r="G112" s="495" t="str">
        <f t="shared" si="12"/>
        <v/>
      </c>
      <c r="H112" s="434"/>
      <c r="I112" s="486"/>
      <c r="J112" s="436" t="s">
        <v>462</v>
      </c>
      <c r="K112" s="503"/>
      <c r="L112" s="482" t="b">
        <f t="shared" si="13"/>
        <v>1</v>
      </c>
      <c r="M112" s="482" t="b">
        <f t="shared" si="14"/>
        <v>1</v>
      </c>
      <c r="N112" s="482" t="s">
        <v>1033</v>
      </c>
      <c r="O112" s="50"/>
      <c r="P112" s="135"/>
      <c r="Q112" s="134"/>
      <c r="T112" s="103"/>
      <c r="V112" s="103"/>
      <c r="W112" s="103"/>
      <c r="X112" s="332"/>
    </row>
    <row r="113" spans="1:24" ht="47.1" customHeight="1" x14ac:dyDescent="0.25">
      <c r="A113" s="118"/>
      <c r="B113" s="410">
        <v>12</v>
      </c>
      <c r="C113" s="428" t="str">
        <f t="shared" si="11"/>
        <v/>
      </c>
      <c r="D113" s="502" t="str">
        <f ca="1">TEXT(IFERROR(INDEX('Overview - Section A'!$A$37:$A$44,MATCH(J113,'Overview - Section A'!$U$37:$U$44,0)),""),"d-mmm-yy") &amp;" to " &amp; TEXT(IFERROR(INDEX('Overview - Section A'!$E$37:$E$44,MATCH(J113,'Overview - Section A'!$U$37:$U$44,0)),""),"d-mmm-yy")</f>
        <v>d-juil-yy to d-déc-yy</v>
      </c>
      <c r="E113" s="430"/>
      <c r="F113" s="431"/>
      <c r="G113" s="495" t="str">
        <f t="shared" si="12"/>
        <v/>
      </c>
      <c r="H113" s="434"/>
      <c r="I113" s="486"/>
      <c r="J113" s="436" t="s">
        <v>464</v>
      </c>
      <c r="K113" s="503"/>
      <c r="L113" s="482" t="b">
        <f t="shared" si="13"/>
        <v>1</v>
      </c>
      <c r="M113" s="482" t="b">
        <f t="shared" si="14"/>
        <v>1</v>
      </c>
      <c r="N113" s="482" t="s">
        <v>1034</v>
      </c>
      <c r="O113" s="50"/>
      <c r="P113" s="135"/>
      <c r="Q113" s="134"/>
      <c r="T113" s="103"/>
      <c r="V113" s="103"/>
      <c r="W113" s="103"/>
      <c r="X113" s="332"/>
    </row>
    <row r="114" spans="1:24" ht="47.1" customHeight="1" x14ac:dyDescent="0.25">
      <c r="A114" s="118"/>
      <c r="B114" s="410">
        <v>12</v>
      </c>
      <c r="C114" s="428" t="str">
        <f t="shared" si="11"/>
        <v/>
      </c>
      <c r="D114" s="502" t="str">
        <f ca="1">TEXT(IFERROR(INDEX('Overview - Section A'!$A$37:$A$44,MATCH(J114,'Overview - Section A'!$U$37:$U$44,0)),""),"d-mmm-yy") &amp;" to " &amp; TEXT(IFERROR(INDEX('Overview - Section A'!$E$37:$E$44,MATCH(J114,'Overview - Section A'!$U$37:$U$44,0)),""),"d-mmm-yy")</f>
        <v>d-janv-yy to d-juin-yy</v>
      </c>
      <c r="E114" s="552">
        <f>+F114*95%</f>
        <v>133652.65</v>
      </c>
      <c r="F114" s="553">
        <v>140687</v>
      </c>
      <c r="G114" s="495">
        <f t="shared" si="12"/>
        <v>95</v>
      </c>
      <c r="H114" s="434"/>
      <c r="I114" s="486"/>
      <c r="J114" s="436" t="s">
        <v>466</v>
      </c>
      <c r="K114" s="503"/>
      <c r="L114" s="482" t="b">
        <f t="shared" si="13"/>
        <v>1</v>
      </c>
      <c r="M114" s="482" t="b">
        <f t="shared" si="14"/>
        <v>1</v>
      </c>
      <c r="N114" s="482" t="s">
        <v>1035</v>
      </c>
      <c r="O114" s="50"/>
      <c r="P114" s="135"/>
      <c r="Q114" s="134"/>
      <c r="T114" s="103"/>
      <c r="V114" s="103"/>
      <c r="W114" s="103"/>
      <c r="X114" s="332"/>
    </row>
    <row r="115" spans="1:24" ht="47.1" customHeight="1" x14ac:dyDescent="0.25">
      <c r="A115" s="118"/>
      <c r="B115" s="410">
        <v>12</v>
      </c>
      <c r="C115" s="428" t="str">
        <f t="shared" si="11"/>
        <v/>
      </c>
      <c r="D115" s="502" t="str">
        <f ca="1">TEXT(IFERROR(INDEX('Overview - Section A'!$A$37:$A$44,MATCH(J115,'Overview - Section A'!$U$37:$U$44,0)),""),"d-mmm-yy") &amp;" to " &amp; TEXT(IFERROR(INDEX('Overview - Section A'!$E$37:$E$44,MATCH(J115,'Overview - Section A'!$U$37:$U$44,0)),""),"d-mmm-yy")</f>
        <v>d-juil-yy to d-déc-yy</v>
      </c>
      <c r="E115" s="552">
        <f t="shared" ref="E115:E117" si="15">+F115*95%</f>
        <v>133652.65</v>
      </c>
      <c r="F115" s="553">
        <v>140687</v>
      </c>
      <c r="G115" s="495">
        <f t="shared" si="12"/>
        <v>95</v>
      </c>
      <c r="H115" s="434"/>
      <c r="I115" s="486"/>
      <c r="J115" s="436" t="s">
        <v>468</v>
      </c>
      <c r="K115" s="503"/>
      <c r="L115" s="482" t="b">
        <f t="shared" si="13"/>
        <v>1</v>
      </c>
      <c r="M115" s="482" t="b">
        <f t="shared" si="14"/>
        <v>1</v>
      </c>
      <c r="N115" s="482" t="s">
        <v>1036</v>
      </c>
      <c r="O115" s="50"/>
      <c r="P115" s="135"/>
      <c r="Q115" s="134"/>
      <c r="T115" s="103"/>
      <c r="V115" s="103"/>
      <c r="W115" s="103"/>
      <c r="X115" s="332"/>
    </row>
    <row r="116" spans="1:24" ht="47.1" customHeight="1" x14ac:dyDescent="0.25">
      <c r="A116" s="118"/>
      <c r="B116" s="410">
        <v>12</v>
      </c>
      <c r="C116" s="428" t="str">
        <f t="shared" si="11"/>
        <v/>
      </c>
      <c r="D116" s="502" t="str">
        <f ca="1">TEXT(IFERROR(INDEX('Overview - Section A'!$A$37:$A$44,MATCH(J116,'Overview - Section A'!$U$37:$U$44,0)),""),"d-mmm-yy") &amp;" to " &amp; TEXT(IFERROR(INDEX('Overview - Section A'!$E$37:$E$44,MATCH(J116,'Overview - Section A'!$U$37:$U$44,0)),""),"d-mmm-yy")</f>
        <v>d-janv-yy to d-juin-yy</v>
      </c>
      <c r="E116" s="552">
        <f t="shared" si="15"/>
        <v>136852.25</v>
      </c>
      <c r="F116" s="553">
        <v>144055</v>
      </c>
      <c r="G116" s="495">
        <f t="shared" si="12"/>
        <v>95</v>
      </c>
      <c r="H116" s="434"/>
      <c r="I116" s="486"/>
      <c r="J116" s="436" t="s">
        <v>470</v>
      </c>
      <c r="K116" s="503"/>
      <c r="L116" s="482" t="b">
        <f t="shared" si="13"/>
        <v>1</v>
      </c>
      <c r="M116" s="482" t="b">
        <f t="shared" si="14"/>
        <v>1</v>
      </c>
      <c r="N116" s="482" t="s">
        <v>1037</v>
      </c>
      <c r="O116" s="50"/>
      <c r="P116" s="135"/>
      <c r="Q116" s="134"/>
      <c r="T116" s="103"/>
      <c r="V116" s="103"/>
      <c r="W116" s="103"/>
      <c r="X116" s="332"/>
    </row>
    <row r="117" spans="1:24" ht="47.1" customHeight="1" x14ac:dyDescent="0.25">
      <c r="A117" s="118"/>
      <c r="B117" s="410">
        <v>12</v>
      </c>
      <c r="C117" s="428" t="str">
        <f t="shared" si="11"/>
        <v/>
      </c>
      <c r="D117" s="502" t="str">
        <f ca="1">TEXT(IFERROR(INDEX('Overview - Section A'!$A$37:$A$44,MATCH(J117,'Overview - Section A'!$U$37:$U$44,0)),""),"d-mmm-yy") &amp;" to " &amp; TEXT(IFERROR(INDEX('Overview - Section A'!$E$37:$E$44,MATCH(J117,'Overview - Section A'!$U$37:$U$44,0)),""),"d-mmm-yy")</f>
        <v>d-juil-yy to d-déc-yy</v>
      </c>
      <c r="E117" s="552">
        <f t="shared" si="15"/>
        <v>136852.25</v>
      </c>
      <c r="F117" s="553">
        <v>144055</v>
      </c>
      <c r="G117" s="495">
        <f t="shared" si="12"/>
        <v>95</v>
      </c>
      <c r="H117" s="434"/>
      <c r="I117" s="486"/>
      <c r="J117" s="436" t="s">
        <v>473</v>
      </c>
      <c r="K117" s="503"/>
      <c r="L117" s="482" t="b">
        <f t="shared" si="13"/>
        <v>1</v>
      </c>
      <c r="M117" s="482" t="b">
        <f t="shared" si="14"/>
        <v>1</v>
      </c>
      <c r="N117" s="482" t="s">
        <v>1038</v>
      </c>
      <c r="O117" s="50"/>
      <c r="P117" s="135"/>
      <c r="Q117" s="134"/>
      <c r="T117" s="103"/>
      <c r="V117" s="103"/>
      <c r="W117" s="103"/>
      <c r="X117" s="332"/>
    </row>
    <row r="118" spans="1:24" ht="47.1" customHeight="1" x14ac:dyDescent="0.25">
      <c r="A118" s="118"/>
      <c r="B118" s="410">
        <v>13</v>
      </c>
      <c r="C118" s="428" t="str">
        <f t="shared" si="11"/>
        <v/>
      </c>
      <c r="D118" s="502" t="str">
        <f ca="1">TEXT(IFERROR(INDEX('Overview - Section A'!$A$37:$A$44,MATCH(J118,'Overview - Section A'!$U$37:$U$44,0)),""),"d-mmm-yy") &amp;" to " &amp; TEXT(IFERROR(INDEX('Overview - Section A'!$E$37:$E$44,MATCH(J118,'Overview - Section A'!$U$37:$U$44,0)),""),"d-mmm-yy")</f>
        <v>d-janv-yy to d-juin-yy</v>
      </c>
      <c r="E118" s="430"/>
      <c r="F118" s="431"/>
      <c r="G118" s="495" t="str">
        <f t="shared" si="12"/>
        <v/>
      </c>
      <c r="H118" s="434"/>
      <c r="I118" s="486"/>
      <c r="J118" s="436" t="s">
        <v>462</v>
      </c>
      <c r="K118" s="503"/>
      <c r="L118" s="482" t="b">
        <f t="shared" si="13"/>
        <v>1</v>
      </c>
      <c r="M118" s="482" t="b">
        <f t="shared" si="14"/>
        <v>0</v>
      </c>
      <c r="N118" s="482" t="s">
        <v>1039</v>
      </c>
      <c r="O118" s="50"/>
      <c r="P118" s="135"/>
      <c r="Q118" s="134"/>
      <c r="T118" s="103"/>
      <c r="V118" s="103"/>
      <c r="W118" s="103"/>
      <c r="X118" s="332"/>
    </row>
    <row r="119" spans="1:24" ht="47.1" customHeight="1" x14ac:dyDescent="0.25">
      <c r="A119" s="118"/>
      <c r="B119" s="410">
        <v>13</v>
      </c>
      <c r="C119" s="428" t="str">
        <f t="shared" si="11"/>
        <v/>
      </c>
      <c r="D119" s="502" t="str">
        <f ca="1">TEXT(IFERROR(INDEX('Overview - Section A'!$A$37:$A$44,MATCH(J119,'Overview - Section A'!$U$37:$U$44,0)),""),"d-mmm-yy") &amp;" to " &amp; TEXT(IFERROR(INDEX('Overview - Section A'!$E$37:$E$44,MATCH(J119,'Overview - Section A'!$U$37:$U$44,0)),""),"d-mmm-yy")</f>
        <v>d-juil-yy to d-déc-yy</v>
      </c>
      <c r="E119" s="430"/>
      <c r="F119" s="431"/>
      <c r="G119" s="495" t="str">
        <f t="shared" si="12"/>
        <v/>
      </c>
      <c r="H119" s="434"/>
      <c r="I119" s="486"/>
      <c r="J119" s="436" t="s">
        <v>464</v>
      </c>
      <c r="K119" s="503"/>
      <c r="L119" s="482" t="b">
        <f t="shared" si="13"/>
        <v>1</v>
      </c>
      <c r="M119" s="482" t="b">
        <f t="shared" si="14"/>
        <v>0</v>
      </c>
      <c r="N119" s="482" t="s">
        <v>1040</v>
      </c>
      <c r="O119" s="50"/>
      <c r="P119" s="135"/>
      <c r="Q119" s="134"/>
      <c r="T119" s="103"/>
      <c r="V119" s="103"/>
      <c r="W119" s="103"/>
      <c r="X119" s="332"/>
    </row>
    <row r="120" spans="1:24" ht="47.1" customHeight="1" x14ac:dyDescent="0.25">
      <c r="A120" s="118"/>
      <c r="B120" s="410">
        <v>13</v>
      </c>
      <c r="C120" s="428" t="str">
        <f t="shared" si="11"/>
        <v/>
      </c>
      <c r="D120" s="502" t="str">
        <f ca="1">TEXT(IFERROR(INDEX('Overview - Section A'!$A$37:$A$44,MATCH(J120,'Overview - Section A'!$U$37:$U$44,0)),""),"d-mmm-yy") &amp;" to " &amp; TEXT(IFERROR(INDEX('Overview - Section A'!$E$37:$E$44,MATCH(J120,'Overview - Section A'!$U$37:$U$44,0)),""),"d-mmm-yy")</f>
        <v>d-janv-yy to d-juin-yy</v>
      </c>
      <c r="E120" s="430"/>
      <c r="F120" s="431"/>
      <c r="G120" s="495" t="str">
        <f t="shared" si="12"/>
        <v/>
      </c>
      <c r="H120" s="434"/>
      <c r="I120" s="486"/>
      <c r="J120" s="436" t="s">
        <v>466</v>
      </c>
      <c r="K120" s="503"/>
      <c r="L120" s="482" t="b">
        <f t="shared" si="13"/>
        <v>1</v>
      </c>
      <c r="M120" s="482" t="b">
        <f t="shared" si="14"/>
        <v>0</v>
      </c>
      <c r="N120" s="482" t="s">
        <v>1041</v>
      </c>
      <c r="O120" s="50"/>
      <c r="P120" s="135"/>
      <c r="Q120" s="134"/>
      <c r="T120" s="103"/>
      <c r="V120" s="103"/>
      <c r="W120" s="103"/>
      <c r="X120" s="332"/>
    </row>
    <row r="121" spans="1:24" ht="47.1" customHeight="1" x14ac:dyDescent="0.25">
      <c r="A121" s="118"/>
      <c r="B121" s="410">
        <v>13</v>
      </c>
      <c r="C121" s="428" t="str">
        <f t="shared" si="11"/>
        <v/>
      </c>
      <c r="D121" s="502" t="str">
        <f ca="1">TEXT(IFERROR(INDEX('Overview - Section A'!$A$37:$A$44,MATCH(J121,'Overview - Section A'!$U$37:$U$44,0)),""),"d-mmm-yy") &amp;" to " &amp; TEXT(IFERROR(INDEX('Overview - Section A'!$E$37:$E$44,MATCH(J121,'Overview - Section A'!$U$37:$U$44,0)),""),"d-mmm-yy")</f>
        <v>d-juil-yy to d-déc-yy</v>
      </c>
      <c r="E121" s="430"/>
      <c r="F121" s="431"/>
      <c r="G121" s="495" t="str">
        <f t="shared" si="12"/>
        <v/>
      </c>
      <c r="H121" s="434"/>
      <c r="I121" s="486"/>
      <c r="J121" s="436" t="s">
        <v>468</v>
      </c>
      <c r="K121" s="503"/>
      <c r="L121" s="482" t="b">
        <f t="shared" si="13"/>
        <v>1</v>
      </c>
      <c r="M121" s="482" t="b">
        <f t="shared" si="14"/>
        <v>0</v>
      </c>
      <c r="N121" s="482" t="s">
        <v>1042</v>
      </c>
      <c r="O121" s="50"/>
      <c r="P121" s="135"/>
      <c r="Q121" s="134"/>
      <c r="T121" s="103"/>
      <c r="V121" s="103"/>
      <c r="W121" s="103"/>
      <c r="X121" s="332"/>
    </row>
    <row r="122" spans="1:24" ht="47.1" customHeight="1" x14ac:dyDescent="0.25">
      <c r="A122" s="118"/>
      <c r="B122" s="410">
        <v>13</v>
      </c>
      <c r="C122" s="428" t="str">
        <f t="shared" si="11"/>
        <v/>
      </c>
      <c r="D122" s="502" t="str">
        <f ca="1">TEXT(IFERROR(INDEX('Overview - Section A'!$A$37:$A$44,MATCH(J122,'Overview - Section A'!$U$37:$U$44,0)),""),"d-mmm-yy") &amp;" to " &amp; TEXT(IFERROR(INDEX('Overview - Section A'!$E$37:$E$44,MATCH(J122,'Overview - Section A'!$U$37:$U$44,0)),""),"d-mmm-yy")</f>
        <v>d-janv-yy to d-juin-yy</v>
      </c>
      <c r="E122" s="430"/>
      <c r="F122" s="431"/>
      <c r="G122" s="495" t="str">
        <f t="shared" si="12"/>
        <v/>
      </c>
      <c r="H122" s="434"/>
      <c r="I122" s="486"/>
      <c r="J122" s="436" t="s">
        <v>470</v>
      </c>
      <c r="K122" s="503"/>
      <c r="L122" s="482" t="b">
        <f t="shared" si="13"/>
        <v>1</v>
      </c>
      <c r="M122" s="482" t="b">
        <f t="shared" si="14"/>
        <v>0</v>
      </c>
      <c r="N122" s="482" t="s">
        <v>1043</v>
      </c>
      <c r="O122" s="50"/>
      <c r="P122" s="135"/>
      <c r="Q122" s="134"/>
      <c r="T122" s="103"/>
      <c r="V122" s="103"/>
      <c r="W122" s="103"/>
      <c r="X122" s="332"/>
    </row>
    <row r="123" spans="1:24" ht="47.1" customHeight="1" x14ac:dyDescent="0.25">
      <c r="A123" s="118"/>
      <c r="B123" s="410">
        <v>13</v>
      </c>
      <c r="C123" s="428" t="str">
        <f t="shared" si="11"/>
        <v/>
      </c>
      <c r="D123" s="502" t="str">
        <f ca="1">TEXT(IFERROR(INDEX('Overview - Section A'!$A$37:$A$44,MATCH(J123,'Overview - Section A'!$U$37:$U$44,0)),""),"d-mmm-yy") &amp;" to " &amp; TEXT(IFERROR(INDEX('Overview - Section A'!$E$37:$E$44,MATCH(J123,'Overview - Section A'!$U$37:$U$44,0)),""),"d-mmm-yy")</f>
        <v>d-juil-yy to d-déc-yy</v>
      </c>
      <c r="E123" s="430"/>
      <c r="F123" s="431"/>
      <c r="G123" s="495" t="str">
        <f t="shared" si="12"/>
        <v/>
      </c>
      <c r="H123" s="434"/>
      <c r="I123" s="486"/>
      <c r="J123" s="436" t="s">
        <v>473</v>
      </c>
      <c r="K123" s="503"/>
      <c r="L123" s="482" t="b">
        <f t="shared" si="13"/>
        <v>1</v>
      </c>
      <c r="M123" s="482" t="b">
        <f t="shared" si="14"/>
        <v>0</v>
      </c>
      <c r="N123" s="482" t="s">
        <v>1044</v>
      </c>
      <c r="O123" s="50"/>
      <c r="P123" s="135"/>
      <c r="Q123" s="134"/>
      <c r="T123" s="103"/>
      <c r="V123" s="103"/>
      <c r="W123" s="103"/>
      <c r="X123" s="332"/>
    </row>
    <row r="124" spans="1:24" ht="47.1" customHeight="1" x14ac:dyDescent="0.25">
      <c r="A124" s="118"/>
      <c r="B124" s="410">
        <v>14</v>
      </c>
      <c r="C124" s="428" t="str">
        <f t="shared" si="11"/>
        <v/>
      </c>
      <c r="D124" s="502" t="str">
        <f ca="1">TEXT(IFERROR(INDEX('Overview - Section A'!$A$37:$A$44,MATCH(J124,'Overview - Section A'!$U$37:$U$44,0)),""),"d-mmm-yy") &amp;" to " &amp; TEXT(IFERROR(INDEX('Overview - Section A'!$E$37:$E$44,MATCH(J124,'Overview - Section A'!$U$37:$U$44,0)),""),"d-mmm-yy")</f>
        <v>d-janv-yy to d-juin-yy</v>
      </c>
      <c r="E124" s="430"/>
      <c r="F124" s="431"/>
      <c r="G124" s="495" t="str">
        <f t="shared" si="12"/>
        <v/>
      </c>
      <c r="H124" s="434"/>
      <c r="I124" s="486"/>
      <c r="J124" s="436" t="s">
        <v>462</v>
      </c>
      <c r="K124" s="503"/>
      <c r="L124" s="482" t="b">
        <f t="shared" si="13"/>
        <v>1</v>
      </c>
      <c r="M124" s="482" t="b">
        <f t="shared" si="14"/>
        <v>0</v>
      </c>
      <c r="N124" s="482" t="s">
        <v>1045</v>
      </c>
      <c r="O124" s="50"/>
      <c r="P124" s="135"/>
      <c r="Q124" s="134"/>
      <c r="T124" s="103"/>
      <c r="V124" s="103"/>
      <c r="W124" s="103"/>
      <c r="X124" s="332"/>
    </row>
    <row r="125" spans="1:24" ht="47.1" customHeight="1" x14ac:dyDescent="0.25">
      <c r="A125" s="118"/>
      <c r="B125" s="410">
        <v>14</v>
      </c>
      <c r="C125" s="428" t="str">
        <f t="shared" si="11"/>
        <v/>
      </c>
      <c r="D125" s="502" t="str">
        <f ca="1">TEXT(IFERROR(INDEX('Overview - Section A'!$A$37:$A$44,MATCH(J125,'Overview - Section A'!$U$37:$U$44,0)),""),"d-mmm-yy") &amp;" to " &amp; TEXT(IFERROR(INDEX('Overview - Section A'!$E$37:$E$44,MATCH(J125,'Overview - Section A'!$U$37:$U$44,0)),""),"d-mmm-yy")</f>
        <v>d-juil-yy to d-déc-yy</v>
      </c>
      <c r="E125" s="430"/>
      <c r="F125" s="431"/>
      <c r="G125" s="495" t="str">
        <f t="shared" si="12"/>
        <v/>
      </c>
      <c r="H125" s="434"/>
      <c r="I125" s="486"/>
      <c r="J125" s="436" t="s">
        <v>464</v>
      </c>
      <c r="K125" s="503"/>
      <c r="L125" s="482" t="b">
        <f t="shared" si="13"/>
        <v>1</v>
      </c>
      <c r="M125" s="482" t="b">
        <f t="shared" si="14"/>
        <v>0</v>
      </c>
      <c r="N125" s="482" t="s">
        <v>1046</v>
      </c>
      <c r="O125" s="50"/>
      <c r="P125" s="135"/>
      <c r="Q125" s="134"/>
      <c r="T125" s="103"/>
      <c r="V125" s="103"/>
      <c r="W125" s="103"/>
      <c r="X125" s="332"/>
    </row>
    <row r="126" spans="1:24" ht="47.1" customHeight="1" x14ac:dyDescent="0.25">
      <c r="A126" s="118"/>
      <c r="B126" s="410">
        <v>14</v>
      </c>
      <c r="C126" s="428" t="str">
        <f t="shared" si="11"/>
        <v/>
      </c>
      <c r="D126" s="502" t="str">
        <f ca="1">TEXT(IFERROR(INDEX('Overview - Section A'!$A$37:$A$44,MATCH(J126,'Overview - Section A'!$U$37:$U$44,0)),""),"d-mmm-yy") &amp;" to " &amp; TEXT(IFERROR(INDEX('Overview - Section A'!$E$37:$E$44,MATCH(J126,'Overview - Section A'!$U$37:$U$44,0)),""),"d-mmm-yy")</f>
        <v>d-janv-yy to d-juin-yy</v>
      </c>
      <c r="E126" s="430"/>
      <c r="F126" s="431"/>
      <c r="G126" s="495" t="str">
        <f t="shared" si="12"/>
        <v/>
      </c>
      <c r="H126" s="434"/>
      <c r="I126" s="486"/>
      <c r="J126" s="436" t="s">
        <v>466</v>
      </c>
      <c r="K126" s="503"/>
      <c r="L126" s="482" t="b">
        <f t="shared" si="13"/>
        <v>1</v>
      </c>
      <c r="M126" s="482" t="b">
        <f t="shared" si="14"/>
        <v>0</v>
      </c>
      <c r="N126" s="482" t="s">
        <v>1047</v>
      </c>
      <c r="O126" s="50"/>
      <c r="P126" s="135"/>
      <c r="Q126" s="134"/>
      <c r="T126" s="103"/>
      <c r="V126" s="103"/>
      <c r="W126" s="103"/>
      <c r="X126" s="332"/>
    </row>
    <row r="127" spans="1:24" ht="47.1" customHeight="1" x14ac:dyDescent="0.25">
      <c r="A127" s="118"/>
      <c r="B127" s="410">
        <v>14</v>
      </c>
      <c r="C127" s="428" t="str">
        <f t="shared" si="11"/>
        <v/>
      </c>
      <c r="D127" s="502" t="str">
        <f ca="1">TEXT(IFERROR(INDEX('Overview - Section A'!$A$37:$A$44,MATCH(J127,'Overview - Section A'!$U$37:$U$44,0)),""),"d-mmm-yy") &amp;" to " &amp; TEXT(IFERROR(INDEX('Overview - Section A'!$E$37:$E$44,MATCH(J127,'Overview - Section A'!$U$37:$U$44,0)),""),"d-mmm-yy")</f>
        <v>d-juil-yy to d-déc-yy</v>
      </c>
      <c r="E127" s="430"/>
      <c r="F127" s="431"/>
      <c r="G127" s="495" t="str">
        <f t="shared" si="12"/>
        <v/>
      </c>
      <c r="H127" s="434"/>
      <c r="I127" s="486"/>
      <c r="J127" s="436" t="s">
        <v>468</v>
      </c>
      <c r="K127" s="503"/>
      <c r="L127" s="482" t="b">
        <f t="shared" si="13"/>
        <v>1</v>
      </c>
      <c r="M127" s="482" t="b">
        <f t="shared" si="14"/>
        <v>0</v>
      </c>
      <c r="N127" s="482" t="s">
        <v>1048</v>
      </c>
      <c r="O127" s="50"/>
      <c r="P127" s="135"/>
      <c r="Q127" s="134"/>
      <c r="T127" s="103"/>
      <c r="V127" s="103"/>
      <c r="W127" s="103"/>
      <c r="X127" s="332"/>
    </row>
    <row r="128" spans="1:24" ht="47.1" customHeight="1" x14ac:dyDescent="0.25">
      <c r="A128" s="118"/>
      <c r="B128" s="410">
        <v>14</v>
      </c>
      <c r="C128" s="428" t="str">
        <f t="shared" si="11"/>
        <v/>
      </c>
      <c r="D128" s="502" t="str">
        <f ca="1">TEXT(IFERROR(INDEX('Overview - Section A'!$A$37:$A$44,MATCH(J128,'Overview - Section A'!$U$37:$U$44,0)),""),"d-mmm-yy") &amp;" to " &amp; TEXT(IFERROR(INDEX('Overview - Section A'!$E$37:$E$44,MATCH(J128,'Overview - Section A'!$U$37:$U$44,0)),""),"d-mmm-yy")</f>
        <v>d-janv-yy to d-juin-yy</v>
      </c>
      <c r="E128" s="430"/>
      <c r="F128" s="431"/>
      <c r="G128" s="495" t="str">
        <f t="shared" si="12"/>
        <v/>
      </c>
      <c r="H128" s="434"/>
      <c r="I128" s="486"/>
      <c r="J128" s="436" t="s">
        <v>470</v>
      </c>
      <c r="K128" s="503"/>
      <c r="L128" s="482" t="b">
        <f t="shared" si="13"/>
        <v>1</v>
      </c>
      <c r="M128" s="482" t="b">
        <f t="shared" si="14"/>
        <v>0</v>
      </c>
      <c r="N128" s="482" t="s">
        <v>1049</v>
      </c>
      <c r="O128" s="50"/>
      <c r="P128" s="135"/>
      <c r="Q128" s="134"/>
      <c r="T128" s="103"/>
      <c r="V128" s="103"/>
      <c r="W128" s="103"/>
      <c r="X128" s="332"/>
    </row>
    <row r="129" spans="1:24" ht="47.1" customHeight="1" x14ac:dyDescent="0.25">
      <c r="A129" s="118"/>
      <c r="B129" s="410">
        <v>14</v>
      </c>
      <c r="C129" s="428" t="str">
        <f t="shared" si="11"/>
        <v/>
      </c>
      <c r="D129" s="502" t="str">
        <f ca="1">TEXT(IFERROR(INDEX('Overview - Section A'!$A$37:$A$44,MATCH(J129,'Overview - Section A'!$U$37:$U$44,0)),""),"d-mmm-yy") &amp;" to " &amp; TEXT(IFERROR(INDEX('Overview - Section A'!$E$37:$E$44,MATCH(J129,'Overview - Section A'!$U$37:$U$44,0)),""),"d-mmm-yy")</f>
        <v>d-juil-yy to d-déc-yy</v>
      </c>
      <c r="E129" s="430"/>
      <c r="F129" s="431"/>
      <c r="G129" s="495" t="str">
        <f t="shared" si="12"/>
        <v/>
      </c>
      <c r="H129" s="434"/>
      <c r="I129" s="486"/>
      <c r="J129" s="436" t="s">
        <v>473</v>
      </c>
      <c r="K129" s="503"/>
      <c r="L129" s="482" t="b">
        <f t="shared" si="13"/>
        <v>1</v>
      </c>
      <c r="M129" s="482" t="b">
        <f t="shared" si="14"/>
        <v>0</v>
      </c>
      <c r="N129" s="482" t="s">
        <v>1050</v>
      </c>
      <c r="O129" s="50"/>
      <c r="P129" s="135"/>
      <c r="Q129" s="134"/>
      <c r="T129" s="103"/>
      <c r="V129" s="103"/>
      <c r="W129" s="103"/>
      <c r="X129" s="332"/>
    </row>
    <row r="130" spans="1:24" ht="47.1" customHeight="1" x14ac:dyDescent="0.25">
      <c r="A130" s="118"/>
      <c r="B130" s="410">
        <v>15</v>
      </c>
      <c r="C130" s="428" t="str">
        <f t="shared" si="11"/>
        <v/>
      </c>
      <c r="D130" s="502" t="str">
        <f ca="1">TEXT(IFERROR(INDEX('Overview - Section A'!$A$37:$A$44,MATCH(J130,'Overview - Section A'!$U$37:$U$44,0)),""),"d-mmm-yy") &amp;" to " &amp; TEXT(IFERROR(INDEX('Overview - Section A'!$E$37:$E$44,MATCH(J130,'Overview - Section A'!$U$37:$U$44,0)),""),"d-mmm-yy")</f>
        <v>d-janv-yy to d-juin-yy</v>
      </c>
      <c r="E130" s="430"/>
      <c r="F130" s="431"/>
      <c r="G130" s="495" t="str">
        <f t="shared" si="12"/>
        <v/>
      </c>
      <c r="H130" s="434"/>
      <c r="I130" s="486"/>
      <c r="J130" s="436" t="s">
        <v>462</v>
      </c>
      <c r="K130" s="503"/>
      <c r="L130" s="482" t="b">
        <f t="shared" si="13"/>
        <v>1</v>
      </c>
      <c r="M130" s="482" t="b">
        <f t="shared" si="14"/>
        <v>0</v>
      </c>
      <c r="N130" s="482" t="s">
        <v>1051</v>
      </c>
      <c r="O130" s="50"/>
      <c r="P130" s="135"/>
      <c r="Q130" s="134"/>
      <c r="T130" s="103"/>
      <c r="V130" s="103"/>
      <c r="W130" s="103"/>
      <c r="X130" s="332"/>
    </row>
    <row r="131" spans="1:24" ht="47.1" customHeight="1" x14ac:dyDescent="0.25">
      <c r="A131" s="118"/>
      <c r="B131" s="410">
        <v>15</v>
      </c>
      <c r="C131" s="428" t="str">
        <f t="shared" si="11"/>
        <v/>
      </c>
      <c r="D131" s="502" t="str">
        <f ca="1">TEXT(IFERROR(INDEX('Overview - Section A'!$A$37:$A$44,MATCH(J131,'Overview - Section A'!$U$37:$U$44,0)),""),"d-mmm-yy") &amp;" to " &amp; TEXT(IFERROR(INDEX('Overview - Section A'!$E$37:$E$44,MATCH(J131,'Overview - Section A'!$U$37:$U$44,0)),""),"d-mmm-yy")</f>
        <v>d-juil-yy to d-déc-yy</v>
      </c>
      <c r="E131" s="430"/>
      <c r="F131" s="431"/>
      <c r="G131" s="495" t="str">
        <f t="shared" si="12"/>
        <v/>
      </c>
      <c r="H131" s="434"/>
      <c r="I131" s="486"/>
      <c r="J131" s="436" t="s">
        <v>464</v>
      </c>
      <c r="K131" s="503"/>
      <c r="L131" s="482" t="b">
        <f t="shared" si="13"/>
        <v>1</v>
      </c>
      <c r="M131" s="482" t="b">
        <f t="shared" si="14"/>
        <v>0</v>
      </c>
      <c r="N131" s="482" t="s">
        <v>1052</v>
      </c>
      <c r="O131" s="50"/>
      <c r="P131" s="135"/>
      <c r="Q131" s="134"/>
      <c r="T131" s="103"/>
      <c r="V131" s="103"/>
      <c r="W131" s="103"/>
      <c r="X131" s="332"/>
    </row>
    <row r="132" spans="1:24" ht="47.1" customHeight="1" x14ac:dyDescent="0.25">
      <c r="A132" s="118"/>
      <c r="B132" s="410">
        <v>15</v>
      </c>
      <c r="C132" s="428" t="str">
        <f t="shared" si="11"/>
        <v/>
      </c>
      <c r="D132" s="502" t="str">
        <f ca="1">TEXT(IFERROR(INDEX('Overview - Section A'!$A$37:$A$44,MATCH(J132,'Overview - Section A'!$U$37:$U$44,0)),""),"d-mmm-yy") &amp;" to " &amp; TEXT(IFERROR(INDEX('Overview - Section A'!$E$37:$E$44,MATCH(J132,'Overview - Section A'!$U$37:$U$44,0)),""),"d-mmm-yy")</f>
        <v>d-janv-yy to d-juin-yy</v>
      </c>
      <c r="E132" s="430"/>
      <c r="F132" s="431"/>
      <c r="G132" s="495" t="str">
        <f t="shared" si="12"/>
        <v/>
      </c>
      <c r="H132" s="434"/>
      <c r="I132" s="486"/>
      <c r="J132" s="436" t="s">
        <v>466</v>
      </c>
      <c r="K132" s="503"/>
      <c r="L132" s="482" t="b">
        <f t="shared" si="13"/>
        <v>1</v>
      </c>
      <c r="M132" s="482" t="b">
        <f t="shared" si="14"/>
        <v>0</v>
      </c>
      <c r="N132" s="482" t="s">
        <v>1053</v>
      </c>
      <c r="O132" s="50"/>
      <c r="P132" s="135"/>
      <c r="Q132" s="134"/>
      <c r="T132" s="103"/>
      <c r="V132" s="103"/>
      <c r="W132" s="103"/>
      <c r="X132" s="332"/>
    </row>
    <row r="133" spans="1:24" ht="47.1" customHeight="1" x14ac:dyDescent="0.25">
      <c r="A133" s="118"/>
      <c r="B133" s="410">
        <v>15</v>
      </c>
      <c r="C133" s="428" t="str">
        <f t="shared" si="11"/>
        <v/>
      </c>
      <c r="D133" s="502" t="str">
        <f ca="1">TEXT(IFERROR(INDEX('Overview - Section A'!$A$37:$A$44,MATCH(J133,'Overview - Section A'!$U$37:$U$44,0)),""),"d-mmm-yy") &amp;" to " &amp; TEXT(IFERROR(INDEX('Overview - Section A'!$E$37:$E$44,MATCH(J133,'Overview - Section A'!$U$37:$U$44,0)),""),"d-mmm-yy")</f>
        <v>d-juil-yy to d-déc-yy</v>
      </c>
      <c r="E133" s="430"/>
      <c r="F133" s="431"/>
      <c r="G133" s="495" t="str">
        <f t="shared" si="12"/>
        <v/>
      </c>
      <c r="H133" s="434"/>
      <c r="I133" s="486"/>
      <c r="J133" s="436" t="s">
        <v>468</v>
      </c>
      <c r="K133" s="503"/>
      <c r="L133" s="482" t="b">
        <f t="shared" si="13"/>
        <v>1</v>
      </c>
      <c r="M133" s="482" t="b">
        <f t="shared" si="14"/>
        <v>0</v>
      </c>
      <c r="N133" s="482" t="s">
        <v>1054</v>
      </c>
      <c r="O133" s="50"/>
      <c r="P133" s="135"/>
      <c r="Q133" s="134"/>
      <c r="T133" s="103"/>
      <c r="V133" s="103"/>
      <c r="W133" s="103"/>
      <c r="X133" s="332"/>
    </row>
    <row r="134" spans="1:24" ht="47.1" customHeight="1" x14ac:dyDescent="0.25">
      <c r="A134" s="118"/>
      <c r="B134" s="410">
        <v>15</v>
      </c>
      <c r="C134" s="428" t="str">
        <f t="shared" si="11"/>
        <v/>
      </c>
      <c r="D134" s="502" t="str">
        <f ca="1">TEXT(IFERROR(INDEX('Overview - Section A'!$A$37:$A$44,MATCH(J134,'Overview - Section A'!$U$37:$U$44,0)),""),"d-mmm-yy") &amp;" to " &amp; TEXT(IFERROR(INDEX('Overview - Section A'!$E$37:$E$44,MATCH(J134,'Overview - Section A'!$U$37:$U$44,0)),""),"d-mmm-yy")</f>
        <v>d-janv-yy to d-juin-yy</v>
      </c>
      <c r="E134" s="430"/>
      <c r="F134" s="431"/>
      <c r="G134" s="495" t="str">
        <f t="shared" si="12"/>
        <v/>
      </c>
      <c r="H134" s="434"/>
      <c r="I134" s="486"/>
      <c r="J134" s="436" t="s">
        <v>470</v>
      </c>
      <c r="K134" s="503"/>
      <c r="L134" s="482" t="b">
        <f t="shared" si="13"/>
        <v>1</v>
      </c>
      <c r="M134" s="482" t="b">
        <f t="shared" si="14"/>
        <v>0</v>
      </c>
      <c r="N134" s="482" t="s">
        <v>1055</v>
      </c>
      <c r="O134" s="50"/>
      <c r="P134" s="135"/>
      <c r="Q134" s="134"/>
      <c r="T134" s="103"/>
      <c r="V134" s="103"/>
      <c r="W134" s="103"/>
      <c r="X134" s="332"/>
    </row>
    <row r="135" spans="1:24" ht="47.1" customHeight="1" x14ac:dyDescent="0.25">
      <c r="A135" s="118"/>
      <c r="B135" s="410">
        <v>15</v>
      </c>
      <c r="C135" s="428" t="str">
        <f t="shared" si="11"/>
        <v/>
      </c>
      <c r="D135" s="502" t="str">
        <f ca="1">TEXT(IFERROR(INDEX('Overview - Section A'!$A$37:$A$44,MATCH(J135,'Overview - Section A'!$U$37:$U$44,0)),""),"d-mmm-yy") &amp;" to " &amp; TEXT(IFERROR(INDEX('Overview - Section A'!$E$37:$E$44,MATCH(J135,'Overview - Section A'!$U$37:$U$44,0)),""),"d-mmm-yy")</f>
        <v>d-juil-yy to d-déc-yy</v>
      </c>
      <c r="E135" s="430"/>
      <c r="F135" s="431"/>
      <c r="G135" s="495" t="str">
        <f t="shared" si="12"/>
        <v/>
      </c>
      <c r="H135" s="434"/>
      <c r="I135" s="486"/>
      <c r="J135" s="436" t="s">
        <v>473</v>
      </c>
      <c r="K135" s="503"/>
      <c r="L135" s="482" t="b">
        <f t="shared" si="13"/>
        <v>1</v>
      </c>
      <c r="M135" s="482" t="b">
        <f t="shared" si="14"/>
        <v>0</v>
      </c>
      <c r="N135" s="482" t="s">
        <v>1056</v>
      </c>
      <c r="O135" s="50"/>
      <c r="P135" s="135"/>
      <c r="Q135" s="134"/>
      <c r="T135" s="103"/>
      <c r="V135" s="103"/>
      <c r="W135" s="103"/>
      <c r="X135" s="332"/>
    </row>
    <row r="136" spans="1:24" ht="47.1" customHeight="1" x14ac:dyDescent="0.25">
      <c r="A136" s="118"/>
      <c r="B136" s="410">
        <v>16</v>
      </c>
      <c r="C136" s="428" t="str">
        <f t="shared" si="11"/>
        <v/>
      </c>
      <c r="D136" s="502" t="str">
        <f ca="1">TEXT(IFERROR(INDEX('Overview - Section A'!$A$37:$A$44,MATCH(J136,'Overview - Section A'!$U$37:$U$44,0)),""),"d-mmm-yy") &amp;" to " &amp; TEXT(IFERROR(INDEX('Overview - Section A'!$E$37:$E$44,MATCH(J136,'Overview - Section A'!$U$37:$U$44,0)),""),"d-mmm-yy")</f>
        <v>d-janv-yy to d-juin-yy</v>
      </c>
      <c r="E136" s="430"/>
      <c r="F136" s="431"/>
      <c r="G136" s="495" t="str">
        <f t="shared" si="12"/>
        <v/>
      </c>
      <c r="H136" s="434"/>
      <c r="I136" s="486"/>
      <c r="J136" s="436" t="s">
        <v>462</v>
      </c>
      <c r="K136" s="503"/>
      <c r="L136" s="482" t="b">
        <f t="shared" si="13"/>
        <v>1</v>
      </c>
      <c r="M136" s="482" t="b">
        <f t="shared" si="14"/>
        <v>0</v>
      </c>
      <c r="N136" s="482" t="s">
        <v>1057</v>
      </c>
      <c r="O136" s="50"/>
      <c r="P136" s="135"/>
      <c r="Q136" s="134"/>
      <c r="T136" s="103"/>
      <c r="V136" s="103"/>
      <c r="W136" s="103"/>
      <c r="X136" s="332"/>
    </row>
    <row r="137" spans="1:24" ht="47.1" customHeight="1" x14ac:dyDescent="0.25">
      <c r="A137" s="118"/>
      <c r="B137" s="410">
        <v>16</v>
      </c>
      <c r="C137" s="428" t="str">
        <f t="shared" si="11"/>
        <v/>
      </c>
      <c r="D137" s="502" t="str">
        <f ca="1">TEXT(IFERROR(INDEX('Overview - Section A'!$A$37:$A$44,MATCH(J137,'Overview - Section A'!$U$37:$U$44,0)),""),"d-mmm-yy") &amp;" to " &amp; TEXT(IFERROR(INDEX('Overview - Section A'!$E$37:$E$44,MATCH(J137,'Overview - Section A'!$U$37:$U$44,0)),""),"d-mmm-yy")</f>
        <v>d-juil-yy to d-déc-yy</v>
      </c>
      <c r="E137" s="430"/>
      <c r="F137" s="431"/>
      <c r="G137" s="495" t="str">
        <f t="shared" si="12"/>
        <v/>
      </c>
      <c r="H137" s="434"/>
      <c r="I137" s="486"/>
      <c r="J137" s="436" t="s">
        <v>464</v>
      </c>
      <c r="K137" s="503"/>
      <c r="L137" s="482" t="b">
        <f t="shared" si="13"/>
        <v>1</v>
      </c>
      <c r="M137" s="482" t="b">
        <f t="shared" si="14"/>
        <v>0</v>
      </c>
      <c r="N137" s="482" t="s">
        <v>1058</v>
      </c>
      <c r="O137" s="50"/>
      <c r="P137" s="135"/>
      <c r="Q137" s="134"/>
      <c r="T137" s="103"/>
      <c r="V137" s="103"/>
      <c r="W137" s="103"/>
      <c r="X137" s="332"/>
    </row>
    <row r="138" spans="1:24" ht="47.1" customHeight="1" x14ac:dyDescent="0.25">
      <c r="A138" s="118"/>
      <c r="B138" s="410">
        <v>16</v>
      </c>
      <c r="C138" s="428" t="str">
        <f t="shared" si="11"/>
        <v/>
      </c>
      <c r="D138" s="502" t="str">
        <f ca="1">TEXT(IFERROR(INDEX('Overview - Section A'!$A$37:$A$44,MATCH(J138,'Overview - Section A'!$U$37:$U$44,0)),""),"d-mmm-yy") &amp;" to " &amp; TEXT(IFERROR(INDEX('Overview - Section A'!$E$37:$E$44,MATCH(J138,'Overview - Section A'!$U$37:$U$44,0)),""),"d-mmm-yy")</f>
        <v>d-janv-yy to d-juin-yy</v>
      </c>
      <c r="E138" s="430"/>
      <c r="F138" s="431"/>
      <c r="G138" s="495" t="str">
        <f t="shared" si="12"/>
        <v/>
      </c>
      <c r="H138" s="434"/>
      <c r="I138" s="486"/>
      <c r="J138" s="436" t="s">
        <v>466</v>
      </c>
      <c r="K138" s="503"/>
      <c r="L138" s="482" t="b">
        <f t="shared" si="13"/>
        <v>1</v>
      </c>
      <c r="M138" s="482" t="b">
        <f t="shared" si="14"/>
        <v>0</v>
      </c>
      <c r="N138" s="482" t="s">
        <v>1059</v>
      </c>
      <c r="O138" s="50"/>
      <c r="P138" s="135"/>
      <c r="Q138" s="134"/>
      <c r="T138" s="103"/>
      <c r="V138" s="103"/>
      <c r="W138" s="103"/>
      <c r="X138" s="332"/>
    </row>
    <row r="139" spans="1:24" ht="47.1" customHeight="1" x14ac:dyDescent="0.25">
      <c r="A139" s="118"/>
      <c r="B139" s="410">
        <v>16</v>
      </c>
      <c r="C139" s="428" t="str">
        <f t="shared" si="11"/>
        <v/>
      </c>
      <c r="D139" s="502" t="str">
        <f ca="1">TEXT(IFERROR(INDEX('Overview - Section A'!$A$37:$A$44,MATCH(J139,'Overview - Section A'!$U$37:$U$44,0)),""),"d-mmm-yy") &amp;" to " &amp; TEXT(IFERROR(INDEX('Overview - Section A'!$E$37:$E$44,MATCH(J139,'Overview - Section A'!$U$37:$U$44,0)),""),"d-mmm-yy")</f>
        <v>d-juil-yy to d-déc-yy</v>
      </c>
      <c r="E139" s="430"/>
      <c r="F139" s="431"/>
      <c r="G139" s="495" t="str">
        <f t="shared" si="12"/>
        <v/>
      </c>
      <c r="H139" s="434"/>
      <c r="I139" s="486"/>
      <c r="J139" s="436" t="s">
        <v>468</v>
      </c>
      <c r="K139" s="503"/>
      <c r="L139" s="482" t="b">
        <f t="shared" si="13"/>
        <v>1</v>
      </c>
      <c r="M139" s="482" t="b">
        <f t="shared" si="14"/>
        <v>0</v>
      </c>
      <c r="N139" s="482" t="s">
        <v>1060</v>
      </c>
      <c r="O139" s="50"/>
      <c r="P139" s="135"/>
      <c r="Q139" s="134"/>
      <c r="T139" s="103"/>
      <c r="V139" s="103"/>
      <c r="W139" s="103"/>
      <c r="X139" s="332"/>
    </row>
    <row r="140" spans="1:24" ht="47.1" customHeight="1" x14ac:dyDescent="0.25">
      <c r="A140" s="118"/>
      <c r="B140" s="410">
        <v>16</v>
      </c>
      <c r="C140" s="428" t="str">
        <f t="shared" si="11"/>
        <v/>
      </c>
      <c r="D140" s="502" t="str">
        <f ca="1">TEXT(IFERROR(INDEX('Overview - Section A'!$A$37:$A$44,MATCH(J140,'Overview - Section A'!$U$37:$U$44,0)),""),"d-mmm-yy") &amp;" to " &amp; TEXT(IFERROR(INDEX('Overview - Section A'!$E$37:$E$44,MATCH(J140,'Overview - Section A'!$U$37:$U$44,0)),""),"d-mmm-yy")</f>
        <v>d-janv-yy to d-juin-yy</v>
      </c>
      <c r="E140" s="430"/>
      <c r="F140" s="431"/>
      <c r="G140" s="495" t="str">
        <f t="shared" si="12"/>
        <v/>
      </c>
      <c r="H140" s="434"/>
      <c r="I140" s="486"/>
      <c r="J140" s="436" t="s">
        <v>470</v>
      </c>
      <c r="K140" s="503"/>
      <c r="L140" s="482" t="b">
        <f t="shared" si="13"/>
        <v>1</v>
      </c>
      <c r="M140" s="482" t="b">
        <f t="shared" si="14"/>
        <v>0</v>
      </c>
      <c r="N140" s="482" t="s">
        <v>1061</v>
      </c>
      <c r="O140" s="50"/>
      <c r="P140" s="135"/>
      <c r="Q140" s="134"/>
      <c r="T140" s="103"/>
      <c r="V140" s="103"/>
      <c r="W140" s="103"/>
      <c r="X140" s="332"/>
    </row>
    <row r="141" spans="1:24" ht="47.1" customHeight="1" x14ac:dyDescent="0.25">
      <c r="A141" s="118"/>
      <c r="B141" s="410">
        <v>16</v>
      </c>
      <c r="C141" s="428" t="str">
        <f t="shared" si="11"/>
        <v/>
      </c>
      <c r="D141" s="502" t="str">
        <f ca="1">TEXT(IFERROR(INDEX('Overview - Section A'!$A$37:$A$44,MATCH(J141,'Overview - Section A'!$U$37:$U$44,0)),""),"d-mmm-yy") &amp;" to " &amp; TEXT(IFERROR(INDEX('Overview - Section A'!$E$37:$E$44,MATCH(J141,'Overview - Section A'!$U$37:$U$44,0)),""),"d-mmm-yy")</f>
        <v>d-juil-yy to d-déc-yy</v>
      </c>
      <c r="E141" s="430"/>
      <c r="F141" s="431"/>
      <c r="G141" s="495" t="str">
        <f t="shared" si="12"/>
        <v/>
      </c>
      <c r="H141" s="434"/>
      <c r="I141" s="486"/>
      <c r="J141" s="436" t="s">
        <v>473</v>
      </c>
      <c r="K141" s="503"/>
      <c r="L141" s="482" t="b">
        <f t="shared" si="13"/>
        <v>1</v>
      </c>
      <c r="M141" s="482" t="b">
        <f t="shared" si="14"/>
        <v>0</v>
      </c>
      <c r="N141" s="482" t="s">
        <v>1062</v>
      </c>
      <c r="O141" s="50"/>
      <c r="P141" s="135"/>
      <c r="Q141" s="134"/>
      <c r="T141" s="103"/>
      <c r="V141" s="103"/>
      <c r="W141" s="103"/>
      <c r="X141" s="332"/>
    </row>
    <row r="142" spans="1:24" ht="47.1" customHeight="1" x14ac:dyDescent="0.25">
      <c r="A142" s="118"/>
      <c r="B142" s="410">
        <v>17</v>
      </c>
      <c r="C142" s="428" t="str">
        <f t="shared" si="11"/>
        <v/>
      </c>
      <c r="D142" s="502" t="str">
        <f ca="1">TEXT(IFERROR(INDEX('Overview - Section A'!$A$37:$A$44,MATCH(J142,'Overview - Section A'!$U$37:$U$44,0)),""),"d-mmm-yy") &amp;" to " &amp; TEXT(IFERROR(INDEX('Overview - Section A'!$E$37:$E$44,MATCH(J142,'Overview - Section A'!$U$37:$U$44,0)),""),"d-mmm-yy")</f>
        <v>d-janv-yy to d-juin-yy</v>
      </c>
      <c r="E142" s="430"/>
      <c r="F142" s="431"/>
      <c r="G142" s="495" t="str">
        <f t="shared" si="12"/>
        <v/>
      </c>
      <c r="H142" s="434"/>
      <c r="I142" s="486"/>
      <c r="J142" s="436" t="s">
        <v>462</v>
      </c>
      <c r="K142" s="503"/>
      <c r="L142" s="482" t="b">
        <f t="shared" si="13"/>
        <v>1</v>
      </c>
      <c r="M142" s="482" t="b">
        <f t="shared" si="14"/>
        <v>0</v>
      </c>
      <c r="N142" s="482" t="s">
        <v>1063</v>
      </c>
      <c r="O142" s="50"/>
      <c r="P142" s="135"/>
      <c r="Q142" s="134"/>
      <c r="T142" s="103"/>
      <c r="V142" s="103"/>
      <c r="W142" s="103"/>
      <c r="X142" s="332"/>
    </row>
    <row r="143" spans="1:24" ht="47.1" customHeight="1" x14ac:dyDescent="0.25">
      <c r="A143" s="118"/>
      <c r="B143" s="410">
        <v>17</v>
      </c>
      <c r="C143" s="428" t="str">
        <f t="shared" si="11"/>
        <v/>
      </c>
      <c r="D143" s="502" t="str">
        <f ca="1">TEXT(IFERROR(INDEX('Overview - Section A'!$A$37:$A$44,MATCH(J143,'Overview - Section A'!$U$37:$U$44,0)),""),"d-mmm-yy") &amp;" to " &amp; TEXT(IFERROR(INDEX('Overview - Section A'!$E$37:$E$44,MATCH(J143,'Overview - Section A'!$U$37:$U$44,0)),""),"d-mmm-yy")</f>
        <v>d-juil-yy to d-déc-yy</v>
      </c>
      <c r="E143" s="430"/>
      <c r="F143" s="431"/>
      <c r="G143" s="495" t="str">
        <f t="shared" si="12"/>
        <v/>
      </c>
      <c r="H143" s="434"/>
      <c r="I143" s="486"/>
      <c r="J143" s="436" t="s">
        <v>464</v>
      </c>
      <c r="K143" s="503"/>
      <c r="L143" s="482" t="b">
        <f t="shared" si="13"/>
        <v>1</v>
      </c>
      <c r="M143" s="482" t="b">
        <f t="shared" si="14"/>
        <v>0</v>
      </c>
      <c r="N143" s="482" t="s">
        <v>1064</v>
      </c>
      <c r="O143" s="50"/>
      <c r="P143" s="135"/>
      <c r="Q143" s="134"/>
      <c r="T143" s="103"/>
      <c r="V143" s="103"/>
      <c r="W143" s="103"/>
      <c r="X143" s="332"/>
    </row>
    <row r="144" spans="1:24" ht="47.1" customHeight="1" x14ac:dyDescent="0.25">
      <c r="A144" s="118"/>
      <c r="B144" s="410">
        <v>17</v>
      </c>
      <c r="C144" s="428" t="str">
        <f t="shared" si="11"/>
        <v/>
      </c>
      <c r="D144" s="502" t="str">
        <f ca="1">TEXT(IFERROR(INDEX('Overview - Section A'!$A$37:$A$44,MATCH(J144,'Overview - Section A'!$U$37:$U$44,0)),""),"d-mmm-yy") &amp;" to " &amp; TEXT(IFERROR(INDEX('Overview - Section A'!$E$37:$E$44,MATCH(J144,'Overview - Section A'!$U$37:$U$44,0)),""),"d-mmm-yy")</f>
        <v>d-janv-yy to d-juin-yy</v>
      </c>
      <c r="E144" s="430"/>
      <c r="F144" s="431"/>
      <c r="G144" s="495" t="str">
        <f t="shared" si="12"/>
        <v/>
      </c>
      <c r="H144" s="434"/>
      <c r="I144" s="486"/>
      <c r="J144" s="436" t="s">
        <v>466</v>
      </c>
      <c r="K144" s="503"/>
      <c r="L144" s="482" t="b">
        <f t="shared" si="13"/>
        <v>1</v>
      </c>
      <c r="M144" s="482" t="b">
        <f t="shared" si="14"/>
        <v>0</v>
      </c>
      <c r="N144" s="482" t="s">
        <v>1065</v>
      </c>
      <c r="O144" s="50"/>
      <c r="P144" s="135"/>
      <c r="Q144" s="134"/>
      <c r="T144" s="103"/>
      <c r="V144" s="103"/>
      <c r="W144" s="103"/>
      <c r="X144" s="332"/>
    </row>
    <row r="145" spans="1:24" ht="47.1" customHeight="1" x14ac:dyDescent="0.25">
      <c r="A145" s="118"/>
      <c r="B145" s="410">
        <v>17</v>
      </c>
      <c r="C145" s="428" t="str">
        <f t="shared" si="11"/>
        <v/>
      </c>
      <c r="D145" s="502" t="str">
        <f ca="1">TEXT(IFERROR(INDEX('Overview - Section A'!$A$37:$A$44,MATCH(J145,'Overview - Section A'!$U$37:$U$44,0)),""),"d-mmm-yy") &amp;" to " &amp; TEXT(IFERROR(INDEX('Overview - Section A'!$E$37:$E$44,MATCH(J145,'Overview - Section A'!$U$37:$U$44,0)),""),"d-mmm-yy")</f>
        <v>d-juil-yy to d-déc-yy</v>
      </c>
      <c r="E145" s="430"/>
      <c r="F145" s="431"/>
      <c r="G145" s="495" t="str">
        <f t="shared" si="12"/>
        <v/>
      </c>
      <c r="H145" s="434"/>
      <c r="I145" s="486"/>
      <c r="J145" s="436" t="s">
        <v>468</v>
      </c>
      <c r="K145" s="503"/>
      <c r="L145" s="482" t="b">
        <f t="shared" si="13"/>
        <v>1</v>
      </c>
      <c r="M145" s="482" t="b">
        <f t="shared" si="14"/>
        <v>0</v>
      </c>
      <c r="N145" s="482" t="s">
        <v>1066</v>
      </c>
      <c r="O145" s="50"/>
      <c r="P145" s="135"/>
      <c r="Q145" s="134"/>
      <c r="T145" s="103"/>
      <c r="V145" s="103"/>
      <c r="W145" s="103"/>
      <c r="X145" s="332"/>
    </row>
    <row r="146" spans="1:24" ht="47.1" customHeight="1" x14ac:dyDescent="0.25">
      <c r="A146" s="118"/>
      <c r="B146" s="410">
        <v>17</v>
      </c>
      <c r="C146" s="428" t="str">
        <f t="shared" si="11"/>
        <v/>
      </c>
      <c r="D146" s="502" t="str">
        <f ca="1">TEXT(IFERROR(INDEX('Overview - Section A'!$A$37:$A$44,MATCH(J146,'Overview - Section A'!$U$37:$U$44,0)),""),"d-mmm-yy") &amp;" to " &amp; TEXT(IFERROR(INDEX('Overview - Section A'!$E$37:$E$44,MATCH(J146,'Overview - Section A'!$U$37:$U$44,0)),""),"d-mmm-yy")</f>
        <v>d-janv-yy to d-juin-yy</v>
      </c>
      <c r="E146" s="430"/>
      <c r="F146" s="431"/>
      <c r="G146" s="495" t="str">
        <f t="shared" si="12"/>
        <v/>
      </c>
      <c r="H146" s="434"/>
      <c r="I146" s="486"/>
      <c r="J146" s="436" t="s">
        <v>470</v>
      </c>
      <c r="K146" s="503"/>
      <c r="L146" s="482" t="b">
        <f t="shared" si="13"/>
        <v>1</v>
      </c>
      <c r="M146" s="482" t="b">
        <f t="shared" si="14"/>
        <v>0</v>
      </c>
      <c r="N146" s="482" t="s">
        <v>1067</v>
      </c>
      <c r="O146" s="50"/>
      <c r="P146" s="135"/>
      <c r="Q146" s="134"/>
      <c r="T146" s="103"/>
      <c r="V146" s="103"/>
      <c r="W146" s="103"/>
      <c r="X146" s="332"/>
    </row>
    <row r="147" spans="1:24" ht="47.1" customHeight="1" x14ac:dyDescent="0.25">
      <c r="A147" s="118"/>
      <c r="B147" s="410">
        <v>17</v>
      </c>
      <c r="C147" s="428" t="str">
        <f t="shared" si="11"/>
        <v/>
      </c>
      <c r="D147" s="502" t="str">
        <f ca="1">TEXT(IFERROR(INDEX('Overview - Section A'!$A$37:$A$44,MATCH(J147,'Overview - Section A'!$U$37:$U$44,0)),""),"d-mmm-yy") &amp;" to " &amp; TEXT(IFERROR(INDEX('Overview - Section A'!$E$37:$E$44,MATCH(J147,'Overview - Section A'!$U$37:$U$44,0)),""),"d-mmm-yy")</f>
        <v>d-juil-yy to d-déc-yy</v>
      </c>
      <c r="E147" s="430"/>
      <c r="F147" s="431"/>
      <c r="G147" s="495" t="str">
        <f t="shared" si="12"/>
        <v/>
      </c>
      <c r="H147" s="434"/>
      <c r="I147" s="486"/>
      <c r="J147" s="436" t="s">
        <v>473</v>
      </c>
      <c r="K147" s="503"/>
      <c r="L147" s="482" t="b">
        <f t="shared" si="13"/>
        <v>1</v>
      </c>
      <c r="M147" s="482" t="b">
        <f t="shared" si="14"/>
        <v>0</v>
      </c>
      <c r="N147" s="482" t="s">
        <v>1068</v>
      </c>
      <c r="O147" s="50"/>
      <c r="P147" s="135"/>
      <c r="Q147" s="134"/>
      <c r="T147" s="103"/>
      <c r="V147" s="103"/>
      <c r="W147" s="103"/>
      <c r="X147" s="332"/>
    </row>
    <row r="148" spans="1:24" ht="47.1" customHeight="1" x14ac:dyDescent="0.25">
      <c r="A148" s="118"/>
      <c r="B148" s="410">
        <v>18</v>
      </c>
      <c r="C148" s="428" t="str">
        <f t="shared" si="11"/>
        <v/>
      </c>
      <c r="D148" s="502" t="str">
        <f ca="1">TEXT(IFERROR(INDEX('Overview - Section A'!$A$37:$A$44,MATCH(J148,'Overview - Section A'!$U$37:$U$44,0)),""),"d-mmm-yy") &amp;" to " &amp; TEXT(IFERROR(INDEX('Overview - Section A'!$E$37:$E$44,MATCH(J148,'Overview - Section A'!$U$37:$U$44,0)),""),"d-mmm-yy")</f>
        <v>d-janv-yy to d-juin-yy</v>
      </c>
      <c r="E148" s="430"/>
      <c r="F148" s="431"/>
      <c r="G148" s="495" t="str">
        <f t="shared" si="12"/>
        <v/>
      </c>
      <c r="H148" s="434"/>
      <c r="I148" s="486"/>
      <c r="J148" s="436" t="s">
        <v>462</v>
      </c>
      <c r="K148" s="503"/>
      <c r="L148" s="482" t="b">
        <f t="shared" si="13"/>
        <v>1</v>
      </c>
      <c r="M148" s="482" t="b">
        <f t="shared" si="14"/>
        <v>0</v>
      </c>
      <c r="N148" s="482" t="s">
        <v>1069</v>
      </c>
      <c r="O148" s="50"/>
      <c r="P148" s="135"/>
      <c r="Q148" s="134"/>
      <c r="T148" s="103"/>
      <c r="V148" s="103"/>
      <c r="W148" s="103"/>
      <c r="X148" s="332"/>
    </row>
    <row r="149" spans="1:24" ht="47.1" customHeight="1" x14ac:dyDescent="0.25">
      <c r="A149" s="118"/>
      <c r="B149" s="410">
        <v>18</v>
      </c>
      <c r="C149" s="428" t="str">
        <f t="shared" si="11"/>
        <v/>
      </c>
      <c r="D149" s="502" t="str">
        <f ca="1">TEXT(IFERROR(INDEX('Overview - Section A'!$A$37:$A$44,MATCH(J149,'Overview - Section A'!$U$37:$U$44,0)),""),"d-mmm-yy") &amp;" to " &amp; TEXT(IFERROR(INDEX('Overview - Section A'!$E$37:$E$44,MATCH(J149,'Overview - Section A'!$U$37:$U$44,0)),""),"d-mmm-yy")</f>
        <v>d-juil-yy to d-déc-yy</v>
      </c>
      <c r="E149" s="430"/>
      <c r="F149" s="431"/>
      <c r="G149" s="495" t="str">
        <f t="shared" si="12"/>
        <v/>
      </c>
      <c r="H149" s="434"/>
      <c r="I149" s="486"/>
      <c r="J149" s="436" t="s">
        <v>464</v>
      </c>
      <c r="K149" s="503"/>
      <c r="L149" s="482" t="b">
        <f t="shared" si="13"/>
        <v>1</v>
      </c>
      <c r="M149" s="482" t="b">
        <f t="shared" si="14"/>
        <v>0</v>
      </c>
      <c r="N149" s="482" t="s">
        <v>1070</v>
      </c>
      <c r="O149" s="50"/>
      <c r="P149" s="135"/>
      <c r="Q149" s="134"/>
      <c r="T149" s="103"/>
      <c r="V149" s="103"/>
      <c r="W149" s="103"/>
      <c r="X149" s="332"/>
    </row>
    <row r="150" spans="1:24" ht="47.1" customHeight="1" x14ac:dyDescent="0.25">
      <c r="A150" s="118"/>
      <c r="B150" s="410">
        <v>18</v>
      </c>
      <c r="C150" s="428" t="str">
        <f t="shared" si="11"/>
        <v/>
      </c>
      <c r="D150" s="502" t="str">
        <f ca="1">TEXT(IFERROR(INDEX('Overview - Section A'!$A$37:$A$44,MATCH(J150,'Overview - Section A'!$U$37:$U$44,0)),""),"d-mmm-yy") &amp;" to " &amp; TEXT(IFERROR(INDEX('Overview - Section A'!$E$37:$E$44,MATCH(J150,'Overview - Section A'!$U$37:$U$44,0)),""),"d-mmm-yy")</f>
        <v>d-janv-yy to d-juin-yy</v>
      </c>
      <c r="E150" s="430"/>
      <c r="F150" s="431"/>
      <c r="G150" s="495" t="str">
        <f t="shared" si="12"/>
        <v/>
      </c>
      <c r="H150" s="434"/>
      <c r="I150" s="486"/>
      <c r="J150" s="436" t="s">
        <v>466</v>
      </c>
      <c r="K150" s="503"/>
      <c r="L150" s="482" t="b">
        <f t="shared" si="13"/>
        <v>1</v>
      </c>
      <c r="M150" s="482" t="b">
        <f t="shared" si="14"/>
        <v>0</v>
      </c>
      <c r="N150" s="482" t="s">
        <v>1071</v>
      </c>
      <c r="O150" s="50"/>
      <c r="P150" s="135"/>
      <c r="Q150" s="134"/>
      <c r="T150" s="103"/>
      <c r="V150" s="103"/>
      <c r="W150" s="103"/>
      <c r="X150" s="332"/>
    </row>
    <row r="151" spans="1:24" ht="47.1" customHeight="1" x14ac:dyDescent="0.25">
      <c r="A151" s="118"/>
      <c r="B151" s="410">
        <v>18</v>
      </c>
      <c r="C151" s="428" t="str">
        <f t="shared" si="11"/>
        <v/>
      </c>
      <c r="D151" s="502" t="str">
        <f ca="1">TEXT(IFERROR(INDEX('Overview - Section A'!$A$37:$A$44,MATCH(J151,'Overview - Section A'!$U$37:$U$44,0)),""),"d-mmm-yy") &amp;" to " &amp; TEXT(IFERROR(INDEX('Overview - Section A'!$E$37:$E$44,MATCH(J151,'Overview - Section A'!$U$37:$U$44,0)),""),"d-mmm-yy")</f>
        <v>d-juil-yy to d-déc-yy</v>
      </c>
      <c r="E151" s="430"/>
      <c r="F151" s="431"/>
      <c r="G151" s="495" t="str">
        <f t="shared" si="12"/>
        <v/>
      </c>
      <c r="H151" s="434"/>
      <c r="I151" s="486"/>
      <c r="J151" s="436" t="s">
        <v>468</v>
      </c>
      <c r="K151" s="503"/>
      <c r="L151" s="482" t="b">
        <f t="shared" si="13"/>
        <v>1</v>
      </c>
      <c r="M151" s="482" t="b">
        <f t="shared" si="14"/>
        <v>0</v>
      </c>
      <c r="N151" s="482" t="s">
        <v>1072</v>
      </c>
      <c r="O151" s="50"/>
      <c r="P151" s="135"/>
      <c r="Q151" s="134"/>
      <c r="T151" s="103"/>
      <c r="V151" s="103"/>
      <c r="W151" s="103"/>
      <c r="X151" s="332"/>
    </row>
    <row r="152" spans="1:24" ht="47.1" customHeight="1" x14ac:dyDescent="0.25">
      <c r="A152" s="118"/>
      <c r="B152" s="410">
        <v>18</v>
      </c>
      <c r="C152" s="428" t="str">
        <f t="shared" si="11"/>
        <v/>
      </c>
      <c r="D152" s="502" t="str">
        <f ca="1">TEXT(IFERROR(INDEX('Overview - Section A'!$A$37:$A$44,MATCH(J152,'Overview - Section A'!$U$37:$U$44,0)),""),"d-mmm-yy") &amp;" to " &amp; TEXT(IFERROR(INDEX('Overview - Section A'!$E$37:$E$44,MATCH(J152,'Overview - Section A'!$U$37:$U$44,0)),""),"d-mmm-yy")</f>
        <v>d-janv-yy to d-juin-yy</v>
      </c>
      <c r="E152" s="430"/>
      <c r="F152" s="431"/>
      <c r="G152" s="495" t="str">
        <f t="shared" si="12"/>
        <v/>
      </c>
      <c r="H152" s="434"/>
      <c r="I152" s="486"/>
      <c r="J152" s="436" t="s">
        <v>470</v>
      </c>
      <c r="K152" s="503"/>
      <c r="L152" s="482" t="b">
        <f t="shared" si="13"/>
        <v>1</v>
      </c>
      <c r="M152" s="482" t="b">
        <f t="shared" si="14"/>
        <v>0</v>
      </c>
      <c r="N152" s="482" t="s">
        <v>1073</v>
      </c>
      <c r="O152" s="50"/>
      <c r="P152" s="135"/>
      <c r="Q152" s="134"/>
      <c r="T152" s="103"/>
      <c r="V152" s="103"/>
      <c r="W152" s="103"/>
      <c r="X152" s="332"/>
    </row>
    <row r="153" spans="1:24" ht="47.1" customHeight="1" x14ac:dyDescent="0.25">
      <c r="A153" s="118"/>
      <c r="B153" s="410">
        <v>18</v>
      </c>
      <c r="C153" s="428" t="str">
        <f t="shared" si="11"/>
        <v/>
      </c>
      <c r="D153" s="502" t="str">
        <f ca="1">TEXT(IFERROR(INDEX('Overview - Section A'!$A$37:$A$44,MATCH(J153,'Overview - Section A'!$U$37:$U$44,0)),""),"d-mmm-yy") &amp;" to " &amp; TEXT(IFERROR(INDEX('Overview - Section A'!$E$37:$E$44,MATCH(J153,'Overview - Section A'!$U$37:$U$44,0)),""),"d-mmm-yy")</f>
        <v>d-juil-yy to d-déc-yy</v>
      </c>
      <c r="E153" s="430"/>
      <c r="F153" s="431"/>
      <c r="G153" s="495" t="str">
        <f t="shared" si="12"/>
        <v/>
      </c>
      <c r="H153" s="434"/>
      <c r="I153" s="486"/>
      <c r="J153" s="436" t="s">
        <v>473</v>
      </c>
      <c r="K153" s="503"/>
      <c r="L153" s="482" t="b">
        <f t="shared" si="13"/>
        <v>1</v>
      </c>
      <c r="M153" s="482" t="b">
        <f t="shared" si="14"/>
        <v>0</v>
      </c>
      <c r="N153" s="482" t="s">
        <v>1074</v>
      </c>
      <c r="O153" s="50"/>
      <c r="P153" s="135"/>
      <c r="Q153" s="134"/>
      <c r="T153" s="103"/>
      <c r="V153" s="103"/>
      <c r="W153" s="103"/>
      <c r="X153" s="332"/>
    </row>
    <row r="154" spans="1:24" ht="47.1" customHeight="1" x14ac:dyDescent="0.25">
      <c r="A154" s="118"/>
      <c r="B154" s="410">
        <v>19</v>
      </c>
      <c r="C154" s="428" t="str">
        <f t="shared" si="11"/>
        <v/>
      </c>
      <c r="D154" s="502" t="str">
        <f ca="1">TEXT(IFERROR(INDEX('Overview - Section A'!$A$37:$A$44,MATCH(J154,'Overview - Section A'!$U$37:$U$44,0)),""),"d-mmm-yy") &amp;" to " &amp; TEXT(IFERROR(INDEX('Overview - Section A'!$E$37:$E$44,MATCH(J154,'Overview - Section A'!$U$37:$U$44,0)),""),"d-mmm-yy")</f>
        <v>d-janv-yy to d-juin-yy</v>
      </c>
      <c r="E154" s="430"/>
      <c r="F154" s="431"/>
      <c r="G154" s="495" t="str">
        <f t="shared" si="12"/>
        <v/>
      </c>
      <c r="H154" s="434"/>
      <c r="I154" s="486"/>
      <c r="J154" s="436" t="s">
        <v>462</v>
      </c>
      <c r="K154" s="503"/>
      <c r="L154" s="482" t="b">
        <f t="shared" si="13"/>
        <v>1</v>
      </c>
      <c r="M154" s="482" t="b">
        <f t="shared" si="14"/>
        <v>0</v>
      </c>
      <c r="N154" s="482" t="s">
        <v>1075</v>
      </c>
      <c r="O154" s="50"/>
      <c r="P154" s="135"/>
      <c r="Q154" s="134"/>
      <c r="T154" s="103"/>
      <c r="V154" s="103"/>
      <c r="W154" s="103"/>
      <c r="X154" s="332"/>
    </row>
    <row r="155" spans="1:24" ht="47.1" customHeight="1" x14ac:dyDescent="0.25">
      <c r="A155" s="118"/>
      <c r="B155" s="410">
        <v>19</v>
      </c>
      <c r="C155" s="428" t="str">
        <f t="shared" si="11"/>
        <v/>
      </c>
      <c r="D155" s="502" t="str">
        <f ca="1">TEXT(IFERROR(INDEX('Overview - Section A'!$A$37:$A$44,MATCH(J155,'Overview - Section A'!$U$37:$U$44,0)),""),"d-mmm-yy") &amp;" to " &amp; TEXT(IFERROR(INDEX('Overview - Section A'!$E$37:$E$44,MATCH(J155,'Overview - Section A'!$U$37:$U$44,0)),""),"d-mmm-yy")</f>
        <v>d-juil-yy to d-déc-yy</v>
      </c>
      <c r="E155" s="430"/>
      <c r="F155" s="431"/>
      <c r="G155" s="495" t="str">
        <f t="shared" si="12"/>
        <v/>
      </c>
      <c r="H155" s="434"/>
      <c r="I155" s="486"/>
      <c r="J155" s="436" t="s">
        <v>464</v>
      </c>
      <c r="K155" s="503"/>
      <c r="L155" s="482" t="b">
        <f t="shared" si="13"/>
        <v>1</v>
      </c>
      <c r="M155" s="482" t="b">
        <f t="shared" si="14"/>
        <v>0</v>
      </c>
      <c r="N155" s="482" t="s">
        <v>1076</v>
      </c>
      <c r="O155" s="50"/>
      <c r="P155" s="135"/>
      <c r="Q155" s="134"/>
      <c r="T155" s="103"/>
      <c r="V155" s="103"/>
      <c r="W155" s="103"/>
      <c r="X155" s="332"/>
    </row>
    <row r="156" spans="1:24" ht="47.1" customHeight="1" x14ac:dyDescent="0.25">
      <c r="A156" s="118"/>
      <c r="B156" s="410">
        <v>19</v>
      </c>
      <c r="C156" s="428" t="str">
        <f t="shared" si="11"/>
        <v/>
      </c>
      <c r="D156" s="502" t="str">
        <f ca="1">TEXT(IFERROR(INDEX('Overview - Section A'!$A$37:$A$44,MATCH(J156,'Overview - Section A'!$U$37:$U$44,0)),""),"d-mmm-yy") &amp;" to " &amp; TEXT(IFERROR(INDEX('Overview - Section A'!$E$37:$E$44,MATCH(J156,'Overview - Section A'!$U$37:$U$44,0)),""),"d-mmm-yy")</f>
        <v>d-janv-yy to d-juin-yy</v>
      </c>
      <c r="E156" s="430"/>
      <c r="F156" s="431"/>
      <c r="G156" s="495" t="str">
        <f t="shared" si="12"/>
        <v/>
      </c>
      <c r="H156" s="434"/>
      <c r="I156" s="486"/>
      <c r="J156" s="436" t="s">
        <v>466</v>
      </c>
      <c r="K156" s="503"/>
      <c r="L156" s="482" t="b">
        <f t="shared" si="13"/>
        <v>1</v>
      </c>
      <c r="M156" s="482" t="b">
        <f t="shared" si="14"/>
        <v>0</v>
      </c>
      <c r="N156" s="482" t="s">
        <v>1077</v>
      </c>
      <c r="O156" s="50"/>
      <c r="P156" s="135"/>
      <c r="Q156" s="134"/>
      <c r="T156" s="103"/>
      <c r="V156" s="103"/>
      <c r="W156" s="103"/>
      <c r="X156" s="332"/>
    </row>
    <row r="157" spans="1:24" ht="47.1" customHeight="1" x14ac:dyDescent="0.25">
      <c r="A157" s="118"/>
      <c r="B157" s="410">
        <v>19</v>
      </c>
      <c r="C157" s="428" t="str">
        <f t="shared" si="11"/>
        <v/>
      </c>
      <c r="D157" s="502" t="str">
        <f ca="1">TEXT(IFERROR(INDEX('Overview - Section A'!$A$37:$A$44,MATCH(J157,'Overview - Section A'!$U$37:$U$44,0)),""),"d-mmm-yy") &amp;" to " &amp; TEXT(IFERROR(INDEX('Overview - Section A'!$E$37:$E$44,MATCH(J157,'Overview - Section A'!$U$37:$U$44,0)),""),"d-mmm-yy")</f>
        <v>d-juil-yy to d-déc-yy</v>
      </c>
      <c r="E157" s="430"/>
      <c r="F157" s="431"/>
      <c r="G157" s="495" t="str">
        <f t="shared" si="12"/>
        <v/>
      </c>
      <c r="H157" s="434"/>
      <c r="I157" s="486"/>
      <c r="J157" s="436" t="s">
        <v>468</v>
      </c>
      <c r="K157" s="503"/>
      <c r="L157" s="482" t="b">
        <f t="shared" si="13"/>
        <v>1</v>
      </c>
      <c r="M157" s="482" t="b">
        <f t="shared" si="14"/>
        <v>0</v>
      </c>
      <c r="N157" s="482" t="s">
        <v>1078</v>
      </c>
      <c r="O157" s="50"/>
      <c r="P157" s="135"/>
      <c r="Q157" s="134"/>
      <c r="T157" s="103"/>
      <c r="V157" s="103"/>
      <c r="W157" s="103"/>
      <c r="X157" s="332"/>
    </row>
    <row r="158" spans="1:24" ht="47.1" customHeight="1" x14ac:dyDescent="0.25">
      <c r="A158" s="118"/>
      <c r="B158" s="410">
        <v>19</v>
      </c>
      <c r="C158" s="428" t="str">
        <f t="shared" si="11"/>
        <v/>
      </c>
      <c r="D158" s="502" t="str">
        <f ca="1">TEXT(IFERROR(INDEX('Overview - Section A'!$A$37:$A$44,MATCH(J158,'Overview - Section A'!$U$37:$U$44,0)),""),"d-mmm-yy") &amp;" to " &amp; TEXT(IFERROR(INDEX('Overview - Section A'!$E$37:$E$44,MATCH(J158,'Overview - Section A'!$U$37:$U$44,0)),""),"d-mmm-yy")</f>
        <v>d-janv-yy to d-juin-yy</v>
      </c>
      <c r="E158" s="430"/>
      <c r="F158" s="431"/>
      <c r="G158" s="495" t="str">
        <f t="shared" si="12"/>
        <v/>
      </c>
      <c r="H158" s="434"/>
      <c r="I158" s="486"/>
      <c r="J158" s="436" t="s">
        <v>470</v>
      </c>
      <c r="K158" s="503"/>
      <c r="L158" s="482" t="b">
        <f t="shared" si="13"/>
        <v>1</v>
      </c>
      <c r="M158" s="482" t="b">
        <f t="shared" si="14"/>
        <v>0</v>
      </c>
      <c r="N158" s="482" t="s">
        <v>1079</v>
      </c>
      <c r="O158" s="50"/>
      <c r="P158" s="135"/>
      <c r="Q158" s="134"/>
      <c r="T158" s="103"/>
      <c r="V158" s="103"/>
      <c r="W158" s="103"/>
      <c r="X158" s="332"/>
    </row>
    <row r="159" spans="1:24" ht="47.1" customHeight="1" x14ac:dyDescent="0.25">
      <c r="A159" s="118"/>
      <c r="B159" s="410">
        <v>19</v>
      </c>
      <c r="C159" s="428" t="str">
        <f t="shared" si="11"/>
        <v/>
      </c>
      <c r="D159" s="502" t="str">
        <f ca="1">TEXT(IFERROR(INDEX('Overview - Section A'!$A$37:$A$44,MATCH(J159,'Overview - Section A'!$U$37:$U$44,0)),""),"d-mmm-yy") &amp;" to " &amp; TEXT(IFERROR(INDEX('Overview - Section A'!$E$37:$E$44,MATCH(J159,'Overview - Section A'!$U$37:$U$44,0)),""),"d-mmm-yy")</f>
        <v>d-juil-yy to d-déc-yy</v>
      </c>
      <c r="E159" s="430"/>
      <c r="F159" s="431"/>
      <c r="G159" s="495" t="str">
        <f t="shared" si="12"/>
        <v/>
      </c>
      <c r="H159" s="434"/>
      <c r="I159" s="486"/>
      <c r="J159" s="436" t="s">
        <v>473</v>
      </c>
      <c r="K159" s="503"/>
      <c r="L159" s="482" t="b">
        <f t="shared" si="13"/>
        <v>1</v>
      </c>
      <c r="M159" s="482" t="b">
        <f t="shared" si="14"/>
        <v>0</v>
      </c>
      <c r="N159" s="482" t="s">
        <v>1080</v>
      </c>
      <c r="O159" s="50"/>
      <c r="P159" s="135"/>
      <c r="Q159" s="134"/>
      <c r="T159" s="103"/>
      <c r="V159" s="103"/>
      <c r="W159" s="103"/>
      <c r="X159" s="332"/>
    </row>
    <row r="160" spans="1:24" ht="47.1" customHeight="1" x14ac:dyDescent="0.25">
      <c r="A160" s="118"/>
      <c r="B160" s="410">
        <v>20</v>
      </c>
      <c r="C160" s="428" t="str">
        <f t="shared" si="11"/>
        <v/>
      </c>
      <c r="D160" s="502" t="str">
        <f ca="1">TEXT(IFERROR(INDEX('Overview - Section A'!$A$37:$A$44,MATCH(J160,'Overview - Section A'!$U$37:$U$44,0)),""),"d-mmm-yy") &amp;" to " &amp; TEXT(IFERROR(INDEX('Overview - Section A'!$E$37:$E$44,MATCH(J160,'Overview - Section A'!$U$37:$U$44,0)),""),"d-mmm-yy")</f>
        <v>d-janv-yy to d-juin-yy</v>
      </c>
      <c r="E160" s="430"/>
      <c r="F160" s="431"/>
      <c r="G160" s="495" t="str">
        <f t="shared" si="12"/>
        <v/>
      </c>
      <c r="H160" s="434"/>
      <c r="I160" s="486"/>
      <c r="J160" s="436" t="s">
        <v>462</v>
      </c>
      <c r="K160" s="503"/>
      <c r="L160" s="482" t="b">
        <f t="shared" si="13"/>
        <v>1</v>
      </c>
      <c r="M160" s="482" t="b">
        <f t="shared" si="14"/>
        <v>0</v>
      </c>
      <c r="N160" s="482" t="s">
        <v>1081</v>
      </c>
      <c r="O160" s="50"/>
      <c r="P160" s="135"/>
      <c r="Q160" s="134"/>
      <c r="T160" s="103"/>
      <c r="V160" s="103"/>
      <c r="W160" s="103"/>
      <c r="X160" s="332"/>
    </row>
    <row r="161" spans="1:24" ht="47.1" customHeight="1" x14ac:dyDescent="0.25">
      <c r="A161" s="118"/>
      <c r="B161" s="410">
        <v>20</v>
      </c>
      <c r="C161" s="428" t="str">
        <f t="shared" si="11"/>
        <v/>
      </c>
      <c r="D161" s="502" t="str">
        <f ca="1">TEXT(IFERROR(INDEX('Overview - Section A'!$A$37:$A$44,MATCH(J161,'Overview - Section A'!$U$37:$U$44,0)),""),"d-mmm-yy") &amp;" to " &amp; TEXT(IFERROR(INDEX('Overview - Section A'!$E$37:$E$44,MATCH(J161,'Overview - Section A'!$U$37:$U$44,0)),""),"d-mmm-yy")</f>
        <v>d-juil-yy to d-déc-yy</v>
      </c>
      <c r="E161" s="430"/>
      <c r="F161" s="431"/>
      <c r="G161" s="495" t="str">
        <f t="shared" si="12"/>
        <v/>
      </c>
      <c r="H161" s="434"/>
      <c r="I161" s="486"/>
      <c r="J161" s="436" t="s">
        <v>464</v>
      </c>
      <c r="K161" s="503"/>
      <c r="L161" s="482" t="b">
        <f t="shared" si="13"/>
        <v>1</v>
      </c>
      <c r="M161" s="482" t="b">
        <f t="shared" si="14"/>
        <v>0</v>
      </c>
      <c r="N161" s="482" t="s">
        <v>1082</v>
      </c>
      <c r="O161" s="50"/>
      <c r="P161" s="135"/>
      <c r="Q161" s="134"/>
      <c r="T161" s="103"/>
      <c r="V161" s="103"/>
      <c r="W161" s="103"/>
      <c r="X161" s="332"/>
    </row>
    <row r="162" spans="1:24" ht="47.1" customHeight="1" x14ac:dyDescent="0.25">
      <c r="A162" s="118"/>
      <c r="B162" s="410">
        <v>20</v>
      </c>
      <c r="C162" s="428" t="str">
        <f t="shared" si="11"/>
        <v/>
      </c>
      <c r="D162" s="502" t="str">
        <f ca="1">TEXT(IFERROR(INDEX('Overview - Section A'!$A$37:$A$44,MATCH(J162,'Overview - Section A'!$U$37:$U$44,0)),""),"d-mmm-yy") &amp;" to " &amp; TEXT(IFERROR(INDEX('Overview - Section A'!$E$37:$E$44,MATCH(J162,'Overview - Section A'!$U$37:$U$44,0)),""),"d-mmm-yy")</f>
        <v>d-janv-yy to d-juin-yy</v>
      </c>
      <c r="E162" s="430"/>
      <c r="F162" s="431"/>
      <c r="G162" s="495" t="str">
        <f t="shared" si="12"/>
        <v/>
      </c>
      <c r="H162" s="434"/>
      <c r="I162" s="486"/>
      <c r="J162" s="436" t="s">
        <v>466</v>
      </c>
      <c r="K162" s="503"/>
      <c r="L162" s="482" t="b">
        <f t="shared" si="13"/>
        <v>1</v>
      </c>
      <c r="M162" s="482" t="b">
        <f t="shared" si="14"/>
        <v>0</v>
      </c>
      <c r="N162" s="482" t="s">
        <v>1083</v>
      </c>
      <c r="O162" s="50"/>
      <c r="P162" s="135"/>
      <c r="Q162" s="134"/>
      <c r="T162" s="103"/>
      <c r="V162" s="103"/>
      <c r="W162" s="103"/>
      <c r="X162" s="332"/>
    </row>
    <row r="163" spans="1:24" ht="47.1" customHeight="1" x14ac:dyDescent="0.25">
      <c r="A163" s="118"/>
      <c r="B163" s="410">
        <v>20</v>
      </c>
      <c r="C163" s="428" t="str">
        <f t="shared" si="11"/>
        <v/>
      </c>
      <c r="D163" s="502" t="str">
        <f ca="1">TEXT(IFERROR(INDEX('Overview - Section A'!$A$37:$A$44,MATCH(J163,'Overview - Section A'!$U$37:$U$44,0)),""),"d-mmm-yy") &amp;" to " &amp; TEXT(IFERROR(INDEX('Overview - Section A'!$E$37:$E$44,MATCH(J163,'Overview - Section A'!$U$37:$U$44,0)),""),"d-mmm-yy")</f>
        <v>d-juil-yy to d-déc-yy</v>
      </c>
      <c r="E163" s="430"/>
      <c r="F163" s="431"/>
      <c r="G163" s="495" t="str">
        <f t="shared" si="12"/>
        <v/>
      </c>
      <c r="H163" s="434"/>
      <c r="I163" s="486"/>
      <c r="J163" s="436" t="s">
        <v>468</v>
      </c>
      <c r="K163" s="503"/>
      <c r="L163" s="482" t="b">
        <f t="shared" si="13"/>
        <v>1</v>
      </c>
      <c r="M163" s="482" t="b">
        <f t="shared" si="14"/>
        <v>0</v>
      </c>
      <c r="N163" s="482" t="s">
        <v>1084</v>
      </c>
      <c r="O163" s="50"/>
      <c r="P163" s="135"/>
      <c r="Q163" s="134"/>
      <c r="T163" s="103"/>
      <c r="V163" s="103"/>
      <c r="W163" s="103"/>
      <c r="X163" s="332"/>
    </row>
    <row r="164" spans="1:24" ht="47.1" customHeight="1" x14ac:dyDescent="0.25">
      <c r="A164" s="118"/>
      <c r="B164" s="410">
        <v>20</v>
      </c>
      <c r="C164" s="428" t="str">
        <f t="shared" si="11"/>
        <v/>
      </c>
      <c r="D164" s="502" t="str">
        <f ca="1">TEXT(IFERROR(INDEX('Overview - Section A'!$A$37:$A$44,MATCH(J164,'Overview - Section A'!$U$37:$U$44,0)),""),"d-mmm-yy") &amp;" to " &amp; TEXT(IFERROR(INDEX('Overview - Section A'!$E$37:$E$44,MATCH(J164,'Overview - Section A'!$U$37:$U$44,0)),""),"d-mmm-yy")</f>
        <v>d-janv-yy to d-juin-yy</v>
      </c>
      <c r="E164" s="430"/>
      <c r="F164" s="431"/>
      <c r="G164" s="495" t="str">
        <f t="shared" si="12"/>
        <v/>
      </c>
      <c r="H164" s="434"/>
      <c r="I164" s="486"/>
      <c r="J164" s="436" t="s">
        <v>470</v>
      </c>
      <c r="K164" s="503"/>
      <c r="L164" s="482" t="b">
        <f t="shared" si="13"/>
        <v>1</v>
      </c>
      <c r="M164" s="482" t="b">
        <f t="shared" si="14"/>
        <v>0</v>
      </c>
      <c r="N164" s="482" t="s">
        <v>1085</v>
      </c>
      <c r="O164" s="50"/>
      <c r="P164" s="135"/>
      <c r="Q164" s="134"/>
      <c r="T164" s="103"/>
      <c r="V164" s="103"/>
      <c r="W164" s="103"/>
      <c r="X164" s="332"/>
    </row>
    <row r="165" spans="1:24" ht="47.1" customHeight="1" x14ac:dyDescent="0.25">
      <c r="A165" s="118"/>
      <c r="B165" s="410">
        <v>20</v>
      </c>
      <c r="C165" s="428" t="str">
        <f t="shared" si="11"/>
        <v/>
      </c>
      <c r="D165" s="502" t="str">
        <f ca="1">TEXT(IFERROR(INDEX('Overview - Section A'!$A$37:$A$44,MATCH(J165,'Overview - Section A'!$U$37:$U$44,0)),""),"d-mmm-yy") &amp;" to " &amp; TEXT(IFERROR(INDEX('Overview - Section A'!$E$37:$E$44,MATCH(J165,'Overview - Section A'!$U$37:$U$44,0)),""),"d-mmm-yy")</f>
        <v>d-juil-yy to d-déc-yy</v>
      </c>
      <c r="E165" s="430"/>
      <c r="F165" s="431"/>
      <c r="G165" s="495" t="str">
        <f t="shared" si="12"/>
        <v/>
      </c>
      <c r="H165" s="434"/>
      <c r="I165" s="486"/>
      <c r="J165" s="436" t="s">
        <v>473</v>
      </c>
      <c r="K165" s="503"/>
      <c r="L165" s="482" t="b">
        <f t="shared" si="13"/>
        <v>1</v>
      </c>
      <c r="M165" s="482" t="b">
        <f t="shared" si="14"/>
        <v>0</v>
      </c>
      <c r="N165" s="482" t="s">
        <v>1086</v>
      </c>
      <c r="O165" s="50"/>
      <c r="P165" s="135"/>
      <c r="Q165" s="134"/>
      <c r="T165" s="103"/>
      <c r="V165" s="103"/>
      <c r="W165" s="103"/>
      <c r="X165" s="332"/>
    </row>
    <row r="166" spans="1:24" ht="47.1" customHeight="1" x14ac:dyDescent="0.25">
      <c r="A166" s="118"/>
      <c r="B166" s="410">
        <v>21</v>
      </c>
      <c r="C166" s="428" t="str">
        <f t="shared" si="11"/>
        <v/>
      </c>
      <c r="D166" s="502" t="str">
        <f ca="1">TEXT(IFERROR(INDEX('Overview - Section A'!$A$37:$A$44,MATCH(J166,'Overview - Section A'!$U$37:$U$44,0)),""),"d-mmm-yy") &amp;" to " &amp; TEXT(IFERROR(INDEX('Overview - Section A'!$E$37:$E$44,MATCH(J166,'Overview - Section A'!$U$37:$U$44,0)),""),"d-mmm-yy")</f>
        <v>d-janv-yy to d-juin-yy</v>
      </c>
      <c r="E166" s="430"/>
      <c r="F166" s="431"/>
      <c r="G166" s="495" t="str">
        <f t="shared" si="12"/>
        <v/>
      </c>
      <c r="H166" s="434"/>
      <c r="I166" s="486"/>
      <c r="J166" s="436" t="s">
        <v>462</v>
      </c>
      <c r="K166" s="503"/>
      <c r="L166" s="482" t="b">
        <f t="shared" si="13"/>
        <v>1</v>
      </c>
      <c r="M166" s="482" t="b">
        <f t="shared" si="14"/>
        <v>0</v>
      </c>
      <c r="N166" s="482" t="s">
        <v>1087</v>
      </c>
      <c r="O166" s="50"/>
      <c r="P166" s="135"/>
      <c r="Q166" s="134"/>
      <c r="T166" s="103"/>
      <c r="V166" s="103"/>
      <c r="W166" s="103"/>
      <c r="X166" s="332"/>
    </row>
    <row r="167" spans="1:24" ht="47.1" customHeight="1" x14ac:dyDescent="0.25">
      <c r="A167" s="118"/>
      <c r="B167" s="410">
        <v>21</v>
      </c>
      <c r="C167" s="428" t="str">
        <f t="shared" si="11"/>
        <v/>
      </c>
      <c r="D167" s="502" t="str">
        <f ca="1">TEXT(IFERROR(INDEX('Overview - Section A'!$A$37:$A$44,MATCH(J167,'Overview - Section A'!$U$37:$U$44,0)),""),"d-mmm-yy") &amp;" to " &amp; TEXT(IFERROR(INDEX('Overview - Section A'!$E$37:$E$44,MATCH(J167,'Overview - Section A'!$U$37:$U$44,0)),""),"d-mmm-yy")</f>
        <v>d-juil-yy to d-déc-yy</v>
      </c>
      <c r="E167" s="430"/>
      <c r="F167" s="431"/>
      <c r="G167" s="495" t="str">
        <f t="shared" si="12"/>
        <v/>
      </c>
      <c r="H167" s="434"/>
      <c r="I167" s="486"/>
      <c r="J167" s="436" t="s">
        <v>464</v>
      </c>
      <c r="K167" s="503"/>
      <c r="L167" s="482" t="b">
        <f t="shared" si="13"/>
        <v>1</v>
      </c>
      <c r="M167" s="482" t="b">
        <f t="shared" si="14"/>
        <v>0</v>
      </c>
      <c r="N167" s="482" t="s">
        <v>1088</v>
      </c>
      <c r="O167" s="50"/>
      <c r="P167" s="135"/>
      <c r="Q167" s="134"/>
      <c r="T167" s="103"/>
      <c r="V167" s="103"/>
      <c r="W167" s="103"/>
      <c r="X167" s="332"/>
    </row>
    <row r="168" spans="1:24" ht="47.1" customHeight="1" x14ac:dyDescent="0.25">
      <c r="A168" s="118"/>
      <c r="B168" s="410">
        <v>21</v>
      </c>
      <c r="C168" s="428" t="str">
        <f t="shared" si="11"/>
        <v/>
      </c>
      <c r="D168" s="502" t="str">
        <f ca="1">TEXT(IFERROR(INDEX('Overview - Section A'!$A$37:$A$44,MATCH(J168,'Overview - Section A'!$U$37:$U$44,0)),""),"d-mmm-yy") &amp;" to " &amp; TEXT(IFERROR(INDEX('Overview - Section A'!$E$37:$E$44,MATCH(J168,'Overview - Section A'!$U$37:$U$44,0)),""),"d-mmm-yy")</f>
        <v>d-janv-yy to d-juin-yy</v>
      </c>
      <c r="E168" s="430"/>
      <c r="F168" s="431"/>
      <c r="G168" s="495" t="str">
        <f t="shared" si="12"/>
        <v/>
      </c>
      <c r="H168" s="434"/>
      <c r="I168" s="486"/>
      <c r="J168" s="436" t="s">
        <v>466</v>
      </c>
      <c r="K168" s="503"/>
      <c r="L168" s="482" t="b">
        <f t="shared" si="13"/>
        <v>1</v>
      </c>
      <c r="M168" s="482" t="b">
        <f t="shared" si="14"/>
        <v>0</v>
      </c>
      <c r="N168" s="482" t="s">
        <v>1089</v>
      </c>
      <c r="O168" s="50"/>
      <c r="P168" s="135"/>
      <c r="Q168" s="134"/>
      <c r="T168" s="103"/>
      <c r="V168" s="103"/>
      <c r="W168" s="103"/>
      <c r="X168" s="332"/>
    </row>
    <row r="169" spans="1:24" ht="47.1" customHeight="1" x14ac:dyDescent="0.25">
      <c r="A169" s="118"/>
      <c r="B169" s="410">
        <v>21</v>
      </c>
      <c r="C169" s="428" t="str">
        <f t="shared" si="11"/>
        <v/>
      </c>
      <c r="D169" s="502" t="str">
        <f ca="1">TEXT(IFERROR(INDEX('Overview - Section A'!$A$37:$A$44,MATCH(J169,'Overview - Section A'!$U$37:$U$44,0)),""),"d-mmm-yy") &amp;" to " &amp; TEXT(IFERROR(INDEX('Overview - Section A'!$E$37:$E$44,MATCH(J169,'Overview - Section A'!$U$37:$U$44,0)),""),"d-mmm-yy")</f>
        <v>d-juil-yy to d-déc-yy</v>
      </c>
      <c r="E169" s="430"/>
      <c r="F169" s="431"/>
      <c r="G169" s="495" t="str">
        <f t="shared" si="12"/>
        <v/>
      </c>
      <c r="H169" s="434"/>
      <c r="I169" s="486"/>
      <c r="J169" s="436" t="s">
        <v>468</v>
      </c>
      <c r="K169" s="503"/>
      <c r="L169" s="482" t="b">
        <f t="shared" si="13"/>
        <v>1</v>
      </c>
      <c r="M169" s="482" t="b">
        <f t="shared" si="14"/>
        <v>0</v>
      </c>
      <c r="N169" s="482" t="s">
        <v>1090</v>
      </c>
      <c r="O169" s="50"/>
      <c r="P169" s="135"/>
      <c r="Q169" s="134"/>
      <c r="T169" s="103"/>
      <c r="V169" s="103"/>
      <c r="W169" s="103"/>
      <c r="X169" s="332"/>
    </row>
    <row r="170" spans="1:24" ht="47.1" customHeight="1" x14ac:dyDescent="0.25">
      <c r="A170" s="118"/>
      <c r="B170" s="410">
        <v>21</v>
      </c>
      <c r="C170" s="428" t="str">
        <f t="shared" si="11"/>
        <v/>
      </c>
      <c r="D170" s="502" t="str">
        <f ca="1">TEXT(IFERROR(INDEX('Overview - Section A'!$A$37:$A$44,MATCH(J170,'Overview - Section A'!$U$37:$U$44,0)),""),"d-mmm-yy") &amp;" to " &amp; TEXT(IFERROR(INDEX('Overview - Section A'!$E$37:$E$44,MATCH(J170,'Overview - Section A'!$U$37:$U$44,0)),""),"d-mmm-yy")</f>
        <v>d-janv-yy to d-juin-yy</v>
      </c>
      <c r="E170" s="430"/>
      <c r="F170" s="431"/>
      <c r="G170" s="495" t="str">
        <f t="shared" si="12"/>
        <v/>
      </c>
      <c r="H170" s="434"/>
      <c r="I170" s="486"/>
      <c r="J170" s="436" t="s">
        <v>470</v>
      </c>
      <c r="K170" s="503"/>
      <c r="L170" s="482" t="b">
        <f t="shared" si="13"/>
        <v>1</v>
      </c>
      <c r="M170" s="482" t="b">
        <f t="shared" si="14"/>
        <v>0</v>
      </c>
      <c r="N170" s="482" t="s">
        <v>1091</v>
      </c>
      <c r="O170" s="50"/>
      <c r="P170" s="135"/>
      <c r="Q170" s="134"/>
      <c r="T170" s="103"/>
      <c r="V170" s="103"/>
      <c r="W170" s="103"/>
      <c r="X170" s="332"/>
    </row>
    <row r="171" spans="1:24" ht="47.1" customHeight="1" x14ac:dyDescent="0.25">
      <c r="A171" s="118"/>
      <c r="B171" s="410">
        <v>21</v>
      </c>
      <c r="C171" s="428" t="str">
        <f t="shared" si="11"/>
        <v/>
      </c>
      <c r="D171" s="502" t="str">
        <f ca="1">TEXT(IFERROR(INDEX('Overview - Section A'!$A$37:$A$44,MATCH(J171,'Overview - Section A'!$U$37:$U$44,0)),""),"d-mmm-yy") &amp;" to " &amp; TEXT(IFERROR(INDEX('Overview - Section A'!$E$37:$E$44,MATCH(J171,'Overview - Section A'!$U$37:$U$44,0)),""),"d-mmm-yy")</f>
        <v>d-juil-yy to d-déc-yy</v>
      </c>
      <c r="E171" s="430"/>
      <c r="F171" s="431"/>
      <c r="G171" s="495" t="str">
        <f t="shared" si="12"/>
        <v/>
      </c>
      <c r="H171" s="434"/>
      <c r="I171" s="486"/>
      <c r="J171" s="436" t="s">
        <v>473</v>
      </c>
      <c r="K171" s="503"/>
      <c r="L171" s="482" t="b">
        <f t="shared" si="13"/>
        <v>1</v>
      </c>
      <c r="M171" s="482" t="b">
        <f t="shared" si="14"/>
        <v>0</v>
      </c>
      <c r="N171" s="482" t="s">
        <v>1092</v>
      </c>
      <c r="O171" s="50"/>
      <c r="P171" s="135"/>
      <c r="Q171" s="134"/>
      <c r="T171" s="103"/>
      <c r="V171" s="103"/>
      <c r="W171" s="103"/>
      <c r="X171" s="332"/>
    </row>
    <row r="172" spans="1:24" ht="47.1" customHeight="1" x14ac:dyDescent="0.25">
      <c r="A172" s="118"/>
      <c r="B172" s="410">
        <v>22</v>
      </c>
      <c r="C172" s="428" t="str">
        <f t="shared" si="11"/>
        <v/>
      </c>
      <c r="D172" s="502" t="str">
        <f ca="1">TEXT(IFERROR(INDEX('Overview - Section A'!$A$37:$A$44,MATCH(J172,'Overview - Section A'!$U$37:$U$44,0)),""),"d-mmm-yy") &amp;" to " &amp; TEXT(IFERROR(INDEX('Overview - Section A'!$E$37:$E$44,MATCH(J172,'Overview - Section A'!$U$37:$U$44,0)),""),"d-mmm-yy")</f>
        <v>d-janv-yy to d-juin-yy</v>
      </c>
      <c r="E172" s="430"/>
      <c r="F172" s="431"/>
      <c r="G172" s="495" t="str">
        <f t="shared" si="12"/>
        <v/>
      </c>
      <c r="H172" s="434"/>
      <c r="I172" s="486"/>
      <c r="J172" s="436" t="s">
        <v>462</v>
      </c>
      <c r="K172" s="503"/>
      <c r="L172" s="482" t="b">
        <f t="shared" si="13"/>
        <v>1</v>
      </c>
      <c r="M172" s="482" t="b">
        <f t="shared" si="14"/>
        <v>0</v>
      </c>
      <c r="N172" s="482" t="s">
        <v>1093</v>
      </c>
      <c r="O172" s="50"/>
      <c r="P172" s="135"/>
      <c r="Q172" s="134"/>
      <c r="T172" s="103"/>
      <c r="V172" s="103"/>
      <c r="W172" s="103"/>
      <c r="X172" s="332"/>
    </row>
    <row r="173" spans="1:24" ht="47.1" customHeight="1" x14ac:dyDescent="0.25">
      <c r="A173" s="118"/>
      <c r="B173" s="410">
        <v>22</v>
      </c>
      <c r="C173" s="428" t="str">
        <f t="shared" si="11"/>
        <v/>
      </c>
      <c r="D173" s="502" t="str">
        <f ca="1">TEXT(IFERROR(INDEX('Overview - Section A'!$A$37:$A$44,MATCH(J173,'Overview - Section A'!$U$37:$U$44,0)),""),"d-mmm-yy") &amp;" to " &amp; TEXT(IFERROR(INDEX('Overview - Section A'!$E$37:$E$44,MATCH(J173,'Overview - Section A'!$U$37:$U$44,0)),""),"d-mmm-yy")</f>
        <v>d-juil-yy to d-déc-yy</v>
      </c>
      <c r="E173" s="430"/>
      <c r="F173" s="431"/>
      <c r="G173" s="495" t="str">
        <f t="shared" si="12"/>
        <v/>
      </c>
      <c r="H173" s="434"/>
      <c r="I173" s="486"/>
      <c r="J173" s="436" t="s">
        <v>464</v>
      </c>
      <c r="K173" s="503"/>
      <c r="L173" s="482" t="b">
        <f t="shared" si="13"/>
        <v>1</v>
      </c>
      <c r="M173" s="482" t="b">
        <f t="shared" si="14"/>
        <v>0</v>
      </c>
      <c r="N173" s="482" t="s">
        <v>1094</v>
      </c>
      <c r="O173" s="50"/>
      <c r="P173" s="135"/>
      <c r="Q173" s="134"/>
      <c r="T173" s="103"/>
      <c r="V173" s="103"/>
      <c r="W173" s="103"/>
      <c r="X173" s="332"/>
    </row>
    <row r="174" spans="1:24" ht="47.1" customHeight="1" x14ac:dyDescent="0.25">
      <c r="A174" s="118"/>
      <c r="B174" s="410">
        <v>22</v>
      </c>
      <c r="C174" s="428" t="str">
        <f t="shared" ref="C174:C225" si="16">IF(B174=B173,"",VLOOKUP(B174,$A$10:$AA$42,27,FALSE))</f>
        <v/>
      </c>
      <c r="D174" s="502" t="str">
        <f ca="1">TEXT(IFERROR(INDEX('Overview - Section A'!$A$37:$A$44,MATCH(J174,'Overview - Section A'!$U$37:$U$44,0)),""),"d-mmm-yy") &amp;" to " &amp; TEXT(IFERROR(INDEX('Overview - Section A'!$E$37:$E$44,MATCH(J174,'Overview - Section A'!$U$37:$U$44,0)),""),"d-mmm-yy")</f>
        <v>d-janv-yy to d-juin-yy</v>
      </c>
      <c r="E174" s="430"/>
      <c r="F174" s="431"/>
      <c r="G174" s="495" t="str">
        <f t="shared" ref="G174:G225" si="17">IF(IF(AND(E174="",F174=""),K174,IFERROR((E174/F174)*100,""))=0,"",IF(AND(E174="",F174=""),K174,IFERROR((E174/F174)*100,"")))</f>
        <v/>
      </c>
      <c r="H174" s="434"/>
      <c r="I174" s="486"/>
      <c r="J174" s="436" t="s">
        <v>466</v>
      </c>
      <c r="K174" s="503"/>
      <c r="L174" s="482" t="b">
        <f t="shared" ref="L174:L225" si="18">IFERROR(TRUE,FALSE)</f>
        <v>1</v>
      </c>
      <c r="M174" s="482" t="b">
        <f t="shared" ref="M174:M225" si="19">IFERROR(IF(VLOOKUP(B174,$A$10:$AA$42,27,FALSE)&lt;&gt;"",TRUE,FALSE),FALSE)</f>
        <v>0</v>
      </c>
      <c r="N174" s="482" t="s">
        <v>1095</v>
      </c>
      <c r="O174" s="50"/>
      <c r="P174" s="135"/>
      <c r="Q174" s="134"/>
      <c r="T174" s="103"/>
      <c r="V174" s="103"/>
      <c r="W174" s="103"/>
      <c r="X174" s="332"/>
    </row>
    <row r="175" spans="1:24" ht="47.1" customHeight="1" x14ac:dyDescent="0.25">
      <c r="A175" s="118"/>
      <c r="B175" s="410">
        <v>22</v>
      </c>
      <c r="C175" s="428" t="str">
        <f t="shared" si="16"/>
        <v/>
      </c>
      <c r="D175" s="502" t="str">
        <f ca="1">TEXT(IFERROR(INDEX('Overview - Section A'!$A$37:$A$44,MATCH(J175,'Overview - Section A'!$U$37:$U$44,0)),""),"d-mmm-yy") &amp;" to " &amp; TEXT(IFERROR(INDEX('Overview - Section A'!$E$37:$E$44,MATCH(J175,'Overview - Section A'!$U$37:$U$44,0)),""),"d-mmm-yy")</f>
        <v>d-juil-yy to d-déc-yy</v>
      </c>
      <c r="E175" s="430"/>
      <c r="F175" s="431"/>
      <c r="G175" s="495" t="str">
        <f t="shared" si="17"/>
        <v/>
      </c>
      <c r="H175" s="434"/>
      <c r="I175" s="486"/>
      <c r="J175" s="436" t="s">
        <v>468</v>
      </c>
      <c r="K175" s="503"/>
      <c r="L175" s="482" t="b">
        <f t="shared" si="18"/>
        <v>1</v>
      </c>
      <c r="M175" s="482" t="b">
        <f t="shared" si="19"/>
        <v>0</v>
      </c>
      <c r="N175" s="482" t="s">
        <v>1096</v>
      </c>
      <c r="O175" s="50"/>
      <c r="P175" s="135"/>
      <c r="Q175" s="134"/>
      <c r="T175" s="103"/>
      <c r="V175" s="103"/>
      <c r="W175" s="103"/>
      <c r="X175" s="332"/>
    </row>
    <row r="176" spans="1:24" ht="47.1" customHeight="1" x14ac:dyDescent="0.25">
      <c r="A176" s="118"/>
      <c r="B176" s="410">
        <v>22</v>
      </c>
      <c r="C176" s="428" t="str">
        <f t="shared" si="16"/>
        <v/>
      </c>
      <c r="D176" s="502" t="str">
        <f ca="1">TEXT(IFERROR(INDEX('Overview - Section A'!$A$37:$A$44,MATCH(J176,'Overview - Section A'!$U$37:$U$44,0)),""),"d-mmm-yy") &amp;" to " &amp; TEXT(IFERROR(INDEX('Overview - Section A'!$E$37:$E$44,MATCH(J176,'Overview - Section A'!$U$37:$U$44,0)),""),"d-mmm-yy")</f>
        <v>d-janv-yy to d-juin-yy</v>
      </c>
      <c r="E176" s="430"/>
      <c r="F176" s="431"/>
      <c r="G176" s="495" t="str">
        <f t="shared" si="17"/>
        <v/>
      </c>
      <c r="H176" s="434"/>
      <c r="I176" s="486"/>
      <c r="J176" s="436" t="s">
        <v>470</v>
      </c>
      <c r="K176" s="503"/>
      <c r="L176" s="482" t="b">
        <f t="shared" si="18"/>
        <v>1</v>
      </c>
      <c r="M176" s="482" t="b">
        <f t="shared" si="19"/>
        <v>0</v>
      </c>
      <c r="N176" s="482" t="s">
        <v>1097</v>
      </c>
      <c r="O176" s="50"/>
      <c r="P176" s="135"/>
      <c r="Q176" s="134"/>
      <c r="T176" s="103"/>
      <c r="V176" s="103"/>
      <c r="W176" s="103"/>
      <c r="X176" s="332"/>
    </row>
    <row r="177" spans="1:24" ht="47.1" customHeight="1" x14ac:dyDescent="0.25">
      <c r="A177" s="118"/>
      <c r="B177" s="410">
        <v>22</v>
      </c>
      <c r="C177" s="428" t="str">
        <f t="shared" si="16"/>
        <v/>
      </c>
      <c r="D177" s="502" t="str">
        <f ca="1">TEXT(IFERROR(INDEX('Overview - Section A'!$A$37:$A$44,MATCH(J177,'Overview - Section A'!$U$37:$U$44,0)),""),"d-mmm-yy") &amp;" to " &amp; TEXT(IFERROR(INDEX('Overview - Section A'!$E$37:$E$44,MATCH(J177,'Overview - Section A'!$U$37:$U$44,0)),""),"d-mmm-yy")</f>
        <v>d-juil-yy to d-déc-yy</v>
      </c>
      <c r="E177" s="430"/>
      <c r="F177" s="431"/>
      <c r="G177" s="495" t="str">
        <f t="shared" si="17"/>
        <v/>
      </c>
      <c r="H177" s="434"/>
      <c r="I177" s="486"/>
      <c r="J177" s="436" t="s">
        <v>473</v>
      </c>
      <c r="K177" s="503"/>
      <c r="L177" s="482" t="b">
        <f t="shared" si="18"/>
        <v>1</v>
      </c>
      <c r="M177" s="482" t="b">
        <f t="shared" si="19"/>
        <v>0</v>
      </c>
      <c r="N177" s="482" t="s">
        <v>1098</v>
      </c>
      <c r="O177" s="50"/>
      <c r="P177" s="135"/>
      <c r="Q177" s="134"/>
      <c r="T177" s="103"/>
      <c r="V177" s="103"/>
      <c r="W177" s="103"/>
      <c r="X177" s="332"/>
    </row>
    <row r="178" spans="1:24" ht="47.1" customHeight="1" x14ac:dyDescent="0.25">
      <c r="A178" s="118"/>
      <c r="B178" s="410">
        <v>23</v>
      </c>
      <c r="C178" s="428" t="str">
        <f t="shared" si="16"/>
        <v/>
      </c>
      <c r="D178" s="502" t="str">
        <f ca="1">TEXT(IFERROR(INDEX('Overview - Section A'!$A$37:$A$44,MATCH(J178,'Overview - Section A'!$U$37:$U$44,0)),""),"d-mmm-yy") &amp;" to " &amp; TEXT(IFERROR(INDEX('Overview - Section A'!$E$37:$E$44,MATCH(J178,'Overview - Section A'!$U$37:$U$44,0)),""),"d-mmm-yy")</f>
        <v>d-janv-yy to d-juin-yy</v>
      </c>
      <c r="E178" s="430"/>
      <c r="F178" s="431"/>
      <c r="G178" s="495" t="str">
        <f t="shared" si="17"/>
        <v/>
      </c>
      <c r="H178" s="434"/>
      <c r="I178" s="486"/>
      <c r="J178" s="436" t="s">
        <v>462</v>
      </c>
      <c r="K178" s="503"/>
      <c r="L178" s="482" t="b">
        <f t="shared" si="18"/>
        <v>1</v>
      </c>
      <c r="M178" s="482" t="b">
        <f t="shared" si="19"/>
        <v>0</v>
      </c>
      <c r="N178" s="482" t="s">
        <v>1099</v>
      </c>
      <c r="O178" s="50"/>
      <c r="P178" s="135"/>
      <c r="Q178" s="134"/>
      <c r="T178" s="103"/>
      <c r="V178" s="103"/>
      <c r="W178" s="103"/>
      <c r="X178" s="332"/>
    </row>
    <row r="179" spans="1:24" ht="47.1" customHeight="1" x14ac:dyDescent="0.25">
      <c r="A179" s="118"/>
      <c r="B179" s="410">
        <v>23</v>
      </c>
      <c r="C179" s="428" t="str">
        <f t="shared" si="16"/>
        <v/>
      </c>
      <c r="D179" s="502" t="str">
        <f ca="1">TEXT(IFERROR(INDEX('Overview - Section A'!$A$37:$A$44,MATCH(J179,'Overview - Section A'!$U$37:$U$44,0)),""),"d-mmm-yy") &amp;" to " &amp; TEXT(IFERROR(INDEX('Overview - Section A'!$E$37:$E$44,MATCH(J179,'Overview - Section A'!$U$37:$U$44,0)),""),"d-mmm-yy")</f>
        <v>d-juil-yy to d-déc-yy</v>
      </c>
      <c r="E179" s="430"/>
      <c r="F179" s="431"/>
      <c r="G179" s="495" t="str">
        <f t="shared" si="17"/>
        <v/>
      </c>
      <c r="H179" s="434"/>
      <c r="I179" s="486"/>
      <c r="J179" s="436" t="s">
        <v>464</v>
      </c>
      <c r="K179" s="503"/>
      <c r="L179" s="482" t="b">
        <f t="shared" si="18"/>
        <v>1</v>
      </c>
      <c r="M179" s="482" t="b">
        <f t="shared" si="19"/>
        <v>0</v>
      </c>
      <c r="N179" s="482" t="s">
        <v>1100</v>
      </c>
      <c r="O179" s="50"/>
      <c r="P179" s="135"/>
      <c r="Q179" s="134"/>
      <c r="T179" s="103"/>
      <c r="V179" s="103"/>
      <c r="W179" s="103"/>
      <c r="X179" s="332"/>
    </row>
    <row r="180" spans="1:24" ht="47.1" customHeight="1" x14ac:dyDescent="0.25">
      <c r="A180" s="118"/>
      <c r="B180" s="410">
        <v>23</v>
      </c>
      <c r="C180" s="428" t="str">
        <f t="shared" si="16"/>
        <v/>
      </c>
      <c r="D180" s="502" t="str">
        <f ca="1">TEXT(IFERROR(INDEX('Overview - Section A'!$A$37:$A$44,MATCH(J180,'Overview - Section A'!$U$37:$U$44,0)),""),"d-mmm-yy") &amp;" to " &amp; TEXT(IFERROR(INDEX('Overview - Section A'!$E$37:$E$44,MATCH(J180,'Overview - Section A'!$U$37:$U$44,0)),""),"d-mmm-yy")</f>
        <v>d-janv-yy to d-juin-yy</v>
      </c>
      <c r="E180" s="430"/>
      <c r="F180" s="431"/>
      <c r="G180" s="495" t="str">
        <f t="shared" si="17"/>
        <v/>
      </c>
      <c r="H180" s="434"/>
      <c r="I180" s="486"/>
      <c r="J180" s="436" t="s">
        <v>466</v>
      </c>
      <c r="K180" s="503"/>
      <c r="L180" s="482" t="b">
        <f t="shared" si="18"/>
        <v>1</v>
      </c>
      <c r="M180" s="482" t="b">
        <f t="shared" si="19"/>
        <v>0</v>
      </c>
      <c r="N180" s="482" t="s">
        <v>1101</v>
      </c>
      <c r="O180" s="50"/>
      <c r="P180" s="135"/>
      <c r="Q180" s="134"/>
      <c r="T180" s="103"/>
      <c r="V180" s="103"/>
      <c r="W180" s="103"/>
      <c r="X180" s="332"/>
    </row>
    <row r="181" spans="1:24" ht="47.1" customHeight="1" x14ac:dyDescent="0.25">
      <c r="A181" s="118"/>
      <c r="B181" s="410">
        <v>23</v>
      </c>
      <c r="C181" s="428" t="str">
        <f t="shared" si="16"/>
        <v/>
      </c>
      <c r="D181" s="502" t="str">
        <f ca="1">TEXT(IFERROR(INDEX('Overview - Section A'!$A$37:$A$44,MATCH(J181,'Overview - Section A'!$U$37:$U$44,0)),""),"d-mmm-yy") &amp;" to " &amp; TEXT(IFERROR(INDEX('Overview - Section A'!$E$37:$E$44,MATCH(J181,'Overview - Section A'!$U$37:$U$44,0)),""),"d-mmm-yy")</f>
        <v>d-juil-yy to d-déc-yy</v>
      </c>
      <c r="E181" s="430"/>
      <c r="F181" s="431"/>
      <c r="G181" s="495" t="str">
        <f t="shared" si="17"/>
        <v/>
      </c>
      <c r="H181" s="434"/>
      <c r="I181" s="486"/>
      <c r="J181" s="436" t="s">
        <v>468</v>
      </c>
      <c r="K181" s="503"/>
      <c r="L181" s="482" t="b">
        <f t="shared" si="18"/>
        <v>1</v>
      </c>
      <c r="M181" s="482" t="b">
        <f t="shared" si="19"/>
        <v>0</v>
      </c>
      <c r="N181" s="482" t="s">
        <v>1102</v>
      </c>
      <c r="O181" s="50"/>
      <c r="P181" s="135"/>
      <c r="Q181" s="134"/>
      <c r="T181" s="103"/>
      <c r="V181" s="103"/>
      <c r="W181" s="103"/>
      <c r="X181" s="332"/>
    </row>
    <row r="182" spans="1:24" ht="47.1" customHeight="1" x14ac:dyDescent="0.25">
      <c r="A182" s="118"/>
      <c r="B182" s="410">
        <v>23</v>
      </c>
      <c r="C182" s="428" t="str">
        <f t="shared" si="16"/>
        <v/>
      </c>
      <c r="D182" s="502" t="str">
        <f ca="1">TEXT(IFERROR(INDEX('Overview - Section A'!$A$37:$A$44,MATCH(J182,'Overview - Section A'!$U$37:$U$44,0)),""),"d-mmm-yy") &amp;" to " &amp; TEXT(IFERROR(INDEX('Overview - Section A'!$E$37:$E$44,MATCH(J182,'Overview - Section A'!$U$37:$U$44,0)),""),"d-mmm-yy")</f>
        <v>d-janv-yy to d-juin-yy</v>
      </c>
      <c r="E182" s="430"/>
      <c r="F182" s="431"/>
      <c r="G182" s="495" t="str">
        <f t="shared" si="17"/>
        <v/>
      </c>
      <c r="H182" s="434"/>
      <c r="I182" s="486"/>
      <c r="J182" s="436" t="s">
        <v>470</v>
      </c>
      <c r="K182" s="503"/>
      <c r="L182" s="482" t="b">
        <f t="shared" si="18"/>
        <v>1</v>
      </c>
      <c r="M182" s="482" t="b">
        <f t="shared" si="19"/>
        <v>0</v>
      </c>
      <c r="N182" s="482" t="s">
        <v>1103</v>
      </c>
      <c r="O182" s="50"/>
      <c r="P182" s="135"/>
      <c r="Q182" s="134"/>
      <c r="T182" s="103"/>
      <c r="V182" s="103"/>
      <c r="W182" s="103"/>
      <c r="X182" s="332"/>
    </row>
    <row r="183" spans="1:24" ht="47.1" customHeight="1" x14ac:dyDescent="0.25">
      <c r="A183" s="118"/>
      <c r="B183" s="410">
        <v>23</v>
      </c>
      <c r="C183" s="428" t="str">
        <f t="shared" si="16"/>
        <v/>
      </c>
      <c r="D183" s="502" t="str">
        <f ca="1">TEXT(IFERROR(INDEX('Overview - Section A'!$A$37:$A$44,MATCH(J183,'Overview - Section A'!$U$37:$U$44,0)),""),"d-mmm-yy") &amp;" to " &amp; TEXT(IFERROR(INDEX('Overview - Section A'!$E$37:$E$44,MATCH(J183,'Overview - Section A'!$U$37:$U$44,0)),""),"d-mmm-yy")</f>
        <v>d-juil-yy to d-déc-yy</v>
      </c>
      <c r="E183" s="430"/>
      <c r="F183" s="431"/>
      <c r="G183" s="495" t="str">
        <f t="shared" si="17"/>
        <v/>
      </c>
      <c r="H183" s="434"/>
      <c r="I183" s="486"/>
      <c r="J183" s="436" t="s">
        <v>473</v>
      </c>
      <c r="K183" s="503"/>
      <c r="L183" s="482" t="b">
        <f t="shared" si="18"/>
        <v>1</v>
      </c>
      <c r="M183" s="482" t="b">
        <f t="shared" si="19"/>
        <v>0</v>
      </c>
      <c r="N183" s="482" t="s">
        <v>1104</v>
      </c>
      <c r="O183" s="50"/>
      <c r="P183" s="135"/>
      <c r="Q183" s="134"/>
      <c r="T183" s="103"/>
      <c r="V183" s="103"/>
      <c r="W183" s="103"/>
      <c r="X183" s="332"/>
    </row>
    <row r="184" spans="1:24" ht="47.1" customHeight="1" x14ac:dyDescent="0.25">
      <c r="A184" s="118"/>
      <c r="B184" s="410">
        <v>24</v>
      </c>
      <c r="C184" s="428" t="str">
        <f t="shared" si="16"/>
        <v/>
      </c>
      <c r="D184" s="502" t="str">
        <f ca="1">TEXT(IFERROR(INDEX('Overview - Section A'!$A$37:$A$44,MATCH(J184,'Overview - Section A'!$U$37:$U$44,0)),""),"d-mmm-yy") &amp;" to " &amp; TEXT(IFERROR(INDEX('Overview - Section A'!$E$37:$E$44,MATCH(J184,'Overview - Section A'!$U$37:$U$44,0)),""),"d-mmm-yy")</f>
        <v>d-janv-yy to d-juin-yy</v>
      </c>
      <c r="E184" s="430"/>
      <c r="F184" s="431"/>
      <c r="G184" s="495" t="str">
        <f t="shared" si="17"/>
        <v/>
      </c>
      <c r="H184" s="434"/>
      <c r="I184" s="486"/>
      <c r="J184" s="436" t="s">
        <v>462</v>
      </c>
      <c r="K184" s="503"/>
      <c r="L184" s="482" t="b">
        <f t="shared" si="18"/>
        <v>1</v>
      </c>
      <c r="M184" s="482" t="b">
        <f t="shared" si="19"/>
        <v>0</v>
      </c>
      <c r="N184" s="482" t="s">
        <v>1105</v>
      </c>
      <c r="O184" s="50"/>
      <c r="P184" s="135"/>
      <c r="Q184" s="134"/>
      <c r="T184" s="103"/>
      <c r="V184" s="103"/>
      <c r="W184" s="103"/>
      <c r="X184" s="332"/>
    </row>
    <row r="185" spans="1:24" ht="47.1" customHeight="1" x14ac:dyDescent="0.25">
      <c r="A185" s="118"/>
      <c r="B185" s="410">
        <v>24</v>
      </c>
      <c r="C185" s="428" t="str">
        <f t="shared" si="16"/>
        <v/>
      </c>
      <c r="D185" s="502" t="str">
        <f ca="1">TEXT(IFERROR(INDEX('Overview - Section A'!$A$37:$A$44,MATCH(J185,'Overview - Section A'!$U$37:$U$44,0)),""),"d-mmm-yy") &amp;" to " &amp; TEXT(IFERROR(INDEX('Overview - Section A'!$E$37:$E$44,MATCH(J185,'Overview - Section A'!$U$37:$U$44,0)),""),"d-mmm-yy")</f>
        <v>d-juil-yy to d-déc-yy</v>
      </c>
      <c r="E185" s="430"/>
      <c r="F185" s="431"/>
      <c r="G185" s="495" t="str">
        <f t="shared" si="17"/>
        <v/>
      </c>
      <c r="H185" s="434"/>
      <c r="I185" s="486"/>
      <c r="J185" s="436" t="s">
        <v>464</v>
      </c>
      <c r="K185" s="503"/>
      <c r="L185" s="482" t="b">
        <f t="shared" si="18"/>
        <v>1</v>
      </c>
      <c r="M185" s="482" t="b">
        <f t="shared" si="19"/>
        <v>0</v>
      </c>
      <c r="N185" s="482" t="s">
        <v>1106</v>
      </c>
      <c r="O185" s="50"/>
      <c r="P185" s="135"/>
      <c r="Q185" s="134"/>
      <c r="T185" s="103"/>
      <c r="V185" s="103"/>
      <c r="W185" s="103"/>
      <c r="X185" s="332"/>
    </row>
    <row r="186" spans="1:24" ht="47.1" customHeight="1" x14ac:dyDescent="0.25">
      <c r="A186" s="118"/>
      <c r="B186" s="410">
        <v>24</v>
      </c>
      <c r="C186" s="428" t="str">
        <f t="shared" si="16"/>
        <v/>
      </c>
      <c r="D186" s="502" t="str">
        <f ca="1">TEXT(IFERROR(INDEX('Overview - Section A'!$A$37:$A$44,MATCH(J186,'Overview - Section A'!$U$37:$U$44,0)),""),"d-mmm-yy") &amp;" to " &amp; TEXT(IFERROR(INDEX('Overview - Section A'!$E$37:$E$44,MATCH(J186,'Overview - Section A'!$U$37:$U$44,0)),""),"d-mmm-yy")</f>
        <v>d-janv-yy to d-juin-yy</v>
      </c>
      <c r="E186" s="430"/>
      <c r="F186" s="431"/>
      <c r="G186" s="495" t="str">
        <f t="shared" si="17"/>
        <v/>
      </c>
      <c r="H186" s="434"/>
      <c r="I186" s="486"/>
      <c r="J186" s="436" t="s">
        <v>466</v>
      </c>
      <c r="K186" s="503"/>
      <c r="L186" s="482" t="b">
        <f t="shared" si="18"/>
        <v>1</v>
      </c>
      <c r="M186" s="482" t="b">
        <f t="shared" si="19"/>
        <v>0</v>
      </c>
      <c r="N186" s="482" t="s">
        <v>1107</v>
      </c>
      <c r="O186" s="50"/>
      <c r="P186" s="135"/>
      <c r="Q186" s="134"/>
      <c r="T186" s="103"/>
      <c r="V186" s="103"/>
      <c r="W186" s="103"/>
      <c r="X186" s="332"/>
    </row>
    <row r="187" spans="1:24" ht="47.1" customHeight="1" x14ac:dyDescent="0.25">
      <c r="A187" s="118"/>
      <c r="B187" s="410">
        <v>24</v>
      </c>
      <c r="C187" s="428" t="str">
        <f t="shared" si="16"/>
        <v/>
      </c>
      <c r="D187" s="502" t="str">
        <f ca="1">TEXT(IFERROR(INDEX('Overview - Section A'!$A$37:$A$44,MATCH(J187,'Overview - Section A'!$U$37:$U$44,0)),""),"d-mmm-yy") &amp;" to " &amp; TEXT(IFERROR(INDEX('Overview - Section A'!$E$37:$E$44,MATCH(J187,'Overview - Section A'!$U$37:$U$44,0)),""),"d-mmm-yy")</f>
        <v>d-juil-yy to d-déc-yy</v>
      </c>
      <c r="E187" s="430"/>
      <c r="F187" s="431"/>
      <c r="G187" s="495" t="str">
        <f t="shared" si="17"/>
        <v/>
      </c>
      <c r="H187" s="434"/>
      <c r="I187" s="486"/>
      <c r="J187" s="436" t="s">
        <v>468</v>
      </c>
      <c r="K187" s="503"/>
      <c r="L187" s="482" t="b">
        <f t="shared" si="18"/>
        <v>1</v>
      </c>
      <c r="M187" s="482" t="b">
        <f t="shared" si="19"/>
        <v>0</v>
      </c>
      <c r="N187" s="482" t="s">
        <v>1108</v>
      </c>
      <c r="O187" s="50"/>
      <c r="P187" s="135"/>
      <c r="Q187" s="134"/>
      <c r="T187" s="103"/>
      <c r="V187" s="103"/>
      <c r="W187" s="103"/>
      <c r="X187" s="332"/>
    </row>
    <row r="188" spans="1:24" ht="47.1" customHeight="1" x14ac:dyDescent="0.25">
      <c r="A188" s="118"/>
      <c r="B188" s="410">
        <v>24</v>
      </c>
      <c r="C188" s="428" t="str">
        <f t="shared" si="16"/>
        <v/>
      </c>
      <c r="D188" s="502" t="str">
        <f ca="1">TEXT(IFERROR(INDEX('Overview - Section A'!$A$37:$A$44,MATCH(J188,'Overview - Section A'!$U$37:$U$44,0)),""),"d-mmm-yy") &amp;" to " &amp; TEXT(IFERROR(INDEX('Overview - Section A'!$E$37:$E$44,MATCH(J188,'Overview - Section A'!$U$37:$U$44,0)),""),"d-mmm-yy")</f>
        <v>d-janv-yy to d-juin-yy</v>
      </c>
      <c r="E188" s="430"/>
      <c r="F188" s="431"/>
      <c r="G188" s="495" t="str">
        <f t="shared" si="17"/>
        <v/>
      </c>
      <c r="H188" s="434"/>
      <c r="I188" s="486"/>
      <c r="J188" s="436" t="s">
        <v>470</v>
      </c>
      <c r="K188" s="503"/>
      <c r="L188" s="482" t="b">
        <f t="shared" si="18"/>
        <v>1</v>
      </c>
      <c r="M188" s="482" t="b">
        <f t="shared" si="19"/>
        <v>0</v>
      </c>
      <c r="N188" s="482" t="s">
        <v>1109</v>
      </c>
      <c r="O188" s="50"/>
      <c r="P188" s="135"/>
      <c r="Q188" s="134"/>
      <c r="T188" s="103"/>
      <c r="V188" s="103"/>
      <c r="W188" s="103"/>
      <c r="X188" s="332"/>
    </row>
    <row r="189" spans="1:24" ht="47.1" customHeight="1" x14ac:dyDescent="0.25">
      <c r="A189" s="118"/>
      <c r="B189" s="410">
        <v>24</v>
      </c>
      <c r="C189" s="428" t="str">
        <f t="shared" si="16"/>
        <v/>
      </c>
      <c r="D189" s="502" t="str">
        <f ca="1">TEXT(IFERROR(INDEX('Overview - Section A'!$A$37:$A$44,MATCH(J189,'Overview - Section A'!$U$37:$U$44,0)),""),"d-mmm-yy") &amp;" to " &amp; TEXT(IFERROR(INDEX('Overview - Section A'!$E$37:$E$44,MATCH(J189,'Overview - Section A'!$U$37:$U$44,0)),""),"d-mmm-yy")</f>
        <v>d-juil-yy to d-déc-yy</v>
      </c>
      <c r="E189" s="430"/>
      <c r="F189" s="431"/>
      <c r="G189" s="495" t="str">
        <f t="shared" si="17"/>
        <v/>
      </c>
      <c r="H189" s="434"/>
      <c r="I189" s="486"/>
      <c r="J189" s="436" t="s">
        <v>473</v>
      </c>
      <c r="K189" s="503"/>
      <c r="L189" s="482" t="b">
        <f t="shared" si="18"/>
        <v>1</v>
      </c>
      <c r="M189" s="482" t="b">
        <f t="shared" si="19"/>
        <v>0</v>
      </c>
      <c r="N189" s="482" t="s">
        <v>1110</v>
      </c>
      <c r="O189" s="50"/>
      <c r="P189" s="135"/>
      <c r="Q189" s="134"/>
      <c r="T189" s="103"/>
      <c r="V189" s="103"/>
      <c r="W189" s="103"/>
      <c r="X189" s="332"/>
    </row>
    <row r="190" spans="1:24" ht="47.1" customHeight="1" x14ac:dyDescent="0.25">
      <c r="A190" s="118"/>
      <c r="B190" s="410">
        <v>25</v>
      </c>
      <c r="C190" s="428" t="str">
        <f t="shared" si="16"/>
        <v/>
      </c>
      <c r="D190" s="502" t="str">
        <f ca="1">TEXT(IFERROR(INDEX('Overview - Section A'!$A$37:$A$44,MATCH(J190,'Overview - Section A'!$U$37:$U$44,0)),""),"d-mmm-yy") &amp;" to " &amp; TEXT(IFERROR(INDEX('Overview - Section A'!$E$37:$E$44,MATCH(J190,'Overview - Section A'!$U$37:$U$44,0)),""),"d-mmm-yy")</f>
        <v>d-janv-yy to d-juin-yy</v>
      </c>
      <c r="E190" s="430"/>
      <c r="F190" s="431"/>
      <c r="G190" s="495" t="str">
        <f t="shared" si="17"/>
        <v/>
      </c>
      <c r="H190" s="434"/>
      <c r="I190" s="486"/>
      <c r="J190" s="436" t="s">
        <v>462</v>
      </c>
      <c r="K190" s="503"/>
      <c r="L190" s="482" t="b">
        <f t="shared" si="18"/>
        <v>1</v>
      </c>
      <c r="M190" s="482" t="b">
        <f t="shared" si="19"/>
        <v>0</v>
      </c>
      <c r="N190" s="482" t="s">
        <v>1111</v>
      </c>
      <c r="O190" s="50"/>
      <c r="P190" s="135"/>
      <c r="Q190" s="134"/>
      <c r="T190" s="103"/>
      <c r="V190" s="103"/>
      <c r="W190" s="103"/>
      <c r="X190" s="332"/>
    </row>
    <row r="191" spans="1:24" ht="47.1" customHeight="1" x14ac:dyDescent="0.25">
      <c r="A191" s="118"/>
      <c r="B191" s="410">
        <v>25</v>
      </c>
      <c r="C191" s="428" t="str">
        <f t="shared" si="16"/>
        <v/>
      </c>
      <c r="D191" s="502" t="str">
        <f ca="1">TEXT(IFERROR(INDEX('Overview - Section A'!$A$37:$A$44,MATCH(J191,'Overview - Section A'!$U$37:$U$44,0)),""),"d-mmm-yy") &amp;" to " &amp; TEXT(IFERROR(INDEX('Overview - Section A'!$E$37:$E$44,MATCH(J191,'Overview - Section A'!$U$37:$U$44,0)),""),"d-mmm-yy")</f>
        <v>d-juil-yy to d-déc-yy</v>
      </c>
      <c r="E191" s="430"/>
      <c r="F191" s="431"/>
      <c r="G191" s="495" t="str">
        <f t="shared" si="17"/>
        <v/>
      </c>
      <c r="H191" s="434"/>
      <c r="I191" s="486"/>
      <c r="J191" s="436" t="s">
        <v>464</v>
      </c>
      <c r="K191" s="503"/>
      <c r="L191" s="482" t="b">
        <f t="shared" si="18"/>
        <v>1</v>
      </c>
      <c r="M191" s="482" t="b">
        <f t="shared" si="19"/>
        <v>0</v>
      </c>
      <c r="N191" s="482" t="s">
        <v>1112</v>
      </c>
      <c r="O191" s="50"/>
      <c r="P191" s="135"/>
      <c r="Q191" s="134"/>
      <c r="T191" s="103"/>
      <c r="V191" s="103"/>
      <c r="W191" s="103"/>
      <c r="X191" s="332"/>
    </row>
    <row r="192" spans="1:24" ht="47.1" customHeight="1" x14ac:dyDescent="0.25">
      <c r="A192" s="118"/>
      <c r="B192" s="410">
        <v>25</v>
      </c>
      <c r="C192" s="428" t="str">
        <f t="shared" si="16"/>
        <v/>
      </c>
      <c r="D192" s="502" t="str">
        <f ca="1">TEXT(IFERROR(INDEX('Overview - Section A'!$A$37:$A$44,MATCH(J192,'Overview - Section A'!$U$37:$U$44,0)),""),"d-mmm-yy") &amp;" to " &amp; TEXT(IFERROR(INDEX('Overview - Section A'!$E$37:$E$44,MATCH(J192,'Overview - Section A'!$U$37:$U$44,0)),""),"d-mmm-yy")</f>
        <v>d-janv-yy to d-juin-yy</v>
      </c>
      <c r="E192" s="430"/>
      <c r="F192" s="431"/>
      <c r="G192" s="495" t="str">
        <f t="shared" si="17"/>
        <v/>
      </c>
      <c r="H192" s="434"/>
      <c r="I192" s="486"/>
      <c r="J192" s="436" t="s">
        <v>466</v>
      </c>
      <c r="K192" s="503"/>
      <c r="L192" s="482" t="b">
        <f t="shared" si="18"/>
        <v>1</v>
      </c>
      <c r="M192" s="482" t="b">
        <f t="shared" si="19"/>
        <v>0</v>
      </c>
      <c r="N192" s="482" t="s">
        <v>1113</v>
      </c>
      <c r="O192" s="50"/>
      <c r="P192" s="135"/>
      <c r="Q192" s="134"/>
      <c r="T192" s="103"/>
      <c r="V192" s="103"/>
      <c r="W192" s="103"/>
      <c r="X192" s="332"/>
    </row>
    <row r="193" spans="1:24" ht="47.1" customHeight="1" x14ac:dyDescent="0.25">
      <c r="A193" s="118"/>
      <c r="B193" s="410">
        <v>25</v>
      </c>
      <c r="C193" s="428" t="str">
        <f t="shared" si="16"/>
        <v/>
      </c>
      <c r="D193" s="502" t="str">
        <f ca="1">TEXT(IFERROR(INDEX('Overview - Section A'!$A$37:$A$44,MATCH(J193,'Overview - Section A'!$U$37:$U$44,0)),""),"d-mmm-yy") &amp;" to " &amp; TEXT(IFERROR(INDEX('Overview - Section A'!$E$37:$E$44,MATCH(J193,'Overview - Section A'!$U$37:$U$44,0)),""),"d-mmm-yy")</f>
        <v>d-juil-yy to d-déc-yy</v>
      </c>
      <c r="E193" s="430"/>
      <c r="F193" s="431"/>
      <c r="G193" s="495" t="str">
        <f t="shared" si="17"/>
        <v/>
      </c>
      <c r="H193" s="434"/>
      <c r="I193" s="486"/>
      <c r="J193" s="436" t="s">
        <v>468</v>
      </c>
      <c r="K193" s="503"/>
      <c r="L193" s="482" t="b">
        <f t="shared" si="18"/>
        <v>1</v>
      </c>
      <c r="M193" s="482" t="b">
        <f t="shared" si="19"/>
        <v>0</v>
      </c>
      <c r="N193" s="482" t="s">
        <v>1114</v>
      </c>
      <c r="O193" s="50"/>
      <c r="P193" s="135"/>
      <c r="Q193" s="134"/>
      <c r="T193" s="103"/>
      <c r="V193" s="103"/>
      <c r="W193" s="103"/>
      <c r="X193" s="332"/>
    </row>
    <row r="194" spans="1:24" ht="47.1" customHeight="1" x14ac:dyDescent="0.25">
      <c r="A194" s="118"/>
      <c r="B194" s="410">
        <v>25</v>
      </c>
      <c r="C194" s="428" t="str">
        <f t="shared" si="16"/>
        <v/>
      </c>
      <c r="D194" s="502" t="str">
        <f ca="1">TEXT(IFERROR(INDEX('Overview - Section A'!$A$37:$A$44,MATCH(J194,'Overview - Section A'!$U$37:$U$44,0)),""),"d-mmm-yy") &amp;" to " &amp; TEXT(IFERROR(INDEX('Overview - Section A'!$E$37:$E$44,MATCH(J194,'Overview - Section A'!$U$37:$U$44,0)),""),"d-mmm-yy")</f>
        <v>d-janv-yy to d-juin-yy</v>
      </c>
      <c r="E194" s="430"/>
      <c r="F194" s="431"/>
      <c r="G194" s="495" t="str">
        <f t="shared" si="17"/>
        <v/>
      </c>
      <c r="H194" s="434"/>
      <c r="I194" s="486"/>
      <c r="J194" s="436" t="s">
        <v>470</v>
      </c>
      <c r="K194" s="503"/>
      <c r="L194" s="482" t="b">
        <f t="shared" si="18"/>
        <v>1</v>
      </c>
      <c r="M194" s="482" t="b">
        <f t="shared" si="19"/>
        <v>0</v>
      </c>
      <c r="N194" s="482" t="s">
        <v>1115</v>
      </c>
      <c r="O194" s="50"/>
      <c r="P194" s="135"/>
      <c r="Q194" s="134"/>
      <c r="T194" s="103"/>
      <c r="V194" s="103"/>
      <c r="W194" s="103"/>
      <c r="X194" s="332"/>
    </row>
    <row r="195" spans="1:24" ht="47.1" customHeight="1" x14ac:dyDescent="0.25">
      <c r="A195" s="118"/>
      <c r="B195" s="410">
        <v>25</v>
      </c>
      <c r="C195" s="428" t="str">
        <f t="shared" si="16"/>
        <v/>
      </c>
      <c r="D195" s="502" t="str">
        <f ca="1">TEXT(IFERROR(INDEX('Overview - Section A'!$A$37:$A$44,MATCH(J195,'Overview - Section A'!$U$37:$U$44,0)),""),"d-mmm-yy") &amp;" to " &amp; TEXT(IFERROR(INDEX('Overview - Section A'!$E$37:$E$44,MATCH(J195,'Overview - Section A'!$U$37:$U$44,0)),""),"d-mmm-yy")</f>
        <v>d-juil-yy to d-déc-yy</v>
      </c>
      <c r="E195" s="430"/>
      <c r="F195" s="431"/>
      <c r="G195" s="495" t="str">
        <f t="shared" si="17"/>
        <v/>
      </c>
      <c r="H195" s="434"/>
      <c r="I195" s="486"/>
      <c r="J195" s="436" t="s">
        <v>473</v>
      </c>
      <c r="K195" s="503"/>
      <c r="L195" s="482" t="b">
        <f t="shared" si="18"/>
        <v>1</v>
      </c>
      <c r="M195" s="482" t="b">
        <f t="shared" si="19"/>
        <v>0</v>
      </c>
      <c r="N195" s="482" t="s">
        <v>1116</v>
      </c>
      <c r="O195" s="50"/>
      <c r="P195" s="135"/>
      <c r="Q195" s="134"/>
      <c r="T195" s="103"/>
      <c r="V195" s="103"/>
      <c r="W195" s="103"/>
      <c r="X195" s="332"/>
    </row>
    <row r="196" spans="1:24" ht="47.1" customHeight="1" x14ac:dyDescent="0.25">
      <c r="A196" s="118"/>
      <c r="B196" s="410">
        <v>26</v>
      </c>
      <c r="C196" s="428" t="str">
        <f t="shared" si="16"/>
        <v/>
      </c>
      <c r="D196" s="502" t="str">
        <f ca="1">TEXT(IFERROR(INDEX('Overview - Section A'!$A$37:$A$44,MATCH(J196,'Overview - Section A'!$U$37:$U$44,0)),""),"d-mmm-yy") &amp;" to " &amp; TEXT(IFERROR(INDEX('Overview - Section A'!$E$37:$E$44,MATCH(J196,'Overview - Section A'!$U$37:$U$44,0)),""),"d-mmm-yy")</f>
        <v>d-janv-yy to d-juin-yy</v>
      </c>
      <c r="E196" s="430"/>
      <c r="F196" s="431"/>
      <c r="G196" s="495" t="str">
        <f t="shared" si="17"/>
        <v/>
      </c>
      <c r="H196" s="434"/>
      <c r="I196" s="486"/>
      <c r="J196" s="436" t="s">
        <v>462</v>
      </c>
      <c r="K196" s="503"/>
      <c r="L196" s="482" t="b">
        <f t="shared" si="18"/>
        <v>1</v>
      </c>
      <c r="M196" s="482" t="b">
        <f t="shared" si="19"/>
        <v>0</v>
      </c>
      <c r="N196" s="482" t="s">
        <v>1117</v>
      </c>
      <c r="O196" s="50"/>
      <c r="P196" s="135"/>
      <c r="Q196" s="134"/>
      <c r="T196" s="103"/>
      <c r="V196" s="103"/>
      <c r="W196" s="103"/>
      <c r="X196" s="332"/>
    </row>
    <row r="197" spans="1:24" ht="47.1" customHeight="1" x14ac:dyDescent="0.25">
      <c r="A197" s="118"/>
      <c r="B197" s="410">
        <v>26</v>
      </c>
      <c r="C197" s="428" t="str">
        <f t="shared" si="16"/>
        <v/>
      </c>
      <c r="D197" s="502" t="str">
        <f ca="1">TEXT(IFERROR(INDEX('Overview - Section A'!$A$37:$A$44,MATCH(J197,'Overview - Section A'!$U$37:$U$44,0)),""),"d-mmm-yy") &amp;" to " &amp; TEXT(IFERROR(INDEX('Overview - Section A'!$E$37:$E$44,MATCH(J197,'Overview - Section A'!$U$37:$U$44,0)),""),"d-mmm-yy")</f>
        <v>d-juil-yy to d-déc-yy</v>
      </c>
      <c r="E197" s="430"/>
      <c r="F197" s="431"/>
      <c r="G197" s="495" t="str">
        <f t="shared" si="17"/>
        <v/>
      </c>
      <c r="H197" s="434"/>
      <c r="I197" s="486"/>
      <c r="J197" s="436" t="s">
        <v>464</v>
      </c>
      <c r="K197" s="503"/>
      <c r="L197" s="482" t="b">
        <f t="shared" si="18"/>
        <v>1</v>
      </c>
      <c r="M197" s="482" t="b">
        <f t="shared" si="19"/>
        <v>0</v>
      </c>
      <c r="N197" s="482" t="s">
        <v>1118</v>
      </c>
      <c r="O197" s="50"/>
      <c r="P197" s="135"/>
      <c r="Q197" s="134"/>
      <c r="T197" s="103"/>
      <c r="V197" s="103"/>
      <c r="W197" s="103"/>
      <c r="X197" s="332"/>
    </row>
    <row r="198" spans="1:24" ht="47.1" customHeight="1" x14ac:dyDescent="0.25">
      <c r="A198" s="118"/>
      <c r="B198" s="410">
        <v>26</v>
      </c>
      <c r="C198" s="428" t="str">
        <f t="shared" si="16"/>
        <v/>
      </c>
      <c r="D198" s="502" t="str">
        <f ca="1">TEXT(IFERROR(INDEX('Overview - Section A'!$A$37:$A$44,MATCH(J198,'Overview - Section A'!$U$37:$U$44,0)),""),"d-mmm-yy") &amp;" to " &amp; TEXT(IFERROR(INDEX('Overview - Section A'!$E$37:$E$44,MATCH(J198,'Overview - Section A'!$U$37:$U$44,0)),""),"d-mmm-yy")</f>
        <v>d-janv-yy to d-juin-yy</v>
      </c>
      <c r="E198" s="430"/>
      <c r="F198" s="431"/>
      <c r="G198" s="495" t="str">
        <f t="shared" si="17"/>
        <v/>
      </c>
      <c r="H198" s="434"/>
      <c r="I198" s="486"/>
      <c r="J198" s="436" t="s">
        <v>466</v>
      </c>
      <c r="K198" s="503"/>
      <c r="L198" s="482" t="b">
        <f t="shared" si="18"/>
        <v>1</v>
      </c>
      <c r="M198" s="482" t="b">
        <f t="shared" si="19"/>
        <v>0</v>
      </c>
      <c r="N198" s="482" t="s">
        <v>1119</v>
      </c>
      <c r="O198" s="50"/>
      <c r="P198" s="135"/>
      <c r="Q198" s="134"/>
      <c r="T198" s="103"/>
      <c r="V198" s="103"/>
      <c r="W198" s="103"/>
      <c r="X198" s="332"/>
    </row>
    <row r="199" spans="1:24" ht="47.1" customHeight="1" x14ac:dyDescent="0.25">
      <c r="A199" s="118"/>
      <c r="B199" s="410">
        <v>26</v>
      </c>
      <c r="C199" s="428" t="str">
        <f t="shared" si="16"/>
        <v/>
      </c>
      <c r="D199" s="502" t="str">
        <f ca="1">TEXT(IFERROR(INDEX('Overview - Section A'!$A$37:$A$44,MATCH(J199,'Overview - Section A'!$U$37:$U$44,0)),""),"d-mmm-yy") &amp;" to " &amp; TEXT(IFERROR(INDEX('Overview - Section A'!$E$37:$E$44,MATCH(J199,'Overview - Section A'!$U$37:$U$44,0)),""),"d-mmm-yy")</f>
        <v>d-juil-yy to d-déc-yy</v>
      </c>
      <c r="E199" s="430"/>
      <c r="F199" s="431"/>
      <c r="G199" s="495" t="str">
        <f t="shared" si="17"/>
        <v/>
      </c>
      <c r="H199" s="434"/>
      <c r="I199" s="486"/>
      <c r="J199" s="436" t="s">
        <v>468</v>
      </c>
      <c r="K199" s="503"/>
      <c r="L199" s="482" t="b">
        <f t="shared" si="18"/>
        <v>1</v>
      </c>
      <c r="M199" s="482" t="b">
        <f t="shared" si="19"/>
        <v>0</v>
      </c>
      <c r="N199" s="482" t="s">
        <v>1120</v>
      </c>
      <c r="O199" s="50"/>
      <c r="P199" s="135"/>
      <c r="Q199" s="134"/>
      <c r="T199" s="103"/>
      <c r="V199" s="103"/>
      <c r="W199" s="103"/>
      <c r="X199" s="332"/>
    </row>
    <row r="200" spans="1:24" ht="47.1" customHeight="1" x14ac:dyDescent="0.25">
      <c r="A200" s="118"/>
      <c r="B200" s="410">
        <v>26</v>
      </c>
      <c r="C200" s="428" t="str">
        <f t="shared" si="16"/>
        <v/>
      </c>
      <c r="D200" s="502" t="str">
        <f ca="1">TEXT(IFERROR(INDEX('Overview - Section A'!$A$37:$A$44,MATCH(J200,'Overview - Section A'!$U$37:$U$44,0)),""),"d-mmm-yy") &amp;" to " &amp; TEXT(IFERROR(INDEX('Overview - Section A'!$E$37:$E$44,MATCH(J200,'Overview - Section A'!$U$37:$U$44,0)),""),"d-mmm-yy")</f>
        <v>d-janv-yy to d-juin-yy</v>
      </c>
      <c r="E200" s="430"/>
      <c r="F200" s="431"/>
      <c r="G200" s="495" t="str">
        <f t="shared" si="17"/>
        <v/>
      </c>
      <c r="H200" s="434"/>
      <c r="I200" s="486"/>
      <c r="J200" s="436" t="s">
        <v>470</v>
      </c>
      <c r="K200" s="503"/>
      <c r="L200" s="482" t="b">
        <f t="shared" si="18"/>
        <v>1</v>
      </c>
      <c r="M200" s="482" t="b">
        <f t="shared" si="19"/>
        <v>0</v>
      </c>
      <c r="N200" s="482" t="s">
        <v>1121</v>
      </c>
      <c r="O200" s="50"/>
      <c r="P200" s="135"/>
      <c r="Q200" s="134"/>
      <c r="T200" s="103"/>
      <c r="V200" s="103"/>
      <c r="W200" s="103"/>
      <c r="X200" s="332"/>
    </row>
    <row r="201" spans="1:24" ht="47.1" customHeight="1" x14ac:dyDescent="0.25">
      <c r="A201" s="118"/>
      <c r="B201" s="410">
        <v>26</v>
      </c>
      <c r="C201" s="428" t="str">
        <f t="shared" si="16"/>
        <v/>
      </c>
      <c r="D201" s="502" t="str">
        <f ca="1">TEXT(IFERROR(INDEX('Overview - Section A'!$A$37:$A$44,MATCH(J201,'Overview - Section A'!$U$37:$U$44,0)),""),"d-mmm-yy") &amp;" to " &amp; TEXT(IFERROR(INDEX('Overview - Section A'!$E$37:$E$44,MATCH(J201,'Overview - Section A'!$U$37:$U$44,0)),""),"d-mmm-yy")</f>
        <v>d-juil-yy to d-déc-yy</v>
      </c>
      <c r="E201" s="430"/>
      <c r="F201" s="431"/>
      <c r="G201" s="495" t="str">
        <f t="shared" si="17"/>
        <v/>
      </c>
      <c r="H201" s="434"/>
      <c r="I201" s="486"/>
      <c r="J201" s="436" t="s">
        <v>473</v>
      </c>
      <c r="K201" s="503"/>
      <c r="L201" s="482" t="b">
        <f t="shared" si="18"/>
        <v>1</v>
      </c>
      <c r="M201" s="482" t="b">
        <f t="shared" si="19"/>
        <v>0</v>
      </c>
      <c r="N201" s="482" t="s">
        <v>1122</v>
      </c>
      <c r="O201" s="50"/>
      <c r="P201" s="135"/>
      <c r="Q201" s="134"/>
      <c r="T201" s="103"/>
      <c r="V201" s="103"/>
      <c r="W201" s="103"/>
      <c r="X201" s="332"/>
    </row>
    <row r="202" spans="1:24" ht="47.1" customHeight="1" x14ac:dyDescent="0.25">
      <c r="A202" s="118"/>
      <c r="B202" s="410">
        <v>27</v>
      </c>
      <c r="C202" s="428" t="str">
        <f t="shared" si="16"/>
        <v/>
      </c>
      <c r="D202" s="502" t="str">
        <f ca="1">TEXT(IFERROR(INDEX('Overview - Section A'!$A$37:$A$44,MATCH(J202,'Overview - Section A'!$U$37:$U$44,0)),""),"d-mmm-yy") &amp;" to " &amp; TEXT(IFERROR(INDEX('Overview - Section A'!$E$37:$E$44,MATCH(J202,'Overview - Section A'!$U$37:$U$44,0)),""),"d-mmm-yy")</f>
        <v>d-janv-yy to d-juin-yy</v>
      </c>
      <c r="E202" s="430"/>
      <c r="F202" s="431"/>
      <c r="G202" s="495" t="str">
        <f t="shared" si="17"/>
        <v/>
      </c>
      <c r="H202" s="434"/>
      <c r="I202" s="486"/>
      <c r="J202" s="436" t="s">
        <v>462</v>
      </c>
      <c r="K202" s="503"/>
      <c r="L202" s="482" t="b">
        <f t="shared" si="18"/>
        <v>1</v>
      </c>
      <c r="M202" s="482" t="b">
        <f t="shared" si="19"/>
        <v>0</v>
      </c>
      <c r="N202" s="482" t="s">
        <v>1123</v>
      </c>
      <c r="O202" s="50"/>
      <c r="P202" s="135"/>
      <c r="Q202" s="134"/>
      <c r="T202" s="103"/>
      <c r="V202" s="103"/>
      <c r="W202" s="103"/>
      <c r="X202" s="332"/>
    </row>
    <row r="203" spans="1:24" ht="47.1" customHeight="1" x14ac:dyDescent="0.25">
      <c r="A203" s="118"/>
      <c r="B203" s="410">
        <v>27</v>
      </c>
      <c r="C203" s="428" t="str">
        <f t="shared" si="16"/>
        <v/>
      </c>
      <c r="D203" s="502" t="str">
        <f ca="1">TEXT(IFERROR(INDEX('Overview - Section A'!$A$37:$A$44,MATCH(J203,'Overview - Section A'!$U$37:$U$44,0)),""),"d-mmm-yy") &amp;" to " &amp; TEXT(IFERROR(INDEX('Overview - Section A'!$E$37:$E$44,MATCH(J203,'Overview - Section A'!$U$37:$U$44,0)),""),"d-mmm-yy")</f>
        <v>d-juil-yy to d-déc-yy</v>
      </c>
      <c r="E203" s="430"/>
      <c r="F203" s="431"/>
      <c r="G203" s="495" t="str">
        <f t="shared" si="17"/>
        <v/>
      </c>
      <c r="H203" s="434"/>
      <c r="I203" s="486"/>
      <c r="J203" s="436" t="s">
        <v>464</v>
      </c>
      <c r="K203" s="503"/>
      <c r="L203" s="482" t="b">
        <f t="shared" si="18"/>
        <v>1</v>
      </c>
      <c r="M203" s="482" t="b">
        <f t="shared" si="19"/>
        <v>0</v>
      </c>
      <c r="N203" s="482" t="s">
        <v>1124</v>
      </c>
      <c r="O203" s="50"/>
      <c r="P203" s="135"/>
      <c r="Q203" s="134"/>
      <c r="T203" s="103"/>
      <c r="V203" s="103"/>
      <c r="W203" s="103"/>
      <c r="X203" s="332"/>
    </row>
    <row r="204" spans="1:24" ht="47.1" customHeight="1" x14ac:dyDescent="0.25">
      <c r="A204" s="118"/>
      <c r="B204" s="410">
        <v>27</v>
      </c>
      <c r="C204" s="428" t="str">
        <f t="shared" si="16"/>
        <v/>
      </c>
      <c r="D204" s="502" t="str">
        <f ca="1">TEXT(IFERROR(INDEX('Overview - Section A'!$A$37:$A$44,MATCH(J204,'Overview - Section A'!$U$37:$U$44,0)),""),"d-mmm-yy") &amp;" to " &amp; TEXT(IFERROR(INDEX('Overview - Section A'!$E$37:$E$44,MATCH(J204,'Overview - Section A'!$U$37:$U$44,0)),""),"d-mmm-yy")</f>
        <v>d-janv-yy to d-juin-yy</v>
      </c>
      <c r="E204" s="430"/>
      <c r="F204" s="431"/>
      <c r="G204" s="495" t="str">
        <f t="shared" si="17"/>
        <v/>
      </c>
      <c r="H204" s="434"/>
      <c r="I204" s="486"/>
      <c r="J204" s="436" t="s">
        <v>466</v>
      </c>
      <c r="K204" s="503"/>
      <c r="L204" s="482" t="b">
        <f t="shared" si="18"/>
        <v>1</v>
      </c>
      <c r="M204" s="482" t="b">
        <f t="shared" si="19"/>
        <v>0</v>
      </c>
      <c r="N204" s="482" t="s">
        <v>1125</v>
      </c>
      <c r="O204" s="50"/>
      <c r="P204" s="135"/>
      <c r="Q204" s="134"/>
      <c r="T204" s="103"/>
      <c r="V204" s="103"/>
      <c r="W204" s="103"/>
      <c r="X204" s="332"/>
    </row>
    <row r="205" spans="1:24" ht="47.1" customHeight="1" x14ac:dyDescent="0.25">
      <c r="A205" s="118"/>
      <c r="B205" s="410">
        <v>27</v>
      </c>
      <c r="C205" s="428" t="str">
        <f t="shared" si="16"/>
        <v/>
      </c>
      <c r="D205" s="502" t="str">
        <f ca="1">TEXT(IFERROR(INDEX('Overview - Section A'!$A$37:$A$44,MATCH(J205,'Overview - Section A'!$U$37:$U$44,0)),""),"d-mmm-yy") &amp;" to " &amp; TEXT(IFERROR(INDEX('Overview - Section A'!$E$37:$E$44,MATCH(J205,'Overview - Section A'!$U$37:$U$44,0)),""),"d-mmm-yy")</f>
        <v>d-juil-yy to d-déc-yy</v>
      </c>
      <c r="E205" s="430"/>
      <c r="F205" s="431"/>
      <c r="G205" s="495" t="str">
        <f t="shared" si="17"/>
        <v/>
      </c>
      <c r="H205" s="434"/>
      <c r="I205" s="486"/>
      <c r="J205" s="436" t="s">
        <v>468</v>
      </c>
      <c r="K205" s="503"/>
      <c r="L205" s="482" t="b">
        <f t="shared" si="18"/>
        <v>1</v>
      </c>
      <c r="M205" s="482" t="b">
        <f t="shared" si="19"/>
        <v>0</v>
      </c>
      <c r="N205" s="482" t="s">
        <v>1126</v>
      </c>
      <c r="O205" s="50"/>
      <c r="P205" s="135"/>
      <c r="Q205" s="134"/>
      <c r="T205" s="103"/>
      <c r="V205" s="103"/>
      <c r="W205" s="103"/>
      <c r="X205" s="332"/>
    </row>
    <row r="206" spans="1:24" ht="47.1" customHeight="1" x14ac:dyDescent="0.25">
      <c r="A206" s="118"/>
      <c r="B206" s="410">
        <v>27</v>
      </c>
      <c r="C206" s="428" t="str">
        <f t="shared" si="16"/>
        <v/>
      </c>
      <c r="D206" s="502" t="str">
        <f ca="1">TEXT(IFERROR(INDEX('Overview - Section A'!$A$37:$A$44,MATCH(J206,'Overview - Section A'!$U$37:$U$44,0)),""),"d-mmm-yy") &amp;" to " &amp; TEXT(IFERROR(INDEX('Overview - Section A'!$E$37:$E$44,MATCH(J206,'Overview - Section A'!$U$37:$U$44,0)),""),"d-mmm-yy")</f>
        <v>d-janv-yy to d-juin-yy</v>
      </c>
      <c r="E206" s="430"/>
      <c r="F206" s="431"/>
      <c r="G206" s="495" t="str">
        <f t="shared" si="17"/>
        <v/>
      </c>
      <c r="H206" s="434"/>
      <c r="I206" s="486"/>
      <c r="J206" s="436" t="s">
        <v>470</v>
      </c>
      <c r="K206" s="503"/>
      <c r="L206" s="482" t="b">
        <f t="shared" si="18"/>
        <v>1</v>
      </c>
      <c r="M206" s="482" t="b">
        <f t="shared" si="19"/>
        <v>0</v>
      </c>
      <c r="N206" s="482" t="s">
        <v>1127</v>
      </c>
      <c r="O206" s="50"/>
      <c r="P206" s="135"/>
      <c r="Q206" s="134"/>
      <c r="T206" s="103"/>
      <c r="V206" s="103"/>
      <c r="W206" s="103"/>
      <c r="X206" s="332"/>
    </row>
    <row r="207" spans="1:24" ht="47.1" customHeight="1" x14ac:dyDescent="0.25">
      <c r="A207" s="118"/>
      <c r="B207" s="410">
        <v>27</v>
      </c>
      <c r="C207" s="428" t="str">
        <f t="shared" si="16"/>
        <v/>
      </c>
      <c r="D207" s="502" t="str">
        <f ca="1">TEXT(IFERROR(INDEX('Overview - Section A'!$A$37:$A$44,MATCH(J207,'Overview - Section A'!$U$37:$U$44,0)),""),"d-mmm-yy") &amp;" to " &amp; TEXT(IFERROR(INDEX('Overview - Section A'!$E$37:$E$44,MATCH(J207,'Overview - Section A'!$U$37:$U$44,0)),""),"d-mmm-yy")</f>
        <v>d-juil-yy to d-déc-yy</v>
      </c>
      <c r="E207" s="430"/>
      <c r="F207" s="431"/>
      <c r="G207" s="495" t="str">
        <f t="shared" si="17"/>
        <v/>
      </c>
      <c r="H207" s="434"/>
      <c r="I207" s="486"/>
      <c r="J207" s="436" t="s">
        <v>473</v>
      </c>
      <c r="K207" s="503"/>
      <c r="L207" s="482" t="b">
        <f t="shared" si="18"/>
        <v>1</v>
      </c>
      <c r="M207" s="482" t="b">
        <f t="shared" si="19"/>
        <v>0</v>
      </c>
      <c r="N207" s="482" t="s">
        <v>1128</v>
      </c>
      <c r="O207" s="50"/>
      <c r="P207" s="135"/>
      <c r="Q207" s="134"/>
      <c r="T207" s="103"/>
      <c r="V207" s="103"/>
      <c r="W207" s="103"/>
      <c r="X207" s="332"/>
    </row>
    <row r="208" spans="1:24" ht="47.1" customHeight="1" x14ac:dyDescent="0.25">
      <c r="A208" s="118"/>
      <c r="B208" s="410">
        <v>28</v>
      </c>
      <c r="C208" s="428" t="str">
        <f t="shared" si="16"/>
        <v/>
      </c>
      <c r="D208" s="502" t="str">
        <f ca="1">TEXT(IFERROR(INDEX('Overview - Section A'!$A$37:$A$44,MATCH(J208,'Overview - Section A'!$U$37:$U$44,0)),""),"d-mmm-yy") &amp;" to " &amp; TEXT(IFERROR(INDEX('Overview - Section A'!$E$37:$E$44,MATCH(J208,'Overview - Section A'!$U$37:$U$44,0)),""),"d-mmm-yy")</f>
        <v>d-janv-yy to d-juin-yy</v>
      </c>
      <c r="E208" s="430"/>
      <c r="F208" s="431"/>
      <c r="G208" s="495" t="str">
        <f t="shared" si="17"/>
        <v/>
      </c>
      <c r="H208" s="434"/>
      <c r="I208" s="486"/>
      <c r="J208" s="436" t="s">
        <v>462</v>
      </c>
      <c r="K208" s="503"/>
      <c r="L208" s="482" t="b">
        <f t="shared" si="18"/>
        <v>1</v>
      </c>
      <c r="M208" s="482" t="b">
        <f t="shared" si="19"/>
        <v>0</v>
      </c>
      <c r="N208" s="482" t="s">
        <v>1129</v>
      </c>
      <c r="O208" s="50"/>
      <c r="P208" s="135"/>
      <c r="Q208" s="134"/>
      <c r="T208" s="103"/>
      <c r="V208" s="103"/>
      <c r="W208" s="103"/>
      <c r="X208" s="332"/>
    </row>
    <row r="209" spans="1:24" ht="47.1" customHeight="1" x14ac:dyDescent="0.25">
      <c r="A209" s="118"/>
      <c r="B209" s="410">
        <v>28</v>
      </c>
      <c r="C209" s="428" t="str">
        <f t="shared" si="16"/>
        <v/>
      </c>
      <c r="D209" s="502" t="str">
        <f ca="1">TEXT(IFERROR(INDEX('Overview - Section A'!$A$37:$A$44,MATCH(J209,'Overview - Section A'!$U$37:$U$44,0)),""),"d-mmm-yy") &amp;" to " &amp; TEXT(IFERROR(INDEX('Overview - Section A'!$E$37:$E$44,MATCH(J209,'Overview - Section A'!$U$37:$U$44,0)),""),"d-mmm-yy")</f>
        <v>d-juil-yy to d-déc-yy</v>
      </c>
      <c r="E209" s="430"/>
      <c r="F209" s="431"/>
      <c r="G209" s="495" t="str">
        <f t="shared" si="17"/>
        <v/>
      </c>
      <c r="H209" s="434"/>
      <c r="I209" s="486"/>
      <c r="J209" s="436" t="s">
        <v>464</v>
      </c>
      <c r="K209" s="503"/>
      <c r="L209" s="482" t="b">
        <f t="shared" si="18"/>
        <v>1</v>
      </c>
      <c r="M209" s="482" t="b">
        <f t="shared" si="19"/>
        <v>0</v>
      </c>
      <c r="N209" s="482" t="s">
        <v>1130</v>
      </c>
      <c r="O209" s="50"/>
      <c r="P209" s="135"/>
      <c r="Q209" s="134"/>
      <c r="T209" s="103"/>
      <c r="V209" s="103"/>
      <c r="W209" s="103"/>
      <c r="X209" s="332"/>
    </row>
    <row r="210" spans="1:24" ht="47.1" customHeight="1" x14ac:dyDescent="0.25">
      <c r="A210" s="118"/>
      <c r="B210" s="410">
        <v>28</v>
      </c>
      <c r="C210" s="428" t="str">
        <f t="shared" si="16"/>
        <v/>
      </c>
      <c r="D210" s="502" t="str">
        <f ca="1">TEXT(IFERROR(INDEX('Overview - Section A'!$A$37:$A$44,MATCH(J210,'Overview - Section A'!$U$37:$U$44,0)),""),"d-mmm-yy") &amp;" to " &amp; TEXT(IFERROR(INDEX('Overview - Section A'!$E$37:$E$44,MATCH(J210,'Overview - Section A'!$U$37:$U$44,0)),""),"d-mmm-yy")</f>
        <v>d-janv-yy to d-juin-yy</v>
      </c>
      <c r="E210" s="430"/>
      <c r="F210" s="431"/>
      <c r="G210" s="495" t="str">
        <f t="shared" si="17"/>
        <v/>
      </c>
      <c r="H210" s="434"/>
      <c r="I210" s="486"/>
      <c r="J210" s="436" t="s">
        <v>466</v>
      </c>
      <c r="K210" s="503"/>
      <c r="L210" s="482" t="b">
        <f t="shared" si="18"/>
        <v>1</v>
      </c>
      <c r="M210" s="482" t="b">
        <f t="shared" si="19"/>
        <v>0</v>
      </c>
      <c r="N210" s="482" t="s">
        <v>1131</v>
      </c>
      <c r="O210" s="50"/>
      <c r="P210" s="135"/>
      <c r="Q210" s="134"/>
      <c r="T210" s="103"/>
      <c r="V210" s="103"/>
      <c r="W210" s="103"/>
      <c r="X210" s="332"/>
    </row>
    <row r="211" spans="1:24" ht="47.1" customHeight="1" x14ac:dyDescent="0.25">
      <c r="A211" s="118"/>
      <c r="B211" s="410">
        <v>28</v>
      </c>
      <c r="C211" s="428" t="str">
        <f t="shared" si="16"/>
        <v/>
      </c>
      <c r="D211" s="502" t="str">
        <f ca="1">TEXT(IFERROR(INDEX('Overview - Section A'!$A$37:$A$44,MATCH(J211,'Overview - Section A'!$U$37:$U$44,0)),""),"d-mmm-yy") &amp;" to " &amp; TEXT(IFERROR(INDEX('Overview - Section A'!$E$37:$E$44,MATCH(J211,'Overview - Section A'!$U$37:$U$44,0)),""),"d-mmm-yy")</f>
        <v>d-juil-yy to d-déc-yy</v>
      </c>
      <c r="E211" s="430"/>
      <c r="F211" s="431"/>
      <c r="G211" s="495" t="str">
        <f t="shared" si="17"/>
        <v/>
      </c>
      <c r="H211" s="434"/>
      <c r="I211" s="486"/>
      <c r="J211" s="436" t="s">
        <v>468</v>
      </c>
      <c r="K211" s="503"/>
      <c r="L211" s="482" t="b">
        <f t="shared" si="18"/>
        <v>1</v>
      </c>
      <c r="M211" s="482" t="b">
        <f t="shared" si="19"/>
        <v>0</v>
      </c>
      <c r="N211" s="482" t="s">
        <v>1132</v>
      </c>
      <c r="O211" s="50"/>
      <c r="P211" s="135"/>
      <c r="Q211" s="134"/>
      <c r="T211" s="103"/>
      <c r="V211" s="103"/>
      <c r="W211" s="103"/>
      <c r="X211" s="332"/>
    </row>
    <row r="212" spans="1:24" ht="47.1" customHeight="1" x14ac:dyDescent="0.25">
      <c r="A212" s="118"/>
      <c r="B212" s="410">
        <v>28</v>
      </c>
      <c r="C212" s="428" t="str">
        <f t="shared" si="16"/>
        <v/>
      </c>
      <c r="D212" s="502" t="str">
        <f ca="1">TEXT(IFERROR(INDEX('Overview - Section A'!$A$37:$A$44,MATCH(J212,'Overview - Section A'!$U$37:$U$44,0)),""),"d-mmm-yy") &amp;" to " &amp; TEXT(IFERROR(INDEX('Overview - Section A'!$E$37:$E$44,MATCH(J212,'Overview - Section A'!$U$37:$U$44,0)),""),"d-mmm-yy")</f>
        <v>d-janv-yy to d-juin-yy</v>
      </c>
      <c r="E212" s="430"/>
      <c r="F212" s="431"/>
      <c r="G212" s="495" t="str">
        <f t="shared" si="17"/>
        <v/>
      </c>
      <c r="H212" s="434"/>
      <c r="I212" s="486"/>
      <c r="J212" s="436" t="s">
        <v>470</v>
      </c>
      <c r="K212" s="503"/>
      <c r="L212" s="482" t="b">
        <f t="shared" si="18"/>
        <v>1</v>
      </c>
      <c r="M212" s="482" t="b">
        <f t="shared" si="19"/>
        <v>0</v>
      </c>
      <c r="N212" s="482" t="s">
        <v>1133</v>
      </c>
      <c r="O212" s="50"/>
      <c r="P212" s="135"/>
      <c r="Q212" s="134"/>
      <c r="T212" s="103"/>
      <c r="V212" s="103"/>
      <c r="W212" s="103"/>
      <c r="X212" s="332"/>
    </row>
    <row r="213" spans="1:24" ht="47.1" customHeight="1" x14ac:dyDescent="0.25">
      <c r="A213" s="118"/>
      <c r="B213" s="410">
        <v>28</v>
      </c>
      <c r="C213" s="428" t="str">
        <f t="shared" si="16"/>
        <v/>
      </c>
      <c r="D213" s="502" t="str">
        <f ca="1">TEXT(IFERROR(INDEX('Overview - Section A'!$A$37:$A$44,MATCH(J213,'Overview - Section A'!$U$37:$U$44,0)),""),"d-mmm-yy") &amp;" to " &amp; TEXT(IFERROR(INDEX('Overview - Section A'!$E$37:$E$44,MATCH(J213,'Overview - Section A'!$U$37:$U$44,0)),""),"d-mmm-yy")</f>
        <v>d-juil-yy to d-déc-yy</v>
      </c>
      <c r="E213" s="430"/>
      <c r="F213" s="431"/>
      <c r="G213" s="495" t="str">
        <f t="shared" si="17"/>
        <v/>
      </c>
      <c r="H213" s="434"/>
      <c r="I213" s="486"/>
      <c r="J213" s="436" t="s">
        <v>473</v>
      </c>
      <c r="K213" s="503"/>
      <c r="L213" s="482" t="b">
        <f t="shared" si="18"/>
        <v>1</v>
      </c>
      <c r="M213" s="482" t="b">
        <f t="shared" si="19"/>
        <v>0</v>
      </c>
      <c r="N213" s="482" t="s">
        <v>1134</v>
      </c>
      <c r="O213" s="50"/>
      <c r="P213" s="135"/>
      <c r="Q213" s="134"/>
      <c r="T213" s="103"/>
      <c r="V213" s="103"/>
      <c r="W213" s="103"/>
      <c r="X213" s="332"/>
    </row>
    <row r="214" spans="1:24" ht="47.1" customHeight="1" x14ac:dyDescent="0.25">
      <c r="A214" s="118"/>
      <c r="B214" s="410">
        <v>29</v>
      </c>
      <c r="C214" s="428" t="str">
        <f t="shared" si="16"/>
        <v/>
      </c>
      <c r="D214" s="502" t="str">
        <f ca="1">TEXT(IFERROR(INDEX('Overview - Section A'!$A$37:$A$44,MATCH(J214,'Overview - Section A'!$U$37:$U$44,0)),""),"d-mmm-yy") &amp;" to " &amp; TEXT(IFERROR(INDEX('Overview - Section A'!$E$37:$E$44,MATCH(J214,'Overview - Section A'!$U$37:$U$44,0)),""),"d-mmm-yy")</f>
        <v>d-janv-yy to d-juin-yy</v>
      </c>
      <c r="E214" s="430"/>
      <c r="F214" s="431"/>
      <c r="G214" s="495" t="str">
        <f t="shared" si="17"/>
        <v/>
      </c>
      <c r="H214" s="434"/>
      <c r="I214" s="486"/>
      <c r="J214" s="436" t="s">
        <v>462</v>
      </c>
      <c r="K214" s="503"/>
      <c r="L214" s="482" t="b">
        <f t="shared" si="18"/>
        <v>1</v>
      </c>
      <c r="M214" s="482" t="b">
        <f t="shared" si="19"/>
        <v>0</v>
      </c>
      <c r="N214" s="482" t="s">
        <v>1135</v>
      </c>
      <c r="O214" s="50"/>
      <c r="P214" s="135"/>
      <c r="Q214" s="134"/>
      <c r="T214" s="103"/>
      <c r="V214" s="103"/>
      <c r="W214" s="103"/>
      <c r="X214" s="332"/>
    </row>
    <row r="215" spans="1:24" ht="47.1" customHeight="1" x14ac:dyDescent="0.25">
      <c r="A215" s="118"/>
      <c r="B215" s="410">
        <v>29</v>
      </c>
      <c r="C215" s="428" t="str">
        <f t="shared" si="16"/>
        <v/>
      </c>
      <c r="D215" s="502" t="str">
        <f ca="1">TEXT(IFERROR(INDEX('Overview - Section A'!$A$37:$A$44,MATCH(J215,'Overview - Section A'!$U$37:$U$44,0)),""),"d-mmm-yy") &amp;" to " &amp; TEXT(IFERROR(INDEX('Overview - Section A'!$E$37:$E$44,MATCH(J215,'Overview - Section A'!$U$37:$U$44,0)),""),"d-mmm-yy")</f>
        <v>d-juil-yy to d-déc-yy</v>
      </c>
      <c r="E215" s="430"/>
      <c r="F215" s="431"/>
      <c r="G215" s="495" t="str">
        <f t="shared" si="17"/>
        <v/>
      </c>
      <c r="H215" s="434"/>
      <c r="I215" s="486"/>
      <c r="J215" s="436" t="s">
        <v>464</v>
      </c>
      <c r="K215" s="503"/>
      <c r="L215" s="482" t="b">
        <f t="shared" si="18"/>
        <v>1</v>
      </c>
      <c r="M215" s="482" t="b">
        <f t="shared" si="19"/>
        <v>0</v>
      </c>
      <c r="N215" s="482" t="s">
        <v>1136</v>
      </c>
      <c r="O215" s="50"/>
      <c r="P215" s="135"/>
      <c r="Q215" s="134"/>
      <c r="T215" s="103"/>
      <c r="V215" s="103"/>
      <c r="W215" s="103"/>
      <c r="X215" s="332"/>
    </row>
    <row r="216" spans="1:24" ht="47.1" customHeight="1" x14ac:dyDescent="0.25">
      <c r="A216" s="118"/>
      <c r="B216" s="410">
        <v>29</v>
      </c>
      <c r="C216" s="428" t="str">
        <f t="shared" si="16"/>
        <v/>
      </c>
      <c r="D216" s="502" t="str">
        <f ca="1">TEXT(IFERROR(INDEX('Overview - Section A'!$A$37:$A$44,MATCH(J216,'Overview - Section A'!$U$37:$U$44,0)),""),"d-mmm-yy") &amp;" to " &amp; TEXT(IFERROR(INDEX('Overview - Section A'!$E$37:$E$44,MATCH(J216,'Overview - Section A'!$U$37:$U$44,0)),""),"d-mmm-yy")</f>
        <v>d-janv-yy to d-juin-yy</v>
      </c>
      <c r="E216" s="430"/>
      <c r="F216" s="431"/>
      <c r="G216" s="495" t="str">
        <f t="shared" si="17"/>
        <v/>
      </c>
      <c r="H216" s="434"/>
      <c r="I216" s="486"/>
      <c r="J216" s="436" t="s">
        <v>466</v>
      </c>
      <c r="K216" s="503"/>
      <c r="L216" s="482" t="b">
        <f t="shared" si="18"/>
        <v>1</v>
      </c>
      <c r="M216" s="482" t="b">
        <f t="shared" si="19"/>
        <v>0</v>
      </c>
      <c r="N216" s="482" t="s">
        <v>1137</v>
      </c>
      <c r="O216" s="50"/>
      <c r="P216" s="135"/>
      <c r="Q216" s="134"/>
      <c r="T216" s="103"/>
      <c r="V216" s="103"/>
      <c r="W216" s="103"/>
      <c r="X216" s="332"/>
    </row>
    <row r="217" spans="1:24" ht="47.1" customHeight="1" x14ac:dyDescent="0.25">
      <c r="A217" s="118"/>
      <c r="B217" s="410">
        <v>29</v>
      </c>
      <c r="C217" s="428" t="str">
        <f t="shared" si="16"/>
        <v/>
      </c>
      <c r="D217" s="502" t="str">
        <f ca="1">TEXT(IFERROR(INDEX('Overview - Section A'!$A$37:$A$44,MATCH(J217,'Overview - Section A'!$U$37:$U$44,0)),""),"d-mmm-yy") &amp;" to " &amp; TEXT(IFERROR(INDEX('Overview - Section A'!$E$37:$E$44,MATCH(J217,'Overview - Section A'!$U$37:$U$44,0)),""),"d-mmm-yy")</f>
        <v>d-juil-yy to d-déc-yy</v>
      </c>
      <c r="E217" s="430"/>
      <c r="F217" s="431"/>
      <c r="G217" s="495" t="str">
        <f t="shared" si="17"/>
        <v/>
      </c>
      <c r="H217" s="434"/>
      <c r="I217" s="486"/>
      <c r="J217" s="436" t="s">
        <v>468</v>
      </c>
      <c r="K217" s="503"/>
      <c r="L217" s="482" t="b">
        <f t="shared" si="18"/>
        <v>1</v>
      </c>
      <c r="M217" s="482" t="b">
        <f t="shared" si="19"/>
        <v>0</v>
      </c>
      <c r="N217" s="482" t="s">
        <v>1138</v>
      </c>
      <c r="O217" s="50"/>
      <c r="P217" s="135"/>
      <c r="Q217" s="134"/>
      <c r="T217" s="103"/>
      <c r="V217" s="103"/>
      <c r="W217" s="103"/>
      <c r="X217" s="332"/>
    </row>
    <row r="218" spans="1:24" ht="47.1" customHeight="1" x14ac:dyDescent="0.25">
      <c r="A218" s="118"/>
      <c r="B218" s="410">
        <v>29</v>
      </c>
      <c r="C218" s="428" t="str">
        <f t="shared" si="16"/>
        <v/>
      </c>
      <c r="D218" s="502" t="str">
        <f ca="1">TEXT(IFERROR(INDEX('Overview - Section A'!$A$37:$A$44,MATCH(J218,'Overview - Section A'!$U$37:$U$44,0)),""),"d-mmm-yy") &amp;" to " &amp; TEXT(IFERROR(INDEX('Overview - Section A'!$E$37:$E$44,MATCH(J218,'Overview - Section A'!$U$37:$U$44,0)),""),"d-mmm-yy")</f>
        <v>d-janv-yy to d-juin-yy</v>
      </c>
      <c r="E218" s="430"/>
      <c r="F218" s="431"/>
      <c r="G218" s="495" t="str">
        <f t="shared" si="17"/>
        <v/>
      </c>
      <c r="H218" s="434"/>
      <c r="I218" s="486"/>
      <c r="J218" s="436" t="s">
        <v>470</v>
      </c>
      <c r="K218" s="503"/>
      <c r="L218" s="482" t="b">
        <f t="shared" si="18"/>
        <v>1</v>
      </c>
      <c r="M218" s="482" t="b">
        <f t="shared" si="19"/>
        <v>0</v>
      </c>
      <c r="N218" s="482" t="s">
        <v>1139</v>
      </c>
      <c r="O218" s="50"/>
      <c r="P218" s="135"/>
      <c r="Q218" s="134"/>
      <c r="T218" s="103"/>
      <c r="V218" s="103"/>
      <c r="W218" s="103"/>
      <c r="X218" s="332"/>
    </row>
    <row r="219" spans="1:24" ht="47.1" customHeight="1" x14ac:dyDescent="0.25">
      <c r="A219" s="118"/>
      <c r="B219" s="410">
        <v>29</v>
      </c>
      <c r="C219" s="428" t="str">
        <f t="shared" si="16"/>
        <v/>
      </c>
      <c r="D219" s="502" t="str">
        <f ca="1">TEXT(IFERROR(INDEX('Overview - Section A'!$A$37:$A$44,MATCH(J219,'Overview - Section A'!$U$37:$U$44,0)),""),"d-mmm-yy") &amp;" to " &amp; TEXT(IFERROR(INDEX('Overview - Section A'!$E$37:$E$44,MATCH(J219,'Overview - Section A'!$U$37:$U$44,0)),""),"d-mmm-yy")</f>
        <v>d-juil-yy to d-déc-yy</v>
      </c>
      <c r="E219" s="430"/>
      <c r="F219" s="431"/>
      <c r="G219" s="495" t="str">
        <f t="shared" si="17"/>
        <v/>
      </c>
      <c r="H219" s="434"/>
      <c r="I219" s="486"/>
      <c r="J219" s="436" t="s">
        <v>473</v>
      </c>
      <c r="K219" s="503"/>
      <c r="L219" s="482" t="b">
        <f t="shared" si="18"/>
        <v>1</v>
      </c>
      <c r="M219" s="482" t="b">
        <f t="shared" si="19"/>
        <v>0</v>
      </c>
      <c r="N219" s="482" t="s">
        <v>1140</v>
      </c>
      <c r="O219" s="50"/>
      <c r="P219" s="135"/>
      <c r="Q219" s="134"/>
      <c r="T219" s="103"/>
      <c r="V219" s="103"/>
      <c r="W219" s="103"/>
      <c r="X219" s="332"/>
    </row>
    <row r="220" spans="1:24" ht="47.1" customHeight="1" x14ac:dyDescent="0.25">
      <c r="A220" s="118"/>
      <c r="B220" s="410">
        <v>30</v>
      </c>
      <c r="C220" s="428" t="str">
        <f t="shared" si="16"/>
        <v/>
      </c>
      <c r="D220" s="502" t="str">
        <f ca="1">TEXT(IFERROR(INDEX('Overview - Section A'!$A$37:$A$44,MATCH(J220,'Overview - Section A'!$U$37:$U$44,0)),""),"d-mmm-yy") &amp;" to " &amp; TEXT(IFERROR(INDEX('Overview - Section A'!$E$37:$E$44,MATCH(J220,'Overview - Section A'!$U$37:$U$44,0)),""),"d-mmm-yy")</f>
        <v>d-janv-yy to d-juin-yy</v>
      </c>
      <c r="E220" s="430"/>
      <c r="F220" s="431"/>
      <c r="G220" s="495" t="str">
        <f t="shared" si="17"/>
        <v/>
      </c>
      <c r="H220" s="434"/>
      <c r="I220" s="486"/>
      <c r="J220" s="436" t="s">
        <v>462</v>
      </c>
      <c r="K220" s="503"/>
      <c r="L220" s="482" t="b">
        <f t="shared" si="18"/>
        <v>1</v>
      </c>
      <c r="M220" s="482" t="b">
        <f t="shared" si="19"/>
        <v>0</v>
      </c>
      <c r="N220" s="482" t="s">
        <v>1141</v>
      </c>
      <c r="O220" s="50"/>
      <c r="P220" s="135"/>
      <c r="Q220" s="134"/>
      <c r="T220" s="103"/>
      <c r="V220" s="103"/>
      <c r="W220" s="103"/>
      <c r="X220" s="332"/>
    </row>
    <row r="221" spans="1:24" ht="47.1" customHeight="1" x14ac:dyDescent="0.25">
      <c r="A221" s="118"/>
      <c r="B221" s="410">
        <v>30</v>
      </c>
      <c r="C221" s="428" t="str">
        <f t="shared" si="16"/>
        <v/>
      </c>
      <c r="D221" s="502" t="str">
        <f ca="1">TEXT(IFERROR(INDEX('Overview - Section A'!$A$37:$A$44,MATCH(J221,'Overview - Section A'!$U$37:$U$44,0)),""),"d-mmm-yy") &amp;" to " &amp; TEXT(IFERROR(INDEX('Overview - Section A'!$E$37:$E$44,MATCH(J221,'Overview - Section A'!$U$37:$U$44,0)),""),"d-mmm-yy")</f>
        <v>d-juil-yy to d-déc-yy</v>
      </c>
      <c r="E221" s="430"/>
      <c r="F221" s="431"/>
      <c r="G221" s="495" t="str">
        <f t="shared" si="17"/>
        <v/>
      </c>
      <c r="H221" s="434"/>
      <c r="I221" s="486"/>
      <c r="J221" s="436" t="s">
        <v>464</v>
      </c>
      <c r="K221" s="503"/>
      <c r="L221" s="482" t="b">
        <f t="shared" si="18"/>
        <v>1</v>
      </c>
      <c r="M221" s="482" t="b">
        <f t="shared" si="19"/>
        <v>0</v>
      </c>
      <c r="N221" s="482" t="s">
        <v>1142</v>
      </c>
      <c r="O221" s="50"/>
      <c r="P221" s="135"/>
      <c r="Q221" s="134"/>
      <c r="T221" s="103"/>
      <c r="V221" s="103"/>
      <c r="W221" s="103"/>
      <c r="X221" s="332"/>
    </row>
    <row r="222" spans="1:24" ht="47.1" customHeight="1" x14ac:dyDescent="0.25">
      <c r="A222" s="118"/>
      <c r="B222" s="410">
        <v>30</v>
      </c>
      <c r="C222" s="428" t="str">
        <f t="shared" si="16"/>
        <v/>
      </c>
      <c r="D222" s="502" t="str">
        <f ca="1">TEXT(IFERROR(INDEX('Overview - Section A'!$A$37:$A$44,MATCH(J222,'Overview - Section A'!$U$37:$U$44,0)),""),"d-mmm-yy") &amp;" to " &amp; TEXT(IFERROR(INDEX('Overview - Section A'!$E$37:$E$44,MATCH(J222,'Overview - Section A'!$U$37:$U$44,0)),""),"d-mmm-yy")</f>
        <v>d-janv-yy to d-juin-yy</v>
      </c>
      <c r="E222" s="430"/>
      <c r="F222" s="431"/>
      <c r="G222" s="495" t="str">
        <f t="shared" si="17"/>
        <v/>
      </c>
      <c r="H222" s="434"/>
      <c r="I222" s="486"/>
      <c r="J222" s="436" t="s">
        <v>466</v>
      </c>
      <c r="K222" s="503"/>
      <c r="L222" s="482" t="b">
        <f t="shared" si="18"/>
        <v>1</v>
      </c>
      <c r="M222" s="482" t="b">
        <f t="shared" si="19"/>
        <v>0</v>
      </c>
      <c r="N222" s="482" t="s">
        <v>1143</v>
      </c>
      <c r="O222" s="50"/>
      <c r="P222" s="135"/>
      <c r="Q222" s="134"/>
      <c r="T222" s="103"/>
      <c r="V222" s="103"/>
      <c r="W222" s="103"/>
      <c r="X222" s="332"/>
    </row>
    <row r="223" spans="1:24" ht="47.1" customHeight="1" x14ac:dyDescent="0.25">
      <c r="A223" s="118"/>
      <c r="B223" s="410">
        <v>30</v>
      </c>
      <c r="C223" s="428" t="str">
        <f t="shared" si="16"/>
        <v/>
      </c>
      <c r="D223" s="502" t="str">
        <f ca="1">TEXT(IFERROR(INDEX('Overview - Section A'!$A$37:$A$44,MATCH(J223,'Overview - Section A'!$U$37:$U$44,0)),""),"d-mmm-yy") &amp;" to " &amp; TEXT(IFERROR(INDEX('Overview - Section A'!$E$37:$E$44,MATCH(J223,'Overview - Section A'!$U$37:$U$44,0)),""),"d-mmm-yy")</f>
        <v>d-juil-yy to d-déc-yy</v>
      </c>
      <c r="E223" s="430"/>
      <c r="F223" s="431"/>
      <c r="G223" s="495" t="str">
        <f t="shared" si="17"/>
        <v/>
      </c>
      <c r="H223" s="434"/>
      <c r="I223" s="486"/>
      <c r="J223" s="436" t="s">
        <v>468</v>
      </c>
      <c r="K223" s="503"/>
      <c r="L223" s="482" t="b">
        <f t="shared" si="18"/>
        <v>1</v>
      </c>
      <c r="M223" s="482" t="b">
        <f t="shared" si="19"/>
        <v>0</v>
      </c>
      <c r="N223" s="482" t="s">
        <v>1144</v>
      </c>
      <c r="O223" s="50"/>
      <c r="P223" s="135"/>
      <c r="Q223" s="134"/>
      <c r="T223" s="103"/>
      <c r="V223" s="103"/>
      <c r="W223" s="103"/>
      <c r="X223" s="332"/>
    </row>
    <row r="224" spans="1:24" ht="47.1" customHeight="1" x14ac:dyDescent="0.25">
      <c r="A224" s="118"/>
      <c r="B224" s="410">
        <v>30</v>
      </c>
      <c r="C224" s="428" t="str">
        <f t="shared" si="16"/>
        <v/>
      </c>
      <c r="D224" s="502" t="str">
        <f ca="1">TEXT(IFERROR(INDEX('Overview - Section A'!$A$37:$A$44,MATCH(J224,'Overview - Section A'!$U$37:$U$44,0)),""),"d-mmm-yy") &amp;" to " &amp; TEXT(IFERROR(INDEX('Overview - Section A'!$E$37:$E$44,MATCH(J224,'Overview - Section A'!$U$37:$U$44,0)),""),"d-mmm-yy")</f>
        <v>d-janv-yy to d-juin-yy</v>
      </c>
      <c r="E224" s="430"/>
      <c r="F224" s="431"/>
      <c r="G224" s="495" t="str">
        <f t="shared" si="17"/>
        <v/>
      </c>
      <c r="H224" s="434"/>
      <c r="I224" s="486"/>
      <c r="J224" s="436" t="s">
        <v>470</v>
      </c>
      <c r="K224" s="503"/>
      <c r="L224" s="482" t="b">
        <f t="shared" si="18"/>
        <v>1</v>
      </c>
      <c r="M224" s="482" t="b">
        <f t="shared" si="19"/>
        <v>0</v>
      </c>
      <c r="N224" s="482" t="s">
        <v>1145</v>
      </c>
      <c r="O224" s="50"/>
      <c r="P224" s="135"/>
      <c r="Q224" s="134"/>
      <c r="T224" s="103"/>
      <c r="V224" s="103"/>
      <c r="W224" s="103"/>
      <c r="X224" s="332"/>
    </row>
    <row r="225" spans="1:24" ht="47.1" customHeight="1" x14ac:dyDescent="0.25">
      <c r="A225" s="118"/>
      <c r="B225" s="410">
        <v>30</v>
      </c>
      <c r="C225" s="428" t="str">
        <f t="shared" si="16"/>
        <v/>
      </c>
      <c r="D225" s="502" t="str">
        <f ca="1">TEXT(IFERROR(INDEX('Overview - Section A'!$A$37:$A$44,MATCH(J225,'Overview - Section A'!$U$37:$U$44,0)),""),"d-mmm-yy") &amp;" to " &amp; TEXT(IFERROR(INDEX('Overview - Section A'!$E$37:$E$44,MATCH(J225,'Overview - Section A'!$U$37:$U$44,0)),""),"d-mmm-yy")</f>
        <v>d-juil-yy to d-déc-yy</v>
      </c>
      <c r="E225" s="430"/>
      <c r="F225" s="431"/>
      <c r="G225" s="495" t="str">
        <f t="shared" si="17"/>
        <v/>
      </c>
      <c r="H225" s="434"/>
      <c r="I225" s="486"/>
      <c r="J225" s="436" t="s">
        <v>473</v>
      </c>
      <c r="K225" s="503"/>
      <c r="L225" s="482" t="b">
        <f t="shared" si="18"/>
        <v>1</v>
      </c>
      <c r="M225" s="482" t="b">
        <f t="shared" si="19"/>
        <v>0</v>
      </c>
      <c r="N225" s="482" t="s">
        <v>1146</v>
      </c>
      <c r="O225" s="50"/>
      <c r="P225" s="135"/>
      <c r="Q225" s="134"/>
      <c r="T225" s="103"/>
      <c r="V225" s="103"/>
      <c r="W225" s="103"/>
      <c r="X225" s="332"/>
    </row>
    <row r="226" spans="1:24" ht="2.1" customHeight="1" thickBot="1" x14ac:dyDescent="0.3">
      <c r="B226" s="64"/>
      <c r="C226" s="65"/>
      <c r="D226" s="65"/>
      <c r="E226" s="65"/>
      <c r="F226" s="65"/>
      <c r="G226" s="65"/>
      <c r="H226" s="65"/>
      <c r="I226" s="65"/>
      <c r="J226" s="65"/>
      <c r="K226" s="65"/>
      <c r="L226" s="65"/>
      <c r="M226" s="65"/>
      <c r="N226" s="65"/>
      <c r="O226" s="60"/>
      <c r="P226" s="135"/>
      <c r="Q226" s="134"/>
      <c r="T226" s="103"/>
      <c r="U226" s="103"/>
      <c r="V226" s="103"/>
      <c r="W226" s="103"/>
      <c r="X226" s="332"/>
    </row>
    <row r="227" spans="1:24" x14ac:dyDescent="0.25">
      <c r="P227" s="134"/>
      <c r="Q227" s="134"/>
      <c r="T227" s="315"/>
      <c r="U227" s="128"/>
      <c r="V227" s="128"/>
      <c r="W227" s="128"/>
      <c r="X227" s="332"/>
    </row>
    <row r="228" spans="1:24" x14ac:dyDescent="0.25">
      <c r="P228" s="134"/>
      <c r="Q228" s="134"/>
      <c r="T228" s="103"/>
      <c r="U228" s="103"/>
      <c r="V228" s="103"/>
      <c r="W228" s="103"/>
      <c r="X228" s="332"/>
    </row>
    <row r="229" spans="1:24" x14ac:dyDescent="0.25">
      <c r="T229" s="103"/>
      <c r="U229" s="103"/>
      <c r="V229" s="103"/>
      <c r="W229" s="103"/>
      <c r="X229" s="332"/>
    </row>
    <row r="230" spans="1:24" x14ac:dyDescent="0.25">
      <c r="T230" s="103"/>
      <c r="U230" s="103"/>
      <c r="V230" s="103"/>
      <c r="W230" s="103"/>
      <c r="X230" s="332"/>
    </row>
    <row r="231" spans="1:24" x14ac:dyDescent="0.25">
      <c r="T231" s="103"/>
      <c r="U231" s="103"/>
      <c r="V231" s="103"/>
      <c r="W231" s="103"/>
      <c r="X231" s="332"/>
    </row>
    <row r="234" spans="1:24" x14ac:dyDescent="0.25">
      <c r="A234" s="66" t="s">
        <v>53</v>
      </c>
    </row>
  </sheetData>
  <sheetProtection algorithmName="SHA-512" hashValue="l3h/gwBsieBXwKF34WPksenwcQuB7m+FHn49TJRgDwbn+OeB+G1ciKp0adTapmyVKRx8YeaaSOjc6SrKG3z32A==" saltValue="FN8aFR+eLOQJWnGc8D+ZPA==" spinCount="100000" sheet="1" objects="1" scenarios="1" formatCells="0" sort="0" autoFilter="0"/>
  <mergeCells count="3">
    <mergeCell ref="B43:H43"/>
    <mergeCell ref="A1:V2"/>
    <mergeCell ref="A8:AW8"/>
  </mergeCells>
  <conditionalFormatting sqref="B45:D225">
    <cfRule type="expression" dxfId="38" priority="11">
      <formula>MOD($B45,2)=0</formula>
    </cfRule>
    <cfRule type="expression" dxfId="37" priority="12">
      <formula>MOD($B45,2)=1</formula>
    </cfRule>
  </conditionalFormatting>
  <conditionalFormatting sqref="C10:D40">
    <cfRule type="expression" dxfId="36" priority="9">
      <formula>AND($D10&lt;&gt;"",$C10&lt;&gt;"")</formula>
    </cfRule>
  </conditionalFormatting>
  <conditionalFormatting sqref="A10:AU14 AW10:AW14">
    <cfRule type="expression" dxfId="35" priority="5">
      <formula>$AF10:$AF41="[Record ID]"</formula>
    </cfRule>
  </conditionalFormatting>
  <conditionalFormatting sqref="B45:H225">
    <cfRule type="expression" dxfId="34" priority="4">
      <formula>$N45:$N226="[Record ID]"</formula>
    </cfRule>
  </conditionalFormatting>
  <conditionalFormatting sqref="A10:AU41">
    <cfRule type="expression" dxfId="33" priority="3">
      <formula>$J10="Yes"</formula>
    </cfRule>
  </conditionalFormatting>
  <conditionalFormatting sqref="AW10:AW40">
    <cfRule type="expression" dxfId="32" priority="1">
      <formula>$J10="Yes"</formula>
    </cfRule>
  </conditionalFormatting>
  <conditionalFormatting sqref="AW15:AW40 A15:AU40">
    <cfRule type="expression" dxfId="31" priority="37">
      <formula>$AF15:$AF226="[Record ID]"</formula>
    </cfRule>
  </conditionalFormatting>
  <dataValidations count="18">
    <dataValidation type="list" allowBlank="1" showInputMessage="1" showErrorMessage="1" sqref="R10:R40" xr:uid="{00000000-0002-0000-0400-000000000000}">
      <formula1>Subset</formula1>
    </dataValidation>
    <dataValidation type="custom" allowBlank="1" showInputMessage="1" showErrorMessage="1" errorTitle="Coverage Indicators" error="Cannot have a Standard Indicator and Custom Indicator on same line" sqref="D10:D40" xr:uid="{00000000-0002-0000-0400-000001000000}">
      <formula1>C10=""</formula1>
    </dataValidation>
    <dataValidation type="list" allowBlank="1" showInputMessage="1" showErrorMessage="1" sqref="B10:B40" xr:uid="{00000000-0002-0000-0400-000002000000}">
      <formula1>Coverage_Module</formula1>
    </dataValidation>
    <dataValidation type="list" allowBlank="1" showInputMessage="1" showErrorMessage="1" sqref="C10:C40" xr:uid="{00000000-0002-0000-0400-000003000000}">
      <formula1>OFFSET(CoverageStart,MATCH(X10,CoverageColumn,0)-1,2,COUNTIF(CoverageColumn,X10),1)</formula1>
    </dataValidation>
    <dataValidation type="list" allowBlank="1" showInputMessage="1" showErrorMessage="1" sqref="S10:S40" xr:uid="{00000000-0002-0000-0400-000004000000}">
      <formula1>ResponsiblePR</formula1>
    </dataValidation>
    <dataValidation type="list" allowBlank="1" showInputMessage="1" showErrorMessage="1" sqref="T10:T40" xr:uid="{00000000-0002-0000-0400-000005000000}">
      <formula1>Country</formula1>
    </dataValidation>
    <dataValidation allowBlank="1" showInputMessage="1" showErrorMessage="1" prompt="Please include the geographic area in the comments box" sqref="W10:W40" xr:uid="{00000000-0002-0000-0400-000006000000}"/>
    <dataValidation allowBlank="1" showInputMessage="1" showErrorMessage="1" prompt="To ensure data consistency please ensure that all thousands are separated with a comma and all decimals are separated with a decimal. (e.g. 1,000,000.96)" sqref="E10:G40 E45:G225" xr:uid="{00000000-0002-0000-0400-000007000000}"/>
    <dataValidation type="decimal" allowBlank="1" showInputMessage="1" showErrorMessage="1" errorTitle="X-Author for Excel" error="Please enter a valid numeric value. Valid range for Coverage Indicator Number is -1E+18 to 1E+18." promptTitle="X-Author for Excel" sqref="A10:A40 B45:B225" xr:uid="{00000000-0002-0000-0400-000008000000}">
      <formula1>-1000000000000000000</formula1>
      <formula2>1000000000000000000</formula2>
    </dataValidation>
    <dataValidation type="list" allowBlank="1" showInputMessage="1" showErrorMessage="1" errorTitle="X-Author for Excel" error="Please select a value from the drop-down." promptTitle="X-Author for Excel" sqref="H10:H40" xr:uid="{00000000-0002-0000-0400-000009000000}">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V10:V40" xr:uid="{00000000-0002-0000-0400-00000A000000}">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AC10:AC40 L45:M225" xr:uid="{00000000-0002-0000-0400-00000B000000}">
      <formula1>"TRUE,FALSE"</formula1>
    </dataValidation>
    <dataValidation type="custom" allowBlank="1" showInputMessage="1" showErrorMessage="1" errorTitle="X-Author for Excel" error="Id and Lookup fields are not editable." promptTitle="X-Author for Excel" sqref="AV10:AV40 AE10:AH40 N45:N225 J45:J225" xr:uid="{00000000-0002-0000-0400-00000C000000}">
      <formula1>""</formula1>
    </dataValidation>
    <dataValidation type="decimal" allowBlank="1" showInputMessage="1" showErrorMessage="1" errorTitle="X-Author for Excel" error="Please enter a valid numeric value. Valid range for Baseline % is -999.9 to 999.9." promptTitle="X-Author for Excel" sqref="AL10:AL40" xr:uid="{00000000-0002-0000-0400-00000D000000}">
      <formula1>-999.9</formula1>
      <formula2>999.9</formula2>
    </dataValidation>
    <dataValidation type="list" allowBlank="1" showInputMessage="1" showErrorMessage="1" errorTitle="X-Author for Excel" error="Please select a value from the drop-down." promptTitle="X-Author for Excel" sqref="AP10:AP40" xr:uid="{00000000-0002-0000-0400-00000E000000}">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AW10:AW40" xr:uid="{00000000-0002-0000-0400-00000F000000}">
      <formula1>IF(IFERROR(ROWS(INDIRECT(SUBSTITUTE("AIM_Coverage_Indicator__c.AIM_Deactivate_Indicator__c"," ","_"))),-1) &lt; 0, XAuthorInvalidPicklistData,INDIRECT(SUBSTITUTE("AIM_Coverage_Indicator__c.AIM_Deactivate_Indicator__c"," ","_")))</formula1>
    </dataValidation>
    <dataValidation type="list" allowBlank="1" showInputMessage="1" showErrorMessage="1" errorTitle="X-Author for Excel" error="Please select a value from the drop-down." promptTitle="X-Author for Excel" sqref="H45:H225" xr:uid="{00000000-0002-0000-0400-000010000000}">
      <formula1>IF(IFERROR(ROWS(INDIRECT(SUBSTITUTE("AIM_Coverage_Indicator_Targets_Results__c.AIM_Mark_if_target_is_TBD__c"," ","_"))),-1) &lt; 0, XAuthorInvalidPicklistData,INDIRECT(SUBSTITUTE("AIM_Coverage_Indicator_Targets_Results__c.AIM_Mark_if_target_is_TBD__c"," ","_")))</formula1>
    </dataValidation>
    <dataValidation type="decimal" allowBlank="1" showInputMessage="1" showErrorMessage="1" errorTitle="X-Author for Excel" error="Please enter a valid numeric value. Valid range for Target % is -999.9 to 999.9." promptTitle="X-Author for Excel" sqref="K45:K225" xr:uid="{00000000-0002-0000-0400-000011000000}">
      <formula1>-999.9</formula1>
      <formula2>999.9</formula2>
    </dataValidation>
  </dataValidations>
  <hyperlinks>
    <hyperlink ref="A234" location="'Coverage Indicators - Section D'!A4" display="'Coverage Indicators - Section D'!A4" xr:uid="{00000000-0004-0000-0400-000000000000}"/>
    <hyperlink ref="B4" location="_fba43122_7879_4bc6_ab59_ece879d4dafd" display="Coverage Indicators" xr:uid="{00000000-0004-0000-0400-000001000000}"/>
    <hyperlink ref="C4" location="_779b0207_1267_4760_b2e2_850e0608884a" display="Coverage Indicator Targets" xr:uid="{00000000-0004-0000-0400-000002000000}"/>
  </hyperlinks>
  <pageMargins left="0.7" right="0.7" top="0.75" bottom="0.75" header="0.3" footer="0.3"/>
  <pageSetup paperSize="8" scale="32" fitToHeight="0" orientation="landscape" r:id="rId1"/>
  <colBreaks count="1" manualBreakCount="1">
    <brk id="25" max="1048575" man="1"/>
  </colBreaks>
  <extLst>
    <ext xmlns:x14="http://schemas.microsoft.com/office/spreadsheetml/2009/9/main" uri="{78C0D931-6437-407d-A8EE-F0AAD7539E65}">
      <x14:conditionalFormattings>
        <x14:conditionalFormatting xmlns:xm="http://schemas.microsoft.com/office/excel/2006/main">
          <x14:cfRule type="expression" priority="10" id="{0B2CCBC0-1F1D-4D86-B497-1C748EC8E20D}">
            <xm:f>INDEX('Overview - Section A'!$E$35:$E$36,MATCH($J45,'Overview - Section A'!$I$35:$I$36,0))&gt;'Overview - Section A'!$E$8</xm:f>
            <x14:dxf>
              <font>
                <color theme="0" tint="-0.24994659260841701"/>
              </font>
              <fill>
                <patternFill>
                  <bgColor theme="0" tint="-0.24994659260841701"/>
                </patternFill>
              </fill>
            </x14:dxf>
          </x14:cfRule>
          <xm:sqref>B226:H226 H45:H225 B45:F225</xm:sqref>
        </x14:conditionalFormatting>
        <x14:conditionalFormatting xmlns:xm="http://schemas.microsoft.com/office/excel/2006/main">
          <x14:cfRule type="expression" priority="8" id="{069419CD-2F1B-40A1-B75F-C0ADD7C1C706}">
            <xm:f>INDEX('Overview - Section A'!$E$35:$E$36,MATCH($J45,'Overview - Section A'!$I$35:$I$36,0))&gt;'Overview - Section A'!$E$8</xm:f>
            <x14:dxf>
              <font>
                <color theme="0" tint="-0.24994659260841701"/>
              </font>
              <fill>
                <patternFill>
                  <bgColor theme="0" tint="-0.24994659260841701"/>
                </patternFill>
              </fill>
            </x14:dxf>
          </x14:cfRule>
          <xm:sqref>G45:G225</xm:sqref>
        </x14:conditionalFormatting>
        <x14:conditionalFormatting xmlns:xm="http://schemas.microsoft.com/office/excel/2006/main">
          <x14:cfRule type="expression" priority="7" id="{D9AA6774-401A-400F-8247-E43514CF4FC8}">
            <xm:f>INDEX('Overview - Section A'!$E$35:$E$36,MATCH($J10,'Overview - Section A'!$I$35:$I$36,0))&gt;'Overview - Section A'!$E$8</xm:f>
            <x14:dxf>
              <font>
                <color theme="0" tint="-0.24994659260841701"/>
              </font>
              <fill>
                <patternFill>
                  <bgColor theme="0" tint="-0.24994659260841701"/>
                </patternFill>
              </fill>
            </x14:dxf>
          </x14:cfRule>
          <xm:sqref>G10:G40</xm:sqref>
        </x14:conditionalFormatting>
        <x14:conditionalFormatting xmlns:xm="http://schemas.microsoft.com/office/excel/2006/main">
          <x14:cfRule type="expression" priority="6" id="{04AAFA15-D3CA-41BE-98A9-8DA47183B4D4}">
            <xm:f>OR('Overview - Section A'!$AN$5="Grant Making", 'Overview - Section A'!$AN$5="Grant Revision")</xm:f>
            <x14:dxf>
              <font>
                <color theme="0" tint="-0.24994659260841701"/>
              </font>
              <fill>
                <patternFill>
                  <bgColor theme="0" tint="-0.24994659260841701"/>
                </patternFill>
              </fill>
              <border>
                <left/>
                <right/>
                <top/>
                <bottom/>
              </border>
            </x14:dxf>
          </x14:cfRule>
          <xm:sqref>S9:S40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12000000}">
          <x14:formula1>
            <xm:f>'Picklist Mapping'!$A$3:$A$4</xm:f>
          </x14:formula1>
          <xm:sqref>U10:U40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R631"/>
  <sheetViews>
    <sheetView showGridLines="0" view="pageBreakPreview" zoomScale="70" zoomScaleNormal="50" zoomScaleSheetLayoutView="70" workbookViewId="0">
      <selection activeCell="B10" sqref="B10"/>
    </sheetView>
  </sheetViews>
  <sheetFormatPr defaultColWidth="11" defaultRowHeight="15.75" x14ac:dyDescent="0.25"/>
  <cols>
    <col min="1" max="1" width="16.125" style="6" customWidth="1"/>
    <col min="2" max="2" width="30.625" style="6" customWidth="1"/>
    <col min="3" max="4" width="20.625" style="6" customWidth="1"/>
    <col min="5" max="6" width="12.125" style="6" customWidth="1"/>
    <col min="7" max="7" width="20.625" style="6" customWidth="1"/>
    <col min="8" max="8" width="56.125" style="6" customWidth="1"/>
    <col min="9" max="9" width="26.625" style="6" customWidth="1"/>
    <col min="10" max="10" width="50.125" style="6" customWidth="1"/>
    <col min="11" max="11" width="31.125" style="6" hidden="1" customWidth="1"/>
    <col min="12" max="12" width="21.875" style="6" hidden="1" customWidth="1"/>
    <col min="13" max="13" width="22.125" style="6" hidden="1" customWidth="1"/>
    <col min="14" max="14" width="10.625" style="6" hidden="1" customWidth="1"/>
    <col min="15" max="15" width="8.125" style="6" hidden="1" customWidth="1"/>
    <col min="16" max="16" width="20.625" style="6" hidden="1" customWidth="1"/>
    <col min="17" max="17" width="13.875" style="6" hidden="1" customWidth="1"/>
    <col min="18" max="18" width="0.375" style="6" customWidth="1"/>
    <col min="19" max="19" width="26.875" style="6" hidden="1" customWidth="1"/>
    <col min="20" max="20" width="0.625" style="6" customWidth="1"/>
    <col min="21" max="21" width="25.625" style="6" customWidth="1"/>
    <col min="22" max="22" width="44.375" style="6" customWidth="1"/>
    <col min="23" max="30" width="19.625" style="6" hidden="1" customWidth="1"/>
    <col min="31" max="31" width="22.375" style="6" hidden="1" customWidth="1"/>
    <col min="32" max="32" width="27.5" style="6" customWidth="1"/>
    <col min="33" max="33" width="88.625" style="6" customWidth="1"/>
    <col min="34" max="34" width="26.625" style="6" customWidth="1"/>
    <col min="35" max="35" width="20.375" style="6" customWidth="1"/>
    <col min="36" max="36" width="10.375" style="6" customWidth="1"/>
    <col min="37" max="37" width="4" style="6" customWidth="1"/>
    <col min="38" max="38" width="11" style="9" customWidth="1"/>
    <col min="39" max="39" width="28.625" style="9" customWidth="1"/>
    <col min="40" max="44" width="11" style="9"/>
    <col min="45" max="16384" width="11" style="6"/>
  </cols>
  <sheetData>
    <row r="1" spans="1:39" ht="21" x14ac:dyDescent="0.35">
      <c r="A1" s="587" t="s">
        <v>323</v>
      </c>
      <c r="B1" s="588"/>
      <c r="C1" s="588"/>
      <c r="D1" s="588"/>
      <c r="E1" s="588"/>
      <c r="F1" s="588"/>
      <c r="G1" s="588"/>
      <c r="H1" s="588"/>
      <c r="I1" s="588"/>
      <c r="J1" s="589"/>
      <c r="K1" s="380"/>
      <c r="L1" s="380"/>
      <c r="M1" s="380"/>
      <c r="N1" s="380"/>
      <c r="O1" s="380"/>
      <c r="P1" s="380"/>
      <c r="Q1" s="380"/>
      <c r="R1" s="380"/>
      <c r="S1" s="380"/>
      <c r="T1" s="380"/>
      <c r="W1" s="325"/>
      <c r="X1" s="325"/>
      <c r="Y1" s="325"/>
      <c r="Z1" s="325"/>
      <c r="AA1" s="325"/>
      <c r="AB1" s="325"/>
      <c r="AC1" s="327"/>
      <c r="AD1" s="370"/>
    </row>
    <row r="2" spans="1:39" ht="21.75" thickBot="1" x14ac:dyDescent="0.4">
      <c r="A2" s="590"/>
      <c r="B2" s="591"/>
      <c r="C2" s="591"/>
      <c r="D2" s="591"/>
      <c r="E2" s="591"/>
      <c r="F2" s="591"/>
      <c r="G2" s="591"/>
      <c r="H2" s="591"/>
      <c r="I2" s="591"/>
      <c r="J2" s="592"/>
      <c r="K2" s="380"/>
      <c r="L2" s="380"/>
      <c r="M2" s="380"/>
      <c r="N2" s="380"/>
      <c r="O2" s="380"/>
      <c r="P2" s="380"/>
      <c r="Q2" s="380"/>
      <c r="R2" s="380"/>
      <c r="S2" s="380"/>
      <c r="T2" s="380"/>
      <c r="W2" s="126"/>
      <c r="X2" s="126"/>
      <c r="Y2" s="126"/>
      <c r="Z2" s="126"/>
      <c r="AA2" s="126"/>
      <c r="AB2" s="126"/>
      <c r="AC2" s="126"/>
      <c r="AD2" s="126"/>
    </row>
    <row r="3" spans="1:39" ht="16.5" thickBot="1" x14ac:dyDescent="0.3"/>
    <row r="4" spans="1:39" ht="44.25" customHeight="1" thickBot="1" x14ac:dyDescent="0.3">
      <c r="A4" s="43" t="s">
        <v>11</v>
      </c>
      <c r="B4" s="33" t="s">
        <v>10</v>
      </c>
      <c r="C4" s="355" t="s">
        <v>297</v>
      </c>
      <c r="D4" s="355" t="s">
        <v>298</v>
      </c>
    </row>
    <row r="5" spans="1:39" ht="35.25" customHeight="1" thickBot="1" x14ac:dyDescent="0.3"/>
    <row r="6" spans="1:39" ht="30.75" customHeight="1" thickBot="1" x14ac:dyDescent="0.3">
      <c r="A6" s="595" t="s">
        <v>298</v>
      </c>
      <c r="B6" s="596"/>
      <c r="C6" s="596"/>
      <c r="D6" s="596"/>
      <c r="E6" s="596"/>
      <c r="F6" s="596"/>
      <c r="G6" s="596"/>
      <c r="H6" s="596"/>
      <c r="I6" s="119"/>
      <c r="J6" s="119"/>
      <c r="K6" s="119"/>
      <c r="L6" s="119"/>
      <c r="M6" s="119"/>
      <c r="N6" s="119"/>
      <c r="O6" s="107"/>
      <c r="P6" s="329"/>
      <c r="Q6" s="329"/>
      <c r="R6" s="49"/>
    </row>
    <row r="7" spans="1:39" ht="49.5" customHeight="1" x14ac:dyDescent="0.25">
      <c r="A7" s="403" t="s">
        <v>262</v>
      </c>
      <c r="B7" s="405" t="s">
        <v>299</v>
      </c>
      <c r="C7" s="405" t="s">
        <v>300</v>
      </c>
      <c r="D7" s="405" t="s">
        <v>301</v>
      </c>
      <c r="E7" s="403" t="s">
        <v>265</v>
      </c>
      <c r="F7" s="403" t="s">
        <v>266</v>
      </c>
      <c r="G7" s="403" t="s">
        <v>267</v>
      </c>
      <c r="H7" s="403" t="s">
        <v>270</v>
      </c>
      <c r="I7" s="405" t="s">
        <v>218</v>
      </c>
      <c r="J7" s="405" t="s">
        <v>219</v>
      </c>
      <c r="K7" s="522">
        <v>0</v>
      </c>
      <c r="L7" s="522" t="s">
        <v>72</v>
      </c>
      <c r="M7" s="427" t="s">
        <v>153</v>
      </c>
      <c r="N7" s="427" t="s">
        <v>28</v>
      </c>
      <c r="O7" s="427" t="s">
        <v>30</v>
      </c>
      <c r="P7" s="427" t="s">
        <v>171</v>
      </c>
      <c r="Q7" s="509" t="s">
        <v>319</v>
      </c>
      <c r="R7" s="383"/>
      <c r="AM7" s="120"/>
    </row>
    <row r="8" spans="1:39" ht="47.1" hidden="1" customHeight="1" x14ac:dyDescent="0.25">
      <c r="A8" s="410" t="s">
        <v>49</v>
      </c>
      <c r="B8" s="428" t="str">
        <f>IFERROR(VLOOKUP(A8,'Impact Indicators - Section B'!$A$9:$S$27,19,FALSE),"")</f>
        <v/>
      </c>
      <c r="C8" s="523" t="str">
        <f t="array" ref="C8">IFERROR(IF(INDEX('Disaggregation Records'!$E$3:$E$56,MATCH(LEFT(L8,255),LEFT('Disaggregation Records'!$D$3:$D$56,255),0))=0,"",INDEX('Disaggregation Records'!$E$3:$E$56,MATCH(LEFT(L8,255),LEFT('Disaggregation Records'!$D$3:$D$56,255),0))),"")</f>
        <v/>
      </c>
      <c r="D8" s="523" t="str">
        <f t="array" ref="D8">IFERROR(IF(INDEX('Disaggregation Records'!$F$3:$F$56,MATCH(LEFT(L8,255),LEFT('Disaggregation Records'!$D$3:$D$56,255),0))=0,"",INDEX('Disaggregation Records'!$F$3:$F$56,MATCH(LEFT(L8,255),LEFT('Disaggregation Records'!$D$3:$D$56,255),0))),"")</f>
        <v/>
      </c>
      <c r="E8" s="413" t="str">
        <f t="array" ref="E8">IFERROR(IF(INDEX('Disaggregation Data'!$K$3:$K$154,MATCH(LEFT(M8,255),LEFT('Disaggregation Data'!$J$3:$J$154,255),0))=0,"",INDEX('Disaggregation Data'!$K$3:$K$154,MATCH(LEFT(M8,255),LEFT('Disaggregation Data'!$J$3:$J$154,255),0))),"")</f>
        <v/>
      </c>
      <c r="F8" s="413" t="str">
        <f t="array" ref="F8">IFERROR(IF(INDEX('Disaggregation Data'!$L$3:$L$154,MATCH(LEFT(M8,255),LEFT('Disaggregation Data'!$J$3:$J$154,255),0))=0,"",INDEX('Disaggregation Data'!$L$3:$L$154,MATCH(LEFT(M8,255),LEFT('Disaggregation Data'!$J$3:$J$154,255),0))),"")</f>
        <v/>
      </c>
      <c r="G8" s="413" t="str">
        <f t="array" ref="G8">IFERROR(IF(INDEX('Disaggregation Data'!$O$3:$O$154,MATCH(LEFT(M8,255),LEFT('Disaggregation Data'!$J$3:$J$154,255),0))=0,"",INDEX('Disaggregation Data'!$O$3:$O$154,MATCH(LEFT(M8,255),LEFT('Disaggregation Data'!$J$3:$J$154,255),0))),"")</f>
        <v/>
      </c>
      <c r="H8" s="412" t="str">
        <f t="array" ref="H8">IFERROR(IF(INDEX('Disaggregation Data'!$P$3:$P$154,MATCH(LEFT(M8,255),LEFT('Disaggregation Data'!$J$3:$J$154,255),0))=0,"",INDEX('Disaggregation Data'!$P$3:$P$154,MATCH(LEFT(M8,255),LEFT('Disaggregation Data'!$J$3:$J$154,255),0))),"")</f>
        <v/>
      </c>
      <c r="I8" s="413" t="str">
        <f t="array" ref="I8">IFERROR(IF(INDEX('Disaggregation Data'!$M$3:$M$154,MATCH(LEFT(M8,255),LEFT('Disaggregation Data'!$J$3:$J$154,255),0))=0,"",INDEX('Disaggregation Data'!$M$3:$M$154,MATCH(LEFT(M8,255),LEFT('Disaggregation Data'!$J$3:$J$154,255),0))),"")</f>
        <v/>
      </c>
      <c r="J8" s="412" t="str">
        <f t="array" ref="J8">IFERROR(IF(INDEX('Disaggregation Data'!$N$3:$N$154,MATCH(LEFT(M8,255),LEFT('Disaggregation Data'!$J$3:$J$154,255),0))=0,"",INDEX('Disaggregation Data'!$N$3:$N$154,MATCH(LEFT(M8,255),LEFT('Disaggregation Data'!$J$3:$J$154,255),0))),"")</f>
        <v/>
      </c>
      <c r="K8" s="504">
        <f>IF(B8=B7,K7+1,0)</f>
        <v>0</v>
      </c>
      <c r="L8" s="504" t="str">
        <f>IF(B8&lt;&gt;"",B8&amp;"-"&amp;K8,"")</f>
        <v/>
      </c>
      <c r="M8" s="504" t="str">
        <f>IF(B8&lt;&gt;"",B8&amp;C8&amp;D8,"")</f>
        <v/>
      </c>
      <c r="N8" s="482" t="b">
        <f>IFERROR(IF(B8&lt;&gt;"",TRUE,FALSE),"")</f>
        <v>0</v>
      </c>
      <c r="O8" s="487" t="s">
        <v>29</v>
      </c>
      <c r="P8" s="524" t="str">
        <f t="array" ref="P8">IFERROR(IF(INDEX('Disaggregation Records'!$G$3:$G$56,MATCH(LEFT(L8,255),LEFT('Disaggregation Records'!$D$3:$D$56,255),0))=0,"",INDEX('Disaggregation Records'!$G$3:$G$56,MATCH(LEFT(L8,255),LEFT('Disaggregation Records'!$D$3:$D$56,255),0))),"")</f>
        <v/>
      </c>
      <c r="Q8" s="525" t="s">
        <v>29</v>
      </c>
      <c r="R8" s="383"/>
    </row>
    <row r="9" spans="1:39" ht="47.1" customHeight="1" x14ac:dyDescent="0.25">
      <c r="A9" s="410">
        <v>1</v>
      </c>
      <c r="B9" s="428" t="str">
        <f>IFERROR(VLOOKUP(A9,'Impact Indicators - Section B'!$A$9:$S$27,19,FALSE),"")</f>
        <v>Malaria I-3.1(M): Nombre de décès de patients hospitalisés dus au paludisme : taux pour 100 000 habitants par an</v>
      </c>
      <c r="C9" s="523" t="str">
        <f t="array" ref="C9">IFERROR(IF(INDEX('Disaggregation Records'!$E$3:$E$56,MATCH(LEFT(L9,255),LEFT('Disaggregation Records'!$D$3:$D$56,255),0))=0,"",INDEX('Disaggregation Records'!$E$3:$E$56,MATCH(LEFT(L9,255),LEFT('Disaggregation Records'!$D$3:$D$56,255),0))),"")</f>
        <v>Age</v>
      </c>
      <c r="D9" s="523" t="str">
        <f t="array" ref="D9">IFERROR(IF(INDEX('Disaggregation Records'!$F$3:$F$56,MATCH(LEFT(L9,255),LEFT('Disaggregation Records'!$D$3:$D$56,255),0))=0,"",INDEX('Disaggregation Records'!$F$3:$F$56,MATCH(LEFT(L9,255),LEFT('Disaggregation Records'!$D$3:$D$56,255),0))),"")</f>
        <v>&lt;5 ans</v>
      </c>
      <c r="E9" s="413" t="str">
        <f t="array" ref="E9">IFERROR(IF(INDEX('Disaggregation Data'!$K$3:$K$154,MATCH(LEFT(M9,255),LEFT('Disaggregation Data'!$J$3:$J$154,255),0))=0,"",INDEX('Disaggregation Data'!$K$3:$K$154,MATCH(LEFT(M9,255),LEFT('Disaggregation Data'!$J$3:$J$154,255),0))),"")</f>
        <v>153.769983065887</v>
      </c>
      <c r="F9" s="413" t="str">
        <f t="array" ref="F9">IFERROR(IF(INDEX('Disaggregation Data'!$L$3:$L$154,MATCH(LEFT(M9,255),LEFT('Disaggregation Data'!$J$3:$J$154,255),0))=0,"",INDEX('Disaggregation Data'!$L$3:$L$154,MATCH(LEFT(M9,255),LEFT('Disaggregation Data'!$J$3:$J$154,255),0))),"")</f>
        <v>2016</v>
      </c>
      <c r="G9" s="413" t="str">
        <f t="array" ref="G9">IFERROR(IF(INDEX('Disaggregation Data'!$O$3:$O$154,MATCH(LEFT(M9,255),LEFT('Disaggregation Data'!$J$3:$J$154,255),0))=0,"",INDEX('Disaggregation Data'!$O$3:$O$154,MATCH(LEFT(M9,255),LEFT('Disaggregation Data'!$J$3:$J$154,255),0))),"")</f>
        <v>DHIS2</v>
      </c>
      <c r="H9" s="412" t="str">
        <f t="array" ref="H9">IFERROR(IF(INDEX('Disaggregation Data'!$P$3:$P$154,MATCH(LEFT(M9,255),LEFT('Disaggregation Data'!$J$3:$J$154,255),0))=0,"",INDEX('Disaggregation Data'!$P$3:$P$154,MATCH(LEFT(M9,255),LEFT('Disaggregation Data'!$J$3:$J$154,255),0))),"")</f>
        <v>La population de moins de 5 ans représente 17,9% de la population totale. 31 Décembre 2016, le nombre de décès chez les moins de 5 ans était de 2784 .</v>
      </c>
      <c r="I9" s="413" t="str">
        <f t="array" ref="I9">IFERROR(IF(INDEX('Disaggregation Data'!$M$3:$M$154,MATCH(LEFT(M9,255),LEFT('Disaggregation Data'!$J$3:$J$154,255),0))=0,"",INDEX('Disaggregation Data'!$M$3:$M$154,MATCH(LEFT(M9,255),LEFT('Disaggregation Data'!$J$3:$J$154,255),0))),"")</f>
        <v>DHIS2</v>
      </c>
      <c r="J9" s="412" t="str">
        <f t="array" ref="J9">IFERROR(IF(INDEX('Disaggregation Data'!$N$3:$N$154,MATCH(LEFT(M9,255),LEFT('Disaggregation Data'!$J$3:$J$154,255),0))=0,"",INDEX('Disaggregation Data'!$N$3:$N$154,MATCH(LEFT(M9,255),LEFT('Disaggregation Data'!$J$3:$J$154,255),0))),"")</f>
        <v>Children under 5 account for 17.9 percent of the total population. At 31 December 2016, there were 2,784 deaths among children under 5.</v>
      </c>
      <c r="K9" s="504">
        <f t="shared" ref="K9:K72" si="0">IF(B9=B8,K8+1,0)</f>
        <v>0</v>
      </c>
      <c r="L9" s="504" t="str">
        <f t="shared" ref="L9:L72" si="1">IF(B9&lt;&gt;"",B9&amp;"-"&amp;K9,"")</f>
        <v>Malaria I-3.1(M): Nombre de décès de patients hospitalisés dus au paludisme : taux pour 100 000 habitants par an-0</v>
      </c>
      <c r="M9" s="504" t="str">
        <f t="shared" ref="M9:M72" si="2">IF(B9&lt;&gt;"",B9&amp;C9&amp;D9,"")</f>
        <v>Malaria I-3.1(M): Nombre de décès de patients hospitalisés dus au paludisme : taux pour 100 000 habitants par anAge&lt;5 ans</v>
      </c>
      <c r="N9" s="482" t="b">
        <f t="shared" ref="N9:N72" si="3">IFERROR(IF(B9&lt;&gt;"",TRUE,FALSE),"")</f>
        <v>1</v>
      </c>
      <c r="O9" s="487" t="s">
        <v>1710</v>
      </c>
      <c r="P9" s="524" t="str">
        <f t="array" ref="P9">IFERROR(IF(INDEX('Disaggregation Records'!$G$3:$G$56,MATCH(LEFT(L9,255),LEFT('Disaggregation Records'!$D$3:$D$56,255),0))=0,"",INDEX('Disaggregation Records'!$G$3:$G$56,MATCH(LEFT(L9,255),LEFT('Disaggregation Records'!$D$3:$D$56,255),0))),"")</f>
        <v>a1L36000000zoLtEAI</v>
      </c>
      <c r="Q9" s="525" t="s">
        <v>439</v>
      </c>
      <c r="R9" s="383"/>
    </row>
    <row r="10" spans="1:39" ht="47.1" customHeight="1" x14ac:dyDescent="0.25">
      <c r="A10" s="410">
        <v>1</v>
      </c>
      <c r="B10" s="428" t="str">
        <f>IFERROR(VLOOKUP(A10,'Impact Indicators - Section B'!$A$9:$S$27,19,FALSE),"")</f>
        <v>Malaria I-3.1(M): Nombre de décès de patients hospitalisés dus au paludisme : taux pour 100 000 habitants par an</v>
      </c>
      <c r="C10" s="523" t="str">
        <f t="array" ref="C10">IFERROR(IF(INDEX('Disaggregation Records'!$E$3:$E$56,MATCH(LEFT(L10,255),LEFT('Disaggregation Records'!$D$3:$D$56,255),0))=0,"",INDEX('Disaggregation Records'!$E$3:$E$56,MATCH(LEFT(L10,255),LEFT('Disaggregation Records'!$D$3:$D$56,255),0))),"")</f>
        <v>Age</v>
      </c>
      <c r="D10" s="523" t="str">
        <f t="array" ref="D10">IFERROR(IF(INDEX('Disaggregation Records'!$F$3:$F$56,MATCH(LEFT(L10,255),LEFT('Disaggregation Records'!$D$3:$D$56,255),0))=0,"",INDEX('Disaggregation Records'!$F$3:$F$56,MATCH(LEFT(L10,255),LEFT('Disaggregation Records'!$D$3:$D$56,255),0))),"")</f>
        <v>+ de 5 ans</v>
      </c>
      <c r="E10" s="413" t="str">
        <f t="array" ref="E10">IFERROR(IF(INDEX('Disaggregation Data'!$K$3:$K$154,MATCH(LEFT(M10,255),LEFT('Disaggregation Data'!$J$3:$J$154,255),0))=0,"",INDEX('Disaggregation Data'!$K$3:$K$154,MATCH(LEFT(M10,255),LEFT('Disaggregation Data'!$J$3:$J$154,255),0))),"")</f>
        <v>36.9580541878545</v>
      </c>
      <c r="F10" s="413" t="str">
        <f t="array" ref="F10">IFERROR(IF(INDEX('Disaggregation Data'!$L$3:$L$154,MATCH(LEFT(M10,255),LEFT('Disaggregation Data'!$J$3:$J$154,255),0))=0,"",INDEX('Disaggregation Data'!$L$3:$L$154,MATCH(LEFT(M10,255),LEFT('Disaggregation Data'!$J$3:$J$154,255),0))),"")</f>
        <v>2016</v>
      </c>
      <c r="G10" s="413" t="str">
        <f t="array" ref="G10">IFERROR(IF(INDEX('Disaggregation Data'!$O$3:$O$154,MATCH(LEFT(M10,255),LEFT('Disaggregation Data'!$J$3:$J$154,255),0))=0,"",INDEX('Disaggregation Data'!$O$3:$O$154,MATCH(LEFT(M10,255),LEFT('Disaggregation Data'!$J$3:$J$154,255),0))),"")</f>
        <v>DHIS2</v>
      </c>
      <c r="H10" s="412" t="str">
        <f t="array" ref="H10">IFERROR(IF(INDEX('Disaggregation Data'!$P$3:$P$154,MATCH(LEFT(M10,255),LEFT('Disaggregation Data'!$J$3:$J$154,255),0))=0,"",INDEX('Disaggregation Data'!$P$3:$P$154,MATCH(LEFT(M10,255),LEFT('Disaggregation Data'!$J$3:$J$154,255),0))),"")</f>
        <v>La population de plus de 5 ans représente  82,1% de la population totale. Au 31 Décembre 2016, le nombre de décès chez les plus de 5 ans était de 3069 .</v>
      </c>
      <c r="I10" s="413" t="str">
        <f t="array" ref="I10">IFERROR(IF(INDEX('Disaggregation Data'!$M$3:$M$154,MATCH(LEFT(M10,255),LEFT('Disaggregation Data'!$J$3:$J$154,255),0))=0,"",INDEX('Disaggregation Data'!$M$3:$M$154,MATCH(LEFT(M10,255),LEFT('Disaggregation Data'!$J$3:$J$154,255),0))),"")</f>
        <v>DHIS2</v>
      </c>
      <c r="J10" s="412" t="str">
        <f t="array" ref="J10">IFERROR(IF(INDEX('Disaggregation Data'!$N$3:$N$154,MATCH(LEFT(M10,255),LEFT('Disaggregation Data'!$J$3:$J$154,255),0))=0,"",INDEX('Disaggregation Data'!$N$3:$N$154,MATCH(LEFT(M10,255),LEFT('Disaggregation Data'!$J$3:$J$154,255),0))),"")</f>
        <v>People over 5 years of age account for 82.1 percent of the total population. At 31 December 2016, there were 3,069 deaths among people over 5 years of age.</v>
      </c>
      <c r="K10" s="504">
        <f t="shared" si="0"/>
        <v>1</v>
      </c>
      <c r="L10" s="504" t="str">
        <f t="shared" si="1"/>
        <v>Malaria I-3.1(M): Nombre de décès de patients hospitalisés dus au paludisme : taux pour 100 000 habitants par an-1</v>
      </c>
      <c r="M10" s="504" t="str">
        <f t="shared" si="2"/>
        <v>Malaria I-3.1(M): Nombre de décès de patients hospitalisés dus au paludisme : taux pour 100 000 habitants par anAge+ de 5 ans</v>
      </c>
      <c r="N10" s="482" t="b">
        <f t="shared" si="3"/>
        <v>1</v>
      </c>
      <c r="O10" s="487" t="s">
        <v>1714</v>
      </c>
      <c r="P10" s="524" t="str">
        <f t="array" ref="P10">IFERROR(IF(INDEX('Disaggregation Records'!$G$3:$G$56,MATCH(LEFT(L10,255),LEFT('Disaggregation Records'!$D$3:$D$56,255),0))=0,"",INDEX('Disaggregation Records'!$G$3:$G$56,MATCH(LEFT(L10,255),LEFT('Disaggregation Records'!$D$3:$D$56,255),0))),"")</f>
        <v>a1L36000000zoLuEAI</v>
      </c>
      <c r="Q10" s="525" t="s">
        <v>439</v>
      </c>
      <c r="R10" s="383"/>
    </row>
    <row r="11" spans="1:39" ht="47.1" customHeight="1" x14ac:dyDescent="0.25">
      <c r="A11" s="410">
        <v>1</v>
      </c>
      <c r="B11" s="428" t="str">
        <f>IFERROR(VLOOKUP(A11,'Impact Indicators - Section B'!$A$9:$S$27,19,FALSE),"")</f>
        <v>Malaria I-3.1(M): Nombre de décès de patients hospitalisés dus au paludisme : taux pour 100 000 habitants par an</v>
      </c>
      <c r="C11" s="523" t="str">
        <f t="array" ref="C11">IFERROR(IF(INDEX('Disaggregation Records'!$E$3:$E$56,MATCH(LEFT(L11,255),LEFT('Disaggregation Records'!$D$3:$D$56,255),0))=0,"",INDEX('Disaggregation Records'!$E$3:$E$56,MATCH(LEFT(L11,255),LEFT('Disaggregation Records'!$D$3:$D$56,255),0))),"")</f>
        <v/>
      </c>
      <c r="D11" s="523" t="str">
        <f t="array" ref="D11">IFERROR(IF(INDEX('Disaggregation Records'!$F$3:$F$56,MATCH(LEFT(L11,255),LEFT('Disaggregation Records'!$D$3:$D$56,255),0))=0,"",INDEX('Disaggregation Records'!$F$3:$F$56,MATCH(LEFT(L11,255),LEFT('Disaggregation Records'!$D$3:$D$56,255),0))),"")</f>
        <v/>
      </c>
      <c r="E11" s="413" t="str">
        <f t="array" ref="E11">IFERROR(IF(INDEX('Disaggregation Data'!$K$3:$K$154,MATCH(LEFT(M11,255),LEFT('Disaggregation Data'!$J$3:$J$154,255),0))=0,"",INDEX('Disaggregation Data'!$K$3:$K$154,MATCH(LEFT(M11,255),LEFT('Disaggregation Data'!$J$3:$J$154,255),0))),"")</f>
        <v/>
      </c>
      <c r="F11" s="413" t="str">
        <f t="array" ref="F11">IFERROR(IF(INDEX('Disaggregation Data'!$L$3:$L$154,MATCH(LEFT(M11,255),LEFT('Disaggregation Data'!$J$3:$J$154,255),0))=0,"",INDEX('Disaggregation Data'!$L$3:$L$154,MATCH(LEFT(M11,255),LEFT('Disaggregation Data'!$J$3:$J$154,255),0))),"")</f>
        <v/>
      </c>
      <c r="G11" s="413" t="str">
        <f t="array" ref="G11">IFERROR(IF(INDEX('Disaggregation Data'!$O$3:$O$154,MATCH(LEFT(M11,255),LEFT('Disaggregation Data'!$J$3:$J$154,255),0))=0,"",INDEX('Disaggregation Data'!$O$3:$O$154,MATCH(LEFT(M11,255),LEFT('Disaggregation Data'!$J$3:$J$154,255),0))),"")</f>
        <v/>
      </c>
      <c r="H11" s="412" t="str">
        <f t="array" ref="H11">IFERROR(IF(INDEX('Disaggregation Data'!$P$3:$P$154,MATCH(LEFT(M11,255),LEFT('Disaggregation Data'!$J$3:$J$154,255),0))=0,"",INDEX('Disaggregation Data'!$P$3:$P$154,MATCH(LEFT(M11,255),LEFT('Disaggregation Data'!$J$3:$J$154,255),0))),"")</f>
        <v/>
      </c>
      <c r="I11" s="413" t="str">
        <f t="array" ref="I11">IFERROR(IF(INDEX('Disaggregation Data'!$M$3:$M$154,MATCH(LEFT(M11,255),LEFT('Disaggregation Data'!$J$3:$J$154,255),0))=0,"",INDEX('Disaggregation Data'!$M$3:$M$154,MATCH(LEFT(M11,255),LEFT('Disaggregation Data'!$J$3:$J$154,255),0))),"")</f>
        <v/>
      </c>
      <c r="J11" s="412" t="str">
        <f t="array" ref="J11">IFERROR(IF(INDEX('Disaggregation Data'!$N$3:$N$154,MATCH(LEFT(M11,255),LEFT('Disaggregation Data'!$J$3:$J$154,255),0))=0,"",INDEX('Disaggregation Data'!$N$3:$N$154,MATCH(LEFT(M11,255),LEFT('Disaggregation Data'!$J$3:$J$154,255),0))),"")</f>
        <v/>
      </c>
      <c r="K11" s="504">
        <f t="shared" si="0"/>
        <v>2</v>
      </c>
      <c r="L11" s="504" t="str">
        <f t="shared" si="1"/>
        <v>Malaria I-3.1(M): Nombre de décès de patients hospitalisés dus au paludisme : taux pour 100 000 habitants par an-2</v>
      </c>
      <c r="M11" s="504" t="str">
        <f t="shared" si="2"/>
        <v>Malaria I-3.1(M): Nombre de décès de patients hospitalisés dus au paludisme : taux pour 100 000 habitants par an</v>
      </c>
      <c r="N11" s="482" t="b">
        <f t="shared" si="3"/>
        <v>1</v>
      </c>
      <c r="O11" s="487" t="s">
        <v>1715</v>
      </c>
      <c r="P11" s="524" t="str">
        <f t="array" ref="P11">IFERROR(IF(INDEX('Disaggregation Records'!$G$3:$G$56,MATCH(LEFT(L11,255),LEFT('Disaggregation Records'!$D$3:$D$56,255),0))=0,"",INDEX('Disaggregation Records'!$G$3:$G$56,MATCH(LEFT(L11,255),LEFT('Disaggregation Records'!$D$3:$D$56,255),0))),"")</f>
        <v/>
      </c>
      <c r="Q11" s="525" t="s">
        <v>439</v>
      </c>
      <c r="R11" s="383"/>
    </row>
    <row r="12" spans="1:39" ht="47.1" customHeight="1" x14ac:dyDescent="0.25">
      <c r="A12" s="410">
        <v>1</v>
      </c>
      <c r="B12" s="428" t="str">
        <f>IFERROR(VLOOKUP(A12,'Impact Indicators - Section B'!$A$9:$S$27,19,FALSE),"")</f>
        <v>Malaria I-3.1(M): Nombre de décès de patients hospitalisés dus au paludisme : taux pour 100 000 habitants par an</v>
      </c>
      <c r="C12" s="523" t="str">
        <f t="array" ref="C12">IFERROR(IF(INDEX('Disaggregation Records'!$E$3:$E$56,MATCH(LEFT(L12,255),LEFT('Disaggregation Records'!$D$3:$D$56,255),0))=0,"",INDEX('Disaggregation Records'!$E$3:$E$56,MATCH(LEFT(L12,255),LEFT('Disaggregation Records'!$D$3:$D$56,255),0))),"")</f>
        <v/>
      </c>
      <c r="D12" s="523" t="str">
        <f t="array" ref="D12">IFERROR(IF(INDEX('Disaggregation Records'!$F$3:$F$56,MATCH(LEFT(L12,255),LEFT('Disaggregation Records'!$D$3:$D$56,255),0))=0,"",INDEX('Disaggregation Records'!$F$3:$F$56,MATCH(LEFT(L12,255),LEFT('Disaggregation Records'!$D$3:$D$56,255),0))),"")</f>
        <v/>
      </c>
      <c r="E12" s="413" t="str">
        <f t="array" ref="E12">IFERROR(IF(INDEX('Disaggregation Data'!$K$3:$K$154,MATCH(LEFT(M12,255),LEFT('Disaggregation Data'!$J$3:$J$154,255),0))=0,"",INDEX('Disaggregation Data'!$K$3:$K$154,MATCH(LEFT(M12,255),LEFT('Disaggregation Data'!$J$3:$J$154,255),0))),"")</f>
        <v/>
      </c>
      <c r="F12" s="413" t="str">
        <f t="array" ref="F12">IFERROR(IF(INDEX('Disaggregation Data'!$L$3:$L$154,MATCH(LEFT(M12,255),LEFT('Disaggregation Data'!$J$3:$J$154,255),0))=0,"",INDEX('Disaggregation Data'!$L$3:$L$154,MATCH(LEFT(M12,255),LEFT('Disaggregation Data'!$J$3:$J$154,255),0))),"")</f>
        <v/>
      </c>
      <c r="G12" s="413" t="str">
        <f t="array" ref="G12">IFERROR(IF(INDEX('Disaggregation Data'!$O$3:$O$154,MATCH(LEFT(M12,255),LEFT('Disaggregation Data'!$J$3:$J$154,255),0))=0,"",INDEX('Disaggregation Data'!$O$3:$O$154,MATCH(LEFT(M12,255),LEFT('Disaggregation Data'!$J$3:$J$154,255),0))),"")</f>
        <v/>
      </c>
      <c r="H12" s="412" t="str">
        <f t="array" ref="H12">IFERROR(IF(INDEX('Disaggregation Data'!$P$3:$P$154,MATCH(LEFT(M12,255),LEFT('Disaggregation Data'!$J$3:$J$154,255),0))=0,"",INDEX('Disaggregation Data'!$P$3:$P$154,MATCH(LEFT(M12,255),LEFT('Disaggregation Data'!$J$3:$J$154,255),0))),"")</f>
        <v/>
      </c>
      <c r="I12" s="413" t="str">
        <f t="array" ref="I12">IFERROR(IF(INDEX('Disaggregation Data'!$M$3:$M$154,MATCH(LEFT(M12,255),LEFT('Disaggregation Data'!$J$3:$J$154,255),0))=0,"",INDEX('Disaggregation Data'!$M$3:$M$154,MATCH(LEFT(M12,255),LEFT('Disaggregation Data'!$J$3:$J$154,255),0))),"")</f>
        <v/>
      </c>
      <c r="J12" s="412" t="str">
        <f t="array" ref="J12">IFERROR(IF(INDEX('Disaggregation Data'!$N$3:$N$154,MATCH(LEFT(M12,255),LEFT('Disaggregation Data'!$J$3:$J$154,255),0))=0,"",INDEX('Disaggregation Data'!$N$3:$N$154,MATCH(LEFT(M12,255),LEFT('Disaggregation Data'!$J$3:$J$154,255),0))),"")</f>
        <v/>
      </c>
      <c r="K12" s="504">
        <f t="shared" si="0"/>
        <v>3</v>
      </c>
      <c r="L12" s="504" t="str">
        <f t="shared" si="1"/>
        <v>Malaria I-3.1(M): Nombre de décès de patients hospitalisés dus au paludisme : taux pour 100 000 habitants par an-3</v>
      </c>
      <c r="M12" s="504" t="str">
        <f t="shared" si="2"/>
        <v>Malaria I-3.1(M): Nombre de décès de patients hospitalisés dus au paludisme : taux pour 100 000 habitants par an</v>
      </c>
      <c r="N12" s="482" t="b">
        <f t="shared" si="3"/>
        <v>1</v>
      </c>
      <c r="O12" s="487" t="s">
        <v>1716</v>
      </c>
      <c r="P12" s="524" t="str">
        <f t="array" ref="P12">IFERROR(IF(INDEX('Disaggregation Records'!$G$3:$G$56,MATCH(LEFT(L12,255),LEFT('Disaggregation Records'!$D$3:$D$56,255),0))=0,"",INDEX('Disaggregation Records'!$G$3:$G$56,MATCH(LEFT(L12,255),LEFT('Disaggregation Records'!$D$3:$D$56,255),0))),"")</f>
        <v/>
      </c>
      <c r="Q12" s="525" t="s">
        <v>439</v>
      </c>
      <c r="R12" s="383"/>
    </row>
    <row r="13" spans="1:39" ht="47.1" customHeight="1" x14ac:dyDescent="0.25">
      <c r="A13" s="410">
        <v>1</v>
      </c>
      <c r="B13" s="428" t="str">
        <f>IFERROR(VLOOKUP(A13,'Impact Indicators - Section B'!$A$9:$S$27,19,FALSE),"")</f>
        <v>Malaria I-3.1(M): Nombre de décès de patients hospitalisés dus au paludisme : taux pour 100 000 habitants par an</v>
      </c>
      <c r="C13" s="523" t="str">
        <f t="array" ref="C13">IFERROR(IF(INDEX('Disaggregation Records'!$E$3:$E$56,MATCH(LEFT(L13,255),LEFT('Disaggregation Records'!$D$3:$D$56,255),0))=0,"",INDEX('Disaggregation Records'!$E$3:$E$56,MATCH(LEFT(L13,255),LEFT('Disaggregation Records'!$D$3:$D$56,255),0))),"")</f>
        <v/>
      </c>
      <c r="D13" s="523" t="str">
        <f t="array" ref="D13">IFERROR(IF(INDEX('Disaggregation Records'!$F$3:$F$56,MATCH(LEFT(L13,255),LEFT('Disaggregation Records'!$D$3:$D$56,255),0))=0,"",INDEX('Disaggregation Records'!$F$3:$F$56,MATCH(LEFT(L13,255),LEFT('Disaggregation Records'!$D$3:$D$56,255),0))),"")</f>
        <v/>
      </c>
      <c r="E13" s="413" t="str">
        <f t="array" ref="E13">IFERROR(IF(INDEX('Disaggregation Data'!$K$3:$K$154,MATCH(LEFT(M13,255),LEFT('Disaggregation Data'!$J$3:$J$154,255),0))=0,"",INDEX('Disaggregation Data'!$K$3:$K$154,MATCH(LEFT(M13,255),LEFT('Disaggregation Data'!$J$3:$J$154,255),0))),"")</f>
        <v/>
      </c>
      <c r="F13" s="413" t="str">
        <f t="array" ref="F13">IFERROR(IF(INDEX('Disaggregation Data'!$L$3:$L$154,MATCH(LEFT(M13,255),LEFT('Disaggregation Data'!$J$3:$J$154,255),0))=0,"",INDEX('Disaggregation Data'!$L$3:$L$154,MATCH(LEFT(M13,255),LEFT('Disaggregation Data'!$J$3:$J$154,255),0))),"")</f>
        <v/>
      </c>
      <c r="G13" s="413" t="str">
        <f t="array" ref="G13">IFERROR(IF(INDEX('Disaggregation Data'!$O$3:$O$154,MATCH(LEFT(M13,255),LEFT('Disaggregation Data'!$J$3:$J$154,255),0))=0,"",INDEX('Disaggregation Data'!$O$3:$O$154,MATCH(LEFT(M13,255),LEFT('Disaggregation Data'!$J$3:$J$154,255),0))),"")</f>
        <v/>
      </c>
      <c r="H13" s="412" t="str">
        <f t="array" ref="H13">IFERROR(IF(INDEX('Disaggregation Data'!$P$3:$P$154,MATCH(LEFT(M13,255),LEFT('Disaggregation Data'!$J$3:$J$154,255),0))=0,"",INDEX('Disaggregation Data'!$P$3:$P$154,MATCH(LEFT(M13,255),LEFT('Disaggregation Data'!$J$3:$J$154,255),0))),"")</f>
        <v/>
      </c>
      <c r="I13" s="413" t="str">
        <f t="array" ref="I13">IFERROR(IF(INDEX('Disaggregation Data'!$M$3:$M$154,MATCH(LEFT(M13,255),LEFT('Disaggregation Data'!$J$3:$J$154,255),0))=0,"",INDEX('Disaggregation Data'!$M$3:$M$154,MATCH(LEFT(M13,255),LEFT('Disaggregation Data'!$J$3:$J$154,255),0))),"")</f>
        <v/>
      </c>
      <c r="J13" s="412" t="str">
        <f t="array" ref="J13">IFERROR(IF(INDEX('Disaggregation Data'!$N$3:$N$154,MATCH(LEFT(M13,255),LEFT('Disaggregation Data'!$J$3:$J$154,255),0))=0,"",INDEX('Disaggregation Data'!$N$3:$N$154,MATCH(LEFT(M13,255),LEFT('Disaggregation Data'!$J$3:$J$154,255),0))),"")</f>
        <v/>
      </c>
      <c r="K13" s="504">
        <f t="shared" si="0"/>
        <v>4</v>
      </c>
      <c r="L13" s="504" t="str">
        <f t="shared" si="1"/>
        <v>Malaria I-3.1(M): Nombre de décès de patients hospitalisés dus au paludisme : taux pour 100 000 habitants par an-4</v>
      </c>
      <c r="M13" s="504" t="str">
        <f t="shared" si="2"/>
        <v>Malaria I-3.1(M): Nombre de décès de patients hospitalisés dus au paludisme : taux pour 100 000 habitants par an</v>
      </c>
      <c r="N13" s="482" t="b">
        <f t="shared" si="3"/>
        <v>1</v>
      </c>
      <c r="O13" s="487" t="s">
        <v>1717</v>
      </c>
      <c r="P13" s="524" t="str">
        <f t="array" ref="P13">IFERROR(IF(INDEX('Disaggregation Records'!$G$3:$G$56,MATCH(LEFT(L13,255),LEFT('Disaggregation Records'!$D$3:$D$56,255),0))=0,"",INDEX('Disaggregation Records'!$G$3:$G$56,MATCH(LEFT(L13,255),LEFT('Disaggregation Records'!$D$3:$D$56,255),0))),"")</f>
        <v/>
      </c>
      <c r="Q13" s="525" t="s">
        <v>439</v>
      </c>
      <c r="R13" s="383"/>
    </row>
    <row r="14" spans="1:39" ht="47.1" customHeight="1" x14ac:dyDescent="0.25">
      <c r="A14" s="410">
        <v>1</v>
      </c>
      <c r="B14" s="428" t="str">
        <f>IFERROR(VLOOKUP(A14,'Impact Indicators - Section B'!$A$9:$S$27,19,FALSE),"")</f>
        <v>Malaria I-3.1(M): Nombre de décès de patients hospitalisés dus au paludisme : taux pour 100 000 habitants par an</v>
      </c>
      <c r="C14" s="523" t="str">
        <f t="array" ref="C14">IFERROR(IF(INDEX('Disaggregation Records'!$E$3:$E$56,MATCH(LEFT(L14,255),LEFT('Disaggregation Records'!$D$3:$D$56,255),0))=0,"",INDEX('Disaggregation Records'!$E$3:$E$56,MATCH(LEFT(L14,255),LEFT('Disaggregation Records'!$D$3:$D$56,255),0))),"")</f>
        <v/>
      </c>
      <c r="D14" s="523" t="str">
        <f t="array" ref="D14">IFERROR(IF(INDEX('Disaggregation Records'!$F$3:$F$56,MATCH(LEFT(L14,255),LEFT('Disaggregation Records'!$D$3:$D$56,255),0))=0,"",INDEX('Disaggregation Records'!$F$3:$F$56,MATCH(LEFT(L14,255),LEFT('Disaggregation Records'!$D$3:$D$56,255),0))),"")</f>
        <v/>
      </c>
      <c r="E14" s="413" t="str">
        <f t="array" ref="E14">IFERROR(IF(INDEX('Disaggregation Data'!$K$3:$K$154,MATCH(LEFT(M14,255),LEFT('Disaggregation Data'!$J$3:$J$154,255),0))=0,"",INDEX('Disaggregation Data'!$K$3:$K$154,MATCH(LEFT(M14,255),LEFT('Disaggregation Data'!$J$3:$J$154,255),0))),"")</f>
        <v/>
      </c>
      <c r="F14" s="413" t="str">
        <f t="array" ref="F14">IFERROR(IF(INDEX('Disaggregation Data'!$L$3:$L$154,MATCH(LEFT(M14,255),LEFT('Disaggregation Data'!$J$3:$J$154,255),0))=0,"",INDEX('Disaggregation Data'!$L$3:$L$154,MATCH(LEFT(M14,255),LEFT('Disaggregation Data'!$J$3:$J$154,255),0))),"")</f>
        <v/>
      </c>
      <c r="G14" s="413" t="str">
        <f t="array" ref="G14">IFERROR(IF(INDEX('Disaggregation Data'!$O$3:$O$154,MATCH(LEFT(M14,255),LEFT('Disaggregation Data'!$J$3:$J$154,255),0))=0,"",INDEX('Disaggregation Data'!$O$3:$O$154,MATCH(LEFT(M14,255),LEFT('Disaggregation Data'!$J$3:$J$154,255),0))),"")</f>
        <v/>
      </c>
      <c r="H14" s="412" t="str">
        <f t="array" ref="H14">IFERROR(IF(INDEX('Disaggregation Data'!$P$3:$P$154,MATCH(LEFT(M14,255),LEFT('Disaggregation Data'!$J$3:$J$154,255),0))=0,"",INDEX('Disaggregation Data'!$P$3:$P$154,MATCH(LEFT(M14,255),LEFT('Disaggregation Data'!$J$3:$J$154,255),0))),"")</f>
        <v/>
      </c>
      <c r="I14" s="413" t="str">
        <f t="array" ref="I14">IFERROR(IF(INDEX('Disaggregation Data'!$M$3:$M$154,MATCH(LEFT(M14,255),LEFT('Disaggregation Data'!$J$3:$J$154,255),0))=0,"",INDEX('Disaggregation Data'!$M$3:$M$154,MATCH(LEFT(M14,255),LEFT('Disaggregation Data'!$J$3:$J$154,255),0))),"")</f>
        <v/>
      </c>
      <c r="J14" s="412" t="str">
        <f t="array" ref="J14">IFERROR(IF(INDEX('Disaggregation Data'!$N$3:$N$154,MATCH(LEFT(M14,255),LEFT('Disaggregation Data'!$J$3:$J$154,255),0))=0,"",INDEX('Disaggregation Data'!$N$3:$N$154,MATCH(LEFT(M14,255),LEFT('Disaggregation Data'!$J$3:$J$154,255),0))),"")</f>
        <v/>
      </c>
      <c r="K14" s="504">
        <f t="shared" si="0"/>
        <v>5</v>
      </c>
      <c r="L14" s="504" t="str">
        <f t="shared" si="1"/>
        <v>Malaria I-3.1(M): Nombre de décès de patients hospitalisés dus au paludisme : taux pour 100 000 habitants par an-5</v>
      </c>
      <c r="M14" s="504" t="str">
        <f t="shared" si="2"/>
        <v>Malaria I-3.1(M): Nombre de décès de patients hospitalisés dus au paludisme : taux pour 100 000 habitants par an</v>
      </c>
      <c r="N14" s="482" t="b">
        <f t="shared" si="3"/>
        <v>1</v>
      </c>
      <c r="O14" s="487" t="s">
        <v>1718</v>
      </c>
      <c r="P14" s="524" t="str">
        <f t="array" ref="P14">IFERROR(IF(INDEX('Disaggregation Records'!$G$3:$G$56,MATCH(LEFT(L14,255),LEFT('Disaggregation Records'!$D$3:$D$56,255),0))=0,"",INDEX('Disaggregation Records'!$G$3:$G$56,MATCH(LEFT(L14,255),LEFT('Disaggregation Records'!$D$3:$D$56,255),0))),"")</f>
        <v/>
      </c>
      <c r="Q14" s="525" t="s">
        <v>439</v>
      </c>
      <c r="R14" s="383"/>
    </row>
    <row r="15" spans="1:39" ht="47.1" customHeight="1" x14ac:dyDescent="0.25">
      <c r="A15" s="410">
        <v>1</v>
      </c>
      <c r="B15" s="428" t="str">
        <f>IFERROR(VLOOKUP(A15,'Impact Indicators - Section B'!$A$9:$S$27,19,FALSE),"")</f>
        <v>Malaria I-3.1(M): Nombre de décès de patients hospitalisés dus au paludisme : taux pour 100 000 habitants par an</v>
      </c>
      <c r="C15" s="523" t="str">
        <f t="array" ref="C15">IFERROR(IF(INDEX('Disaggregation Records'!$E$3:$E$56,MATCH(LEFT(L15,255),LEFT('Disaggregation Records'!$D$3:$D$56,255),0))=0,"",INDEX('Disaggregation Records'!$E$3:$E$56,MATCH(LEFT(L15,255),LEFT('Disaggregation Records'!$D$3:$D$56,255),0))),"")</f>
        <v/>
      </c>
      <c r="D15" s="523" t="str">
        <f t="array" ref="D15">IFERROR(IF(INDEX('Disaggregation Records'!$F$3:$F$56,MATCH(LEFT(L15,255),LEFT('Disaggregation Records'!$D$3:$D$56,255),0))=0,"",INDEX('Disaggregation Records'!$F$3:$F$56,MATCH(LEFT(L15,255),LEFT('Disaggregation Records'!$D$3:$D$56,255),0))),"")</f>
        <v/>
      </c>
      <c r="E15" s="413" t="str">
        <f t="array" ref="E15">IFERROR(IF(INDEX('Disaggregation Data'!$K$3:$K$154,MATCH(LEFT(M15,255),LEFT('Disaggregation Data'!$J$3:$J$154,255),0))=0,"",INDEX('Disaggregation Data'!$K$3:$K$154,MATCH(LEFT(M15,255),LEFT('Disaggregation Data'!$J$3:$J$154,255),0))),"")</f>
        <v/>
      </c>
      <c r="F15" s="413" t="str">
        <f t="array" ref="F15">IFERROR(IF(INDEX('Disaggregation Data'!$L$3:$L$154,MATCH(LEFT(M15,255),LEFT('Disaggregation Data'!$J$3:$J$154,255),0))=0,"",INDEX('Disaggregation Data'!$L$3:$L$154,MATCH(LEFT(M15,255),LEFT('Disaggregation Data'!$J$3:$J$154,255),0))),"")</f>
        <v/>
      </c>
      <c r="G15" s="413" t="str">
        <f t="array" ref="G15">IFERROR(IF(INDEX('Disaggregation Data'!$O$3:$O$154,MATCH(LEFT(M15,255),LEFT('Disaggregation Data'!$J$3:$J$154,255),0))=0,"",INDEX('Disaggregation Data'!$O$3:$O$154,MATCH(LEFT(M15,255),LEFT('Disaggregation Data'!$J$3:$J$154,255),0))),"")</f>
        <v/>
      </c>
      <c r="H15" s="412" t="str">
        <f t="array" ref="H15">IFERROR(IF(INDEX('Disaggregation Data'!$P$3:$P$154,MATCH(LEFT(M15,255),LEFT('Disaggregation Data'!$J$3:$J$154,255),0))=0,"",INDEX('Disaggregation Data'!$P$3:$P$154,MATCH(LEFT(M15,255),LEFT('Disaggregation Data'!$J$3:$J$154,255),0))),"")</f>
        <v/>
      </c>
      <c r="I15" s="413" t="str">
        <f t="array" ref="I15">IFERROR(IF(INDEX('Disaggregation Data'!$M$3:$M$154,MATCH(LEFT(M15,255),LEFT('Disaggregation Data'!$J$3:$J$154,255),0))=0,"",INDEX('Disaggregation Data'!$M$3:$M$154,MATCH(LEFT(M15,255),LEFT('Disaggregation Data'!$J$3:$J$154,255),0))),"")</f>
        <v/>
      </c>
      <c r="J15" s="412" t="str">
        <f t="array" ref="J15">IFERROR(IF(INDEX('Disaggregation Data'!$N$3:$N$154,MATCH(LEFT(M15,255),LEFT('Disaggregation Data'!$J$3:$J$154,255),0))=0,"",INDEX('Disaggregation Data'!$N$3:$N$154,MATCH(LEFT(M15,255),LEFT('Disaggregation Data'!$J$3:$J$154,255),0))),"")</f>
        <v/>
      </c>
      <c r="K15" s="504">
        <f t="shared" si="0"/>
        <v>6</v>
      </c>
      <c r="L15" s="504" t="str">
        <f t="shared" si="1"/>
        <v>Malaria I-3.1(M): Nombre de décès de patients hospitalisés dus au paludisme : taux pour 100 000 habitants par an-6</v>
      </c>
      <c r="M15" s="504" t="str">
        <f t="shared" si="2"/>
        <v>Malaria I-3.1(M): Nombre de décès de patients hospitalisés dus au paludisme : taux pour 100 000 habitants par an</v>
      </c>
      <c r="N15" s="482" t="b">
        <f t="shared" si="3"/>
        <v>1</v>
      </c>
      <c r="O15" s="487" t="s">
        <v>1719</v>
      </c>
      <c r="P15" s="524" t="str">
        <f t="array" ref="P15">IFERROR(IF(INDEX('Disaggregation Records'!$G$3:$G$56,MATCH(LEFT(L15,255),LEFT('Disaggregation Records'!$D$3:$D$56,255),0))=0,"",INDEX('Disaggregation Records'!$G$3:$G$56,MATCH(LEFT(L15,255),LEFT('Disaggregation Records'!$D$3:$D$56,255),0))),"")</f>
        <v/>
      </c>
      <c r="Q15" s="525" t="s">
        <v>439</v>
      </c>
      <c r="R15" s="383"/>
    </row>
    <row r="16" spans="1:39" ht="47.1" customHeight="1" x14ac:dyDescent="0.25">
      <c r="A16" s="410">
        <v>1</v>
      </c>
      <c r="B16" s="428" t="str">
        <f>IFERROR(VLOOKUP(A16,'Impact Indicators - Section B'!$A$9:$S$27,19,FALSE),"")</f>
        <v>Malaria I-3.1(M): Nombre de décès de patients hospitalisés dus au paludisme : taux pour 100 000 habitants par an</v>
      </c>
      <c r="C16" s="523" t="str">
        <f t="array" ref="C16">IFERROR(IF(INDEX('Disaggregation Records'!$E$3:$E$56,MATCH(LEFT(L16,255),LEFT('Disaggregation Records'!$D$3:$D$56,255),0))=0,"",INDEX('Disaggregation Records'!$E$3:$E$56,MATCH(LEFT(L16,255),LEFT('Disaggregation Records'!$D$3:$D$56,255),0))),"")</f>
        <v/>
      </c>
      <c r="D16" s="523" t="str">
        <f t="array" ref="D16">IFERROR(IF(INDEX('Disaggregation Records'!$F$3:$F$56,MATCH(LEFT(L16,255),LEFT('Disaggregation Records'!$D$3:$D$56,255),0))=0,"",INDEX('Disaggregation Records'!$F$3:$F$56,MATCH(LEFT(L16,255),LEFT('Disaggregation Records'!$D$3:$D$56,255),0))),"")</f>
        <v/>
      </c>
      <c r="E16" s="413" t="str">
        <f t="array" ref="E16">IFERROR(IF(INDEX('Disaggregation Data'!$K$3:$K$154,MATCH(LEFT(M16,255),LEFT('Disaggregation Data'!$J$3:$J$154,255),0))=0,"",INDEX('Disaggregation Data'!$K$3:$K$154,MATCH(LEFT(M16,255),LEFT('Disaggregation Data'!$J$3:$J$154,255),0))),"")</f>
        <v/>
      </c>
      <c r="F16" s="413" t="str">
        <f t="array" ref="F16">IFERROR(IF(INDEX('Disaggregation Data'!$L$3:$L$154,MATCH(LEFT(M16,255),LEFT('Disaggregation Data'!$J$3:$J$154,255),0))=0,"",INDEX('Disaggregation Data'!$L$3:$L$154,MATCH(LEFT(M16,255),LEFT('Disaggregation Data'!$J$3:$J$154,255),0))),"")</f>
        <v/>
      </c>
      <c r="G16" s="413" t="str">
        <f t="array" ref="G16">IFERROR(IF(INDEX('Disaggregation Data'!$O$3:$O$154,MATCH(LEFT(M16,255),LEFT('Disaggregation Data'!$J$3:$J$154,255),0))=0,"",INDEX('Disaggregation Data'!$O$3:$O$154,MATCH(LEFT(M16,255),LEFT('Disaggregation Data'!$J$3:$J$154,255),0))),"")</f>
        <v/>
      </c>
      <c r="H16" s="412" t="str">
        <f t="array" ref="H16">IFERROR(IF(INDEX('Disaggregation Data'!$P$3:$P$154,MATCH(LEFT(M16,255),LEFT('Disaggregation Data'!$J$3:$J$154,255),0))=0,"",INDEX('Disaggregation Data'!$P$3:$P$154,MATCH(LEFT(M16,255),LEFT('Disaggregation Data'!$J$3:$J$154,255),0))),"")</f>
        <v/>
      </c>
      <c r="I16" s="413" t="str">
        <f t="array" ref="I16">IFERROR(IF(INDEX('Disaggregation Data'!$M$3:$M$154,MATCH(LEFT(M16,255),LEFT('Disaggregation Data'!$J$3:$J$154,255),0))=0,"",INDEX('Disaggregation Data'!$M$3:$M$154,MATCH(LEFT(M16,255),LEFT('Disaggregation Data'!$J$3:$J$154,255),0))),"")</f>
        <v/>
      </c>
      <c r="J16" s="412" t="str">
        <f t="array" ref="J16">IFERROR(IF(INDEX('Disaggregation Data'!$N$3:$N$154,MATCH(LEFT(M16,255),LEFT('Disaggregation Data'!$J$3:$J$154,255),0))=0,"",INDEX('Disaggregation Data'!$N$3:$N$154,MATCH(LEFT(M16,255),LEFT('Disaggregation Data'!$J$3:$J$154,255),0))),"")</f>
        <v/>
      </c>
      <c r="K16" s="504">
        <f t="shared" si="0"/>
        <v>7</v>
      </c>
      <c r="L16" s="504" t="str">
        <f t="shared" si="1"/>
        <v>Malaria I-3.1(M): Nombre de décès de patients hospitalisés dus au paludisme : taux pour 100 000 habitants par an-7</v>
      </c>
      <c r="M16" s="504" t="str">
        <f t="shared" si="2"/>
        <v>Malaria I-3.1(M): Nombre de décès de patients hospitalisés dus au paludisme : taux pour 100 000 habitants par an</v>
      </c>
      <c r="N16" s="482" t="b">
        <f t="shared" si="3"/>
        <v>1</v>
      </c>
      <c r="O16" s="487" t="s">
        <v>1720</v>
      </c>
      <c r="P16" s="524" t="str">
        <f t="array" ref="P16">IFERROR(IF(INDEX('Disaggregation Records'!$G$3:$G$56,MATCH(LEFT(L16,255),LEFT('Disaggregation Records'!$D$3:$D$56,255),0))=0,"",INDEX('Disaggregation Records'!$G$3:$G$56,MATCH(LEFT(L16,255),LEFT('Disaggregation Records'!$D$3:$D$56,255),0))),"")</f>
        <v/>
      </c>
      <c r="Q16" s="525" t="s">
        <v>439</v>
      </c>
      <c r="R16" s="383"/>
    </row>
    <row r="17" spans="1:18" ht="47.1" customHeight="1" x14ac:dyDescent="0.25">
      <c r="A17" s="410">
        <v>1</v>
      </c>
      <c r="B17" s="428" t="str">
        <f>IFERROR(VLOOKUP(A17,'Impact Indicators - Section B'!$A$9:$S$27,19,FALSE),"")</f>
        <v>Malaria I-3.1(M): Nombre de décès de patients hospitalisés dus au paludisme : taux pour 100 000 habitants par an</v>
      </c>
      <c r="C17" s="523" t="str">
        <f t="array" ref="C17">IFERROR(IF(INDEX('Disaggregation Records'!$E$3:$E$56,MATCH(LEFT(L17,255),LEFT('Disaggregation Records'!$D$3:$D$56,255),0))=0,"",INDEX('Disaggregation Records'!$E$3:$E$56,MATCH(LEFT(L17,255),LEFT('Disaggregation Records'!$D$3:$D$56,255),0))),"")</f>
        <v/>
      </c>
      <c r="D17" s="523" t="str">
        <f t="array" ref="D17">IFERROR(IF(INDEX('Disaggregation Records'!$F$3:$F$56,MATCH(LEFT(L17,255),LEFT('Disaggregation Records'!$D$3:$D$56,255),0))=0,"",INDEX('Disaggregation Records'!$F$3:$F$56,MATCH(LEFT(L17,255),LEFT('Disaggregation Records'!$D$3:$D$56,255),0))),"")</f>
        <v/>
      </c>
      <c r="E17" s="413" t="str">
        <f t="array" ref="E17">IFERROR(IF(INDEX('Disaggregation Data'!$K$3:$K$154,MATCH(LEFT(M17,255),LEFT('Disaggregation Data'!$J$3:$J$154,255),0))=0,"",INDEX('Disaggregation Data'!$K$3:$K$154,MATCH(LEFT(M17,255),LEFT('Disaggregation Data'!$J$3:$J$154,255),0))),"")</f>
        <v/>
      </c>
      <c r="F17" s="413" t="str">
        <f t="array" ref="F17">IFERROR(IF(INDEX('Disaggregation Data'!$L$3:$L$154,MATCH(LEFT(M17,255),LEFT('Disaggregation Data'!$J$3:$J$154,255),0))=0,"",INDEX('Disaggregation Data'!$L$3:$L$154,MATCH(LEFT(M17,255),LEFT('Disaggregation Data'!$J$3:$J$154,255),0))),"")</f>
        <v/>
      </c>
      <c r="G17" s="413" t="str">
        <f t="array" ref="G17">IFERROR(IF(INDEX('Disaggregation Data'!$O$3:$O$154,MATCH(LEFT(M17,255),LEFT('Disaggregation Data'!$J$3:$J$154,255),0))=0,"",INDEX('Disaggregation Data'!$O$3:$O$154,MATCH(LEFT(M17,255),LEFT('Disaggregation Data'!$J$3:$J$154,255),0))),"")</f>
        <v/>
      </c>
      <c r="H17" s="412" t="str">
        <f t="array" ref="H17">IFERROR(IF(INDEX('Disaggregation Data'!$P$3:$P$154,MATCH(LEFT(M17,255),LEFT('Disaggregation Data'!$J$3:$J$154,255),0))=0,"",INDEX('Disaggregation Data'!$P$3:$P$154,MATCH(LEFT(M17,255),LEFT('Disaggregation Data'!$J$3:$J$154,255),0))),"")</f>
        <v/>
      </c>
      <c r="I17" s="413" t="str">
        <f t="array" ref="I17">IFERROR(IF(INDEX('Disaggregation Data'!$M$3:$M$154,MATCH(LEFT(M17,255),LEFT('Disaggregation Data'!$J$3:$J$154,255),0))=0,"",INDEX('Disaggregation Data'!$M$3:$M$154,MATCH(LEFT(M17,255),LEFT('Disaggregation Data'!$J$3:$J$154,255),0))),"")</f>
        <v/>
      </c>
      <c r="J17" s="412" t="str">
        <f t="array" ref="J17">IFERROR(IF(INDEX('Disaggregation Data'!$N$3:$N$154,MATCH(LEFT(M17,255),LEFT('Disaggregation Data'!$J$3:$J$154,255),0))=0,"",INDEX('Disaggregation Data'!$N$3:$N$154,MATCH(LEFT(M17,255),LEFT('Disaggregation Data'!$J$3:$J$154,255),0))),"")</f>
        <v/>
      </c>
      <c r="K17" s="504">
        <f t="shared" si="0"/>
        <v>8</v>
      </c>
      <c r="L17" s="504" t="str">
        <f t="shared" si="1"/>
        <v>Malaria I-3.1(M): Nombre de décès de patients hospitalisés dus au paludisme : taux pour 100 000 habitants par an-8</v>
      </c>
      <c r="M17" s="504" t="str">
        <f t="shared" si="2"/>
        <v>Malaria I-3.1(M): Nombre de décès de patients hospitalisés dus au paludisme : taux pour 100 000 habitants par an</v>
      </c>
      <c r="N17" s="482" t="b">
        <f t="shared" si="3"/>
        <v>1</v>
      </c>
      <c r="O17" s="487" t="s">
        <v>1721</v>
      </c>
      <c r="P17" s="524" t="str">
        <f t="array" ref="P17">IFERROR(IF(INDEX('Disaggregation Records'!$G$3:$G$56,MATCH(LEFT(L17,255),LEFT('Disaggregation Records'!$D$3:$D$56,255),0))=0,"",INDEX('Disaggregation Records'!$G$3:$G$56,MATCH(LEFT(L17,255),LEFT('Disaggregation Records'!$D$3:$D$56,255),0))),"")</f>
        <v/>
      </c>
      <c r="Q17" s="525" t="s">
        <v>439</v>
      </c>
      <c r="R17" s="383"/>
    </row>
    <row r="18" spans="1:18" ht="47.1" customHeight="1" x14ac:dyDescent="0.25">
      <c r="A18" s="410">
        <v>1</v>
      </c>
      <c r="B18" s="428" t="str">
        <f>IFERROR(VLOOKUP(A18,'Impact Indicators - Section B'!$A$9:$S$27,19,FALSE),"")</f>
        <v>Malaria I-3.1(M): Nombre de décès de patients hospitalisés dus au paludisme : taux pour 100 000 habitants par an</v>
      </c>
      <c r="C18" s="523" t="str">
        <f t="array" ref="C18">IFERROR(IF(INDEX('Disaggregation Records'!$E$3:$E$56,MATCH(LEFT(L18,255),LEFT('Disaggregation Records'!$D$3:$D$56,255),0))=0,"",INDEX('Disaggregation Records'!$E$3:$E$56,MATCH(LEFT(L18,255),LEFT('Disaggregation Records'!$D$3:$D$56,255),0))),"")</f>
        <v/>
      </c>
      <c r="D18" s="523" t="str">
        <f t="array" ref="D18">IFERROR(IF(INDEX('Disaggregation Records'!$F$3:$F$56,MATCH(LEFT(L18,255),LEFT('Disaggregation Records'!$D$3:$D$56,255),0))=0,"",INDEX('Disaggregation Records'!$F$3:$F$56,MATCH(LEFT(L18,255),LEFT('Disaggregation Records'!$D$3:$D$56,255),0))),"")</f>
        <v/>
      </c>
      <c r="E18" s="413" t="str">
        <f t="array" ref="E18">IFERROR(IF(INDEX('Disaggregation Data'!$K$3:$K$154,MATCH(LEFT(M18,255),LEFT('Disaggregation Data'!$J$3:$J$154,255),0))=0,"",INDEX('Disaggregation Data'!$K$3:$K$154,MATCH(LEFT(M18,255),LEFT('Disaggregation Data'!$J$3:$J$154,255),0))),"")</f>
        <v/>
      </c>
      <c r="F18" s="413" t="str">
        <f t="array" ref="F18">IFERROR(IF(INDEX('Disaggregation Data'!$L$3:$L$154,MATCH(LEFT(M18,255),LEFT('Disaggregation Data'!$J$3:$J$154,255),0))=0,"",INDEX('Disaggregation Data'!$L$3:$L$154,MATCH(LEFT(M18,255),LEFT('Disaggregation Data'!$J$3:$J$154,255),0))),"")</f>
        <v/>
      </c>
      <c r="G18" s="413" t="str">
        <f t="array" ref="G18">IFERROR(IF(INDEX('Disaggregation Data'!$O$3:$O$154,MATCH(LEFT(M18,255),LEFT('Disaggregation Data'!$J$3:$J$154,255),0))=0,"",INDEX('Disaggregation Data'!$O$3:$O$154,MATCH(LEFT(M18,255),LEFT('Disaggregation Data'!$J$3:$J$154,255),0))),"")</f>
        <v/>
      </c>
      <c r="H18" s="412" t="str">
        <f t="array" ref="H18">IFERROR(IF(INDEX('Disaggregation Data'!$P$3:$P$154,MATCH(LEFT(M18,255),LEFT('Disaggregation Data'!$J$3:$J$154,255),0))=0,"",INDEX('Disaggregation Data'!$P$3:$P$154,MATCH(LEFT(M18,255),LEFT('Disaggregation Data'!$J$3:$J$154,255),0))),"")</f>
        <v/>
      </c>
      <c r="I18" s="413" t="str">
        <f t="array" ref="I18">IFERROR(IF(INDEX('Disaggregation Data'!$M$3:$M$154,MATCH(LEFT(M18,255),LEFT('Disaggregation Data'!$J$3:$J$154,255),0))=0,"",INDEX('Disaggregation Data'!$M$3:$M$154,MATCH(LEFT(M18,255),LEFT('Disaggregation Data'!$J$3:$J$154,255),0))),"")</f>
        <v/>
      </c>
      <c r="J18" s="412" t="str">
        <f t="array" ref="J18">IFERROR(IF(INDEX('Disaggregation Data'!$N$3:$N$154,MATCH(LEFT(M18,255),LEFT('Disaggregation Data'!$J$3:$J$154,255),0))=0,"",INDEX('Disaggregation Data'!$N$3:$N$154,MATCH(LEFT(M18,255),LEFT('Disaggregation Data'!$J$3:$J$154,255),0))),"")</f>
        <v/>
      </c>
      <c r="K18" s="504">
        <f t="shared" si="0"/>
        <v>9</v>
      </c>
      <c r="L18" s="504" t="str">
        <f t="shared" si="1"/>
        <v>Malaria I-3.1(M): Nombre de décès de patients hospitalisés dus au paludisme : taux pour 100 000 habitants par an-9</v>
      </c>
      <c r="M18" s="504" t="str">
        <f t="shared" si="2"/>
        <v>Malaria I-3.1(M): Nombre de décès de patients hospitalisés dus au paludisme : taux pour 100 000 habitants par an</v>
      </c>
      <c r="N18" s="482" t="b">
        <f t="shared" si="3"/>
        <v>1</v>
      </c>
      <c r="O18" s="487" t="s">
        <v>1722</v>
      </c>
      <c r="P18" s="524" t="str">
        <f t="array" ref="P18">IFERROR(IF(INDEX('Disaggregation Records'!$G$3:$G$56,MATCH(LEFT(L18,255),LEFT('Disaggregation Records'!$D$3:$D$56,255),0))=0,"",INDEX('Disaggregation Records'!$G$3:$G$56,MATCH(LEFT(L18,255),LEFT('Disaggregation Records'!$D$3:$D$56,255),0))),"")</f>
        <v/>
      </c>
      <c r="Q18" s="525" t="s">
        <v>439</v>
      </c>
      <c r="R18" s="383"/>
    </row>
    <row r="19" spans="1:18" ht="47.1" customHeight="1" x14ac:dyDescent="0.25">
      <c r="A19" s="410">
        <v>2</v>
      </c>
      <c r="B19" s="428" t="str">
        <f>IFERROR(VLOOKUP(A19,'Impact Indicators - Section B'!$A$9:$S$27,19,FALSE),"")</f>
        <v>Malaria I-1(M): Cas de paludisme enregistrés, présumés et confirmés</v>
      </c>
      <c r="C19" s="523" t="str">
        <f t="array" ref="C19">IFERROR(IF(INDEX('Disaggregation Records'!$E$3:$E$56,MATCH(LEFT(L19,255),LEFT('Disaggregation Records'!$D$3:$D$56,255),0))=0,"",INDEX('Disaggregation Records'!$E$3:$E$56,MATCH(LEFT(L19,255),LEFT('Disaggregation Records'!$D$3:$D$56,255),0))),"")</f>
        <v>Age</v>
      </c>
      <c r="D19" s="523" t="str">
        <f t="array" ref="D19">IFERROR(IF(INDEX('Disaggregation Records'!$F$3:$F$56,MATCH(LEFT(L19,255),LEFT('Disaggregation Records'!$D$3:$D$56,255),0))=0,"",INDEX('Disaggregation Records'!$F$3:$F$56,MATCH(LEFT(L19,255),LEFT('Disaggregation Records'!$D$3:$D$56,255),0))),"")</f>
        <v>&lt;5 ans</v>
      </c>
      <c r="E19" s="413" t="str">
        <f t="array" ref="E19">IFERROR(IF(INDEX('Disaggregation Data'!$K$3:$K$154,MATCH(LEFT(M19,255),LEFT('Disaggregation Data'!$J$3:$J$154,255),0))=0,"",INDEX('Disaggregation Data'!$K$3:$K$154,MATCH(LEFT(M19,255),LEFT('Disaggregation Data'!$J$3:$J$154,255),0))),"")</f>
        <v>2373596</v>
      </c>
      <c r="F19" s="413" t="str">
        <f t="array" ref="F19">IFERROR(IF(INDEX('Disaggregation Data'!$L$3:$L$154,MATCH(LEFT(M19,255),LEFT('Disaggregation Data'!$J$3:$J$154,255),0))=0,"",INDEX('Disaggregation Data'!$L$3:$L$154,MATCH(LEFT(M19,255),LEFT('Disaggregation Data'!$J$3:$J$154,255),0))),"")</f>
        <v>2016</v>
      </c>
      <c r="G19" s="413" t="str">
        <f t="array" ref="G19">IFERROR(IF(INDEX('Disaggregation Data'!$O$3:$O$154,MATCH(LEFT(M19,255),LEFT('Disaggregation Data'!$J$3:$J$154,255),0))=0,"",INDEX('Disaggregation Data'!$O$3:$O$154,MATCH(LEFT(M19,255),LEFT('Disaggregation Data'!$J$3:$J$154,255),0))),"")</f>
        <v>DHIS2</v>
      </c>
      <c r="H19" s="412" t="str">
        <f t="array" ref="H19">IFERROR(IF(INDEX('Disaggregation Data'!$P$3:$P$154,MATCH(LEFT(M19,255),LEFT('Disaggregation Data'!$J$3:$J$154,255),0))=0,"",INDEX('Disaggregation Data'!$P$3:$P$154,MATCH(LEFT(M19,255),LEFT('Disaggregation Data'!$J$3:$J$154,255),0))),"")</f>
        <v>Il s'agit des  cas de paludisme enregistrés dans les structures de soins en fin Juin 2017 pour les moins de 5ans, recueillis à partir du DHIS2 . Le nombre total de cas rapporté  en fin juin est de 2373596  .</v>
      </c>
      <c r="I19" s="413" t="str">
        <f t="array" ref="I19">IFERROR(IF(INDEX('Disaggregation Data'!$M$3:$M$154,MATCH(LEFT(M19,255),LEFT('Disaggregation Data'!$J$3:$J$154,255),0))=0,"",INDEX('Disaggregation Data'!$M$3:$M$154,MATCH(LEFT(M19,255),LEFT('Disaggregation Data'!$J$3:$J$154,255),0))),"")</f>
        <v>DHIS2</v>
      </c>
      <c r="J19" s="412" t="str">
        <f t="array" ref="J19">IFERROR(IF(INDEX('Disaggregation Data'!$N$3:$N$154,MATCH(LEFT(M19,255),LEFT('Disaggregation Data'!$J$3:$J$154,255),0))=0,"",INDEX('Disaggregation Data'!$N$3:$N$154,MATCH(LEFT(M19,255),LEFT('Disaggregation Data'!$J$3:$J$154,255),0))),"")</f>
        <v>This is the number of malaria cases among children under 5 recorded at health care facilities as at end-June 2017, based on DHIS 2 data, i.e. 2,373,596.</v>
      </c>
      <c r="K19" s="504">
        <f t="shared" si="0"/>
        <v>0</v>
      </c>
      <c r="L19" s="504" t="str">
        <f t="shared" si="1"/>
        <v>Malaria I-1(M): Cas de paludisme enregistrés, présumés et confirmés-0</v>
      </c>
      <c r="M19" s="504" t="str">
        <f t="shared" si="2"/>
        <v>Malaria I-1(M): Cas de paludisme enregistrés, présumés et confirmésAge&lt;5 ans</v>
      </c>
      <c r="N19" s="482" t="b">
        <f t="shared" si="3"/>
        <v>1</v>
      </c>
      <c r="O19" s="487" t="s">
        <v>1726</v>
      </c>
      <c r="P19" s="524" t="str">
        <f t="array" ref="P19">IFERROR(IF(INDEX('Disaggregation Records'!$G$3:$G$56,MATCH(LEFT(L19,255),LEFT('Disaggregation Records'!$D$3:$D$56,255),0))=0,"",INDEX('Disaggregation Records'!$G$3:$G$56,MATCH(LEFT(L19,255),LEFT('Disaggregation Records'!$D$3:$D$56,255),0))),"")</f>
        <v>a1L36000000zoLiEAI</v>
      </c>
      <c r="Q19" s="525" t="s">
        <v>445</v>
      </c>
      <c r="R19" s="383"/>
    </row>
    <row r="20" spans="1:18" ht="47.1" customHeight="1" x14ac:dyDescent="0.25">
      <c r="A20" s="410">
        <v>2</v>
      </c>
      <c r="B20" s="428" t="str">
        <f>IFERROR(VLOOKUP(A20,'Impact Indicators - Section B'!$A$9:$S$27,19,FALSE),"")</f>
        <v>Malaria I-1(M): Cas de paludisme enregistrés, présumés et confirmés</v>
      </c>
      <c r="C20" s="523" t="str">
        <f t="array" ref="C20">IFERROR(IF(INDEX('Disaggregation Records'!$E$3:$E$56,MATCH(LEFT(L20,255),LEFT('Disaggregation Records'!$D$3:$D$56,255),0))=0,"",INDEX('Disaggregation Records'!$E$3:$E$56,MATCH(LEFT(L20,255),LEFT('Disaggregation Records'!$D$3:$D$56,255),0))),"")</f>
        <v>Age</v>
      </c>
      <c r="D20" s="523" t="str">
        <f t="array" ref="D20">IFERROR(IF(INDEX('Disaggregation Records'!$F$3:$F$56,MATCH(LEFT(L20,255),LEFT('Disaggregation Records'!$D$3:$D$56,255),0))=0,"",INDEX('Disaggregation Records'!$F$3:$F$56,MATCH(LEFT(L20,255),LEFT('Disaggregation Records'!$D$3:$D$56,255),0))),"")</f>
        <v>+ de 5 ans</v>
      </c>
      <c r="E20" s="413" t="str">
        <f t="array" ref="E20">IFERROR(IF(INDEX('Disaggregation Data'!$K$3:$K$154,MATCH(LEFT(M20,255),LEFT('Disaggregation Data'!$J$3:$J$154,255),0))=0,"",INDEX('Disaggregation Data'!$K$3:$K$154,MATCH(LEFT(M20,255),LEFT('Disaggregation Data'!$J$3:$J$154,255),0))),"")</f>
        <v>2386374</v>
      </c>
      <c r="F20" s="413" t="str">
        <f t="array" ref="F20">IFERROR(IF(INDEX('Disaggregation Data'!$L$3:$L$154,MATCH(LEFT(M20,255),LEFT('Disaggregation Data'!$J$3:$J$154,255),0))=0,"",INDEX('Disaggregation Data'!$L$3:$L$154,MATCH(LEFT(M20,255),LEFT('Disaggregation Data'!$J$3:$J$154,255),0))),"")</f>
        <v>2016</v>
      </c>
      <c r="G20" s="413" t="str">
        <f t="array" ref="G20">IFERROR(IF(INDEX('Disaggregation Data'!$O$3:$O$154,MATCH(LEFT(M20,255),LEFT('Disaggregation Data'!$J$3:$J$154,255),0))=0,"",INDEX('Disaggregation Data'!$O$3:$O$154,MATCH(LEFT(M20,255),LEFT('Disaggregation Data'!$J$3:$J$154,255),0))),"")</f>
        <v>DHIS2</v>
      </c>
      <c r="H20" s="412" t="str">
        <f t="array" ref="H20">IFERROR(IF(INDEX('Disaggregation Data'!$P$3:$P$154,MATCH(LEFT(M20,255),LEFT('Disaggregation Data'!$J$3:$J$154,255),0))=0,"",INDEX('Disaggregation Data'!$P$3:$P$154,MATCH(LEFT(M20,255),LEFT('Disaggregation Data'!$J$3:$J$154,255),0))),"")</f>
        <v>Il s'agit des  cas de paludisme enregistrés dans les structures de soins en fin Juin 2017 pour les plus de 5ans, recueillis à partir du DHIS2. Le nombre total de cas rapporté en fin Juin est de  2386374.</v>
      </c>
      <c r="I20" s="413" t="str">
        <f t="array" ref="I20">IFERROR(IF(INDEX('Disaggregation Data'!$M$3:$M$154,MATCH(LEFT(M20,255),LEFT('Disaggregation Data'!$J$3:$J$154,255),0))=0,"",INDEX('Disaggregation Data'!$M$3:$M$154,MATCH(LEFT(M20,255),LEFT('Disaggregation Data'!$J$3:$J$154,255),0))),"")</f>
        <v>DHIS2</v>
      </c>
      <c r="J20" s="412" t="str">
        <f t="array" ref="J20">IFERROR(IF(INDEX('Disaggregation Data'!$N$3:$N$154,MATCH(LEFT(M20,255),LEFT('Disaggregation Data'!$J$3:$J$154,255),0))=0,"",INDEX('Disaggregation Data'!$N$3:$N$154,MATCH(LEFT(M20,255),LEFT('Disaggregation Data'!$J$3:$J$154,255),0))),"")</f>
        <v>This is the number of malaria cases among people over 5 years of age recorded at health care facilities as at end-June 2017, based on DHIS 2 data, i.e. 2,386,374.</v>
      </c>
      <c r="K20" s="504">
        <f t="shared" si="0"/>
        <v>1</v>
      </c>
      <c r="L20" s="504" t="str">
        <f t="shared" si="1"/>
        <v>Malaria I-1(M): Cas de paludisme enregistrés, présumés et confirmés-1</v>
      </c>
      <c r="M20" s="504" t="str">
        <f t="shared" si="2"/>
        <v>Malaria I-1(M): Cas de paludisme enregistrés, présumés et confirmésAge+ de 5 ans</v>
      </c>
      <c r="N20" s="482" t="b">
        <f t="shared" si="3"/>
        <v>1</v>
      </c>
      <c r="O20" s="487" t="s">
        <v>1730</v>
      </c>
      <c r="P20" s="524" t="str">
        <f t="array" ref="P20">IFERROR(IF(INDEX('Disaggregation Records'!$G$3:$G$56,MATCH(LEFT(L20,255),LEFT('Disaggregation Records'!$D$3:$D$56,255),0))=0,"",INDEX('Disaggregation Records'!$G$3:$G$56,MATCH(LEFT(L20,255),LEFT('Disaggregation Records'!$D$3:$D$56,255),0))),"")</f>
        <v>a1L36000000zoLjEAI</v>
      </c>
      <c r="Q20" s="525" t="s">
        <v>445</v>
      </c>
      <c r="R20" s="383"/>
    </row>
    <row r="21" spans="1:18" ht="47.1" customHeight="1" x14ac:dyDescent="0.25">
      <c r="A21" s="410">
        <v>2</v>
      </c>
      <c r="B21" s="428" t="str">
        <f>IFERROR(VLOOKUP(A21,'Impact Indicators - Section B'!$A$9:$S$27,19,FALSE),"")</f>
        <v>Malaria I-1(M): Cas de paludisme enregistrés, présumés et confirmés</v>
      </c>
      <c r="C21" s="523" t="str">
        <f t="array" ref="C21">IFERROR(IF(INDEX('Disaggregation Records'!$E$3:$E$56,MATCH(LEFT(L21,255),LEFT('Disaggregation Records'!$D$3:$D$56,255),0))=0,"",INDEX('Disaggregation Records'!$E$3:$E$56,MATCH(LEFT(L21,255),LEFT('Disaggregation Records'!$D$3:$D$56,255),0))),"")</f>
        <v>Espèce</v>
      </c>
      <c r="D21" s="523" t="str">
        <f t="array" ref="D21">IFERROR(IF(INDEX('Disaggregation Records'!$F$3:$F$56,MATCH(LEFT(L21,255),LEFT('Disaggregation Records'!$D$3:$D$56,255),0))=0,"",INDEX('Disaggregation Records'!$F$3:$F$56,MATCH(LEFT(L21,255),LEFT('Disaggregation Records'!$D$3:$D$56,255),0))),"")</f>
        <v>P. vivax</v>
      </c>
      <c r="E21" s="413" t="str">
        <f t="array" ref="E21">IFERROR(IF(INDEX('Disaggregation Data'!$K$3:$K$154,MATCH(LEFT(M21,255),LEFT('Disaggregation Data'!$J$3:$J$154,255),0))=0,"",INDEX('Disaggregation Data'!$K$3:$K$154,MATCH(LEFT(M21,255),LEFT('Disaggregation Data'!$J$3:$J$154,255),0))),"")</f>
        <v/>
      </c>
      <c r="F21" s="413" t="str">
        <f t="array" ref="F21">IFERROR(IF(INDEX('Disaggregation Data'!$L$3:$L$154,MATCH(LEFT(M21,255),LEFT('Disaggregation Data'!$J$3:$J$154,255),0))=0,"",INDEX('Disaggregation Data'!$L$3:$L$154,MATCH(LEFT(M21,255),LEFT('Disaggregation Data'!$J$3:$J$154,255),0))),"")</f>
        <v/>
      </c>
      <c r="G21" s="413" t="str">
        <f t="array" ref="G21">IFERROR(IF(INDEX('Disaggregation Data'!$O$3:$O$154,MATCH(LEFT(M21,255),LEFT('Disaggregation Data'!$J$3:$J$154,255),0))=0,"",INDEX('Disaggregation Data'!$O$3:$O$154,MATCH(LEFT(M21,255),LEFT('Disaggregation Data'!$J$3:$J$154,255),0))),"")</f>
        <v/>
      </c>
      <c r="H21" s="412" t="str">
        <f t="array" ref="H21">IFERROR(IF(INDEX('Disaggregation Data'!$P$3:$P$154,MATCH(LEFT(M21,255),LEFT('Disaggregation Data'!$J$3:$J$154,255),0))=0,"",INDEX('Disaggregation Data'!$P$3:$P$154,MATCH(LEFT(M21,255),LEFT('Disaggregation Data'!$J$3:$J$154,255),0))),"")</f>
        <v>Les données disponibles ne permettent pas de rapporter par espèces</v>
      </c>
      <c r="I21" s="413" t="str">
        <f t="array" ref="I21">IFERROR(IF(INDEX('Disaggregation Data'!$M$3:$M$154,MATCH(LEFT(M21,255),LEFT('Disaggregation Data'!$J$3:$J$154,255),0))=0,"",INDEX('Disaggregation Data'!$M$3:$M$154,MATCH(LEFT(M21,255),LEFT('Disaggregation Data'!$J$3:$J$154,255),0))),"")</f>
        <v/>
      </c>
      <c r="J21" s="412" t="str">
        <f t="array" ref="J21">IFERROR(IF(INDEX('Disaggregation Data'!$N$3:$N$154,MATCH(LEFT(M21,255),LEFT('Disaggregation Data'!$J$3:$J$154,255),0))=0,"",INDEX('Disaggregation Data'!$N$3:$N$154,MATCH(LEFT(M21,255),LEFT('Disaggregation Data'!$J$3:$J$154,255),0))),"")</f>
        <v>The available data cannot be disaggregated by species</v>
      </c>
      <c r="K21" s="504">
        <f t="shared" si="0"/>
        <v>2</v>
      </c>
      <c r="L21" s="504" t="str">
        <f t="shared" si="1"/>
        <v>Malaria I-1(M): Cas de paludisme enregistrés, présumés et confirmés-2</v>
      </c>
      <c r="M21" s="504" t="str">
        <f t="shared" si="2"/>
        <v>Malaria I-1(M): Cas de paludisme enregistrés, présumés et confirmésEspèceP. vivax</v>
      </c>
      <c r="N21" s="482" t="b">
        <f t="shared" si="3"/>
        <v>1</v>
      </c>
      <c r="O21" s="487" t="s">
        <v>1733</v>
      </c>
      <c r="P21" s="524" t="str">
        <f t="array" ref="P21">IFERROR(IF(INDEX('Disaggregation Records'!$G$3:$G$56,MATCH(LEFT(L21,255),LEFT('Disaggregation Records'!$D$3:$D$56,255),0))=0,"",INDEX('Disaggregation Records'!$G$3:$G$56,MATCH(LEFT(L21,255),LEFT('Disaggregation Records'!$D$3:$D$56,255),0))),"")</f>
        <v>a1L36000002NzjAEAS</v>
      </c>
      <c r="Q21" s="525" t="s">
        <v>445</v>
      </c>
      <c r="R21" s="383"/>
    </row>
    <row r="22" spans="1:18" ht="47.1" customHeight="1" x14ac:dyDescent="0.25">
      <c r="A22" s="410">
        <v>2</v>
      </c>
      <c r="B22" s="428" t="str">
        <f>IFERROR(VLOOKUP(A22,'Impact Indicators - Section B'!$A$9:$S$27,19,FALSE),"")</f>
        <v>Malaria I-1(M): Cas de paludisme enregistrés, présumés et confirmés</v>
      </c>
      <c r="C22" s="523" t="str">
        <f t="array" ref="C22">IFERROR(IF(INDEX('Disaggregation Records'!$E$3:$E$56,MATCH(LEFT(L22,255),LEFT('Disaggregation Records'!$D$3:$D$56,255),0))=0,"",INDEX('Disaggregation Records'!$E$3:$E$56,MATCH(LEFT(L22,255),LEFT('Disaggregation Records'!$D$3:$D$56,255),0))),"")</f>
        <v>Espèce</v>
      </c>
      <c r="D22" s="523" t="str">
        <f t="array" ref="D22">IFERROR(IF(INDEX('Disaggregation Records'!$F$3:$F$56,MATCH(LEFT(L22,255),LEFT('Disaggregation Records'!$D$3:$D$56,255),0))=0,"",INDEX('Disaggregation Records'!$F$3:$F$56,MATCH(LEFT(L22,255),LEFT('Disaggregation Records'!$D$3:$D$56,255),0))),"")</f>
        <v>P. falciparum</v>
      </c>
      <c r="E22" s="413" t="str">
        <f t="array" ref="E22">IFERROR(IF(INDEX('Disaggregation Data'!$K$3:$K$154,MATCH(LEFT(M22,255),LEFT('Disaggregation Data'!$J$3:$J$154,255),0))=0,"",INDEX('Disaggregation Data'!$K$3:$K$154,MATCH(LEFT(M22,255),LEFT('Disaggregation Data'!$J$3:$J$154,255),0))),"")</f>
        <v/>
      </c>
      <c r="F22" s="413" t="str">
        <f t="array" ref="F22">IFERROR(IF(INDEX('Disaggregation Data'!$L$3:$L$154,MATCH(LEFT(M22,255),LEFT('Disaggregation Data'!$J$3:$J$154,255),0))=0,"",INDEX('Disaggregation Data'!$L$3:$L$154,MATCH(LEFT(M22,255),LEFT('Disaggregation Data'!$J$3:$J$154,255),0))),"")</f>
        <v/>
      </c>
      <c r="G22" s="413" t="str">
        <f t="array" ref="G22">IFERROR(IF(INDEX('Disaggregation Data'!$O$3:$O$154,MATCH(LEFT(M22,255),LEFT('Disaggregation Data'!$J$3:$J$154,255),0))=0,"",INDEX('Disaggregation Data'!$O$3:$O$154,MATCH(LEFT(M22,255),LEFT('Disaggregation Data'!$J$3:$J$154,255),0))),"")</f>
        <v/>
      </c>
      <c r="H22" s="412" t="str">
        <f t="array" ref="H22">IFERROR(IF(INDEX('Disaggregation Data'!$P$3:$P$154,MATCH(LEFT(M22,255),LEFT('Disaggregation Data'!$J$3:$J$154,255),0))=0,"",INDEX('Disaggregation Data'!$P$3:$P$154,MATCH(LEFT(M22,255),LEFT('Disaggregation Data'!$J$3:$J$154,255),0))),"")</f>
        <v>Les données disponibles ne permettent pas de rapporter par espèces</v>
      </c>
      <c r="I22" s="413" t="str">
        <f t="array" ref="I22">IFERROR(IF(INDEX('Disaggregation Data'!$M$3:$M$154,MATCH(LEFT(M22,255),LEFT('Disaggregation Data'!$J$3:$J$154,255),0))=0,"",INDEX('Disaggregation Data'!$M$3:$M$154,MATCH(LEFT(M22,255),LEFT('Disaggregation Data'!$J$3:$J$154,255),0))),"")</f>
        <v/>
      </c>
      <c r="J22" s="412" t="str">
        <f t="array" ref="J22">IFERROR(IF(INDEX('Disaggregation Data'!$N$3:$N$154,MATCH(LEFT(M22,255),LEFT('Disaggregation Data'!$J$3:$J$154,255),0))=0,"",INDEX('Disaggregation Data'!$N$3:$N$154,MATCH(LEFT(M22,255),LEFT('Disaggregation Data'!$J$3:$J$154,255),0))),"")</f>
        <v>The available data cannot be disaggregated by species</v>
      </c>
      <c r="K22" s="504">
        <f t="shared" si="0"/>
        <v>3</v>
      </c>
      <c r="L22" s="504" t="str">
        <f t="shared" si="1"/>
        <v>Malaria I-1(M): Cas de paludisme enregistrés, présumés et confirmés-3</v>
      </c>
      <c r="M22" s="504" t="str">
        <f t="shared" si="2"/>
        <v>Malaria I-1(M): Cas de paludisme enregistrés, présumés et confirmésEspèceP. falciparum</v>
      </c>
      <c r="N22" s="482" t="b">
        <f t="shared" si="3"/>
        <v>1</v>
      </c>
      <c r="O22" s="487" t="s">
        <v>1734</v>
      </c>
      <c r="P22" s="524" t="str">
        <f t="array" ref="P22">IFERROR(IF(INDEX('Disaggregation Records'!$G$3:$G$56,MATCH(LEFT(L22,255),LEFT('Disaggregation Records'!$D$3:$D$56,255),0))=0,"",INDEX('Disaggregation Records'!$G$3:$G$56,MATCH(LEFT(L22,255),LEFT('Disaggregation Records'!$D$3:$D$56,255),0))),"")</f>
        <v>a1L36000002NzjBEAS</v>
      </c>
      <c r="Q22" s="525" t="s">
        <v>445</v>
      </c>
      <c r="R22" s="383"/>
    </row>
    <row r="23" spans="1:18" ht="47.1" customHeight="1" x14ac:dyDescent="0.25">
      <c r="A23" s="410">
        <v>2</v>
      </c>
      <c r="B23" s="428" t="str">
        <f>IFERROR(VLOOKUP(A23,'Impact Indicators - Section B'!$A$9:$S$27,19,FALSE),"")</f>
        <v>Malaria I-1(M): Cas de paludisme enregistrés, présumés et confirmés</v>
      </c>
      <c r="C23" s="523" t="str">
        <f t="array" ref="C23">IFERROR(IF(INDEX('Disaggregation Records'!$E$3:$E$56,MATCH(LEFT(L23,255),LEFT('Disaggregation Records'!$D$3:$D$56,255),0))=0,"",INDEX('Disaggregation Records'!$E$3:$E$56,MATCH(LEFT(L23,255),LEFT('Disaggregation Records'!$D$3:$D$56,255),0))),"")</f>
        <v>Espèce</v>
      </c>
      <c r="D23" s="523" t="str">
        <f t="array" ref="D23">IFERROR(IF(INDEX('Disaggregation Records'!$F$3:$F$56,MATCH(LEFT(L23,255),LEFT('Disaggregation Records'!$D$3:$D$56,255),0))=0,"",INDEX('Disaggregation Records'!$F$3:$F$56,MATCH(LEFT(L23,255),LEFT('Disaggregation Records'!$D$3:$D$56,255),0))),"")</f>
        <v>Autre espèce</v>
      </c>
      <c r="E23" s="413" t="str">
        <f t="array" ref="E23">IFERROR(IF(INDEX('Disaggregation Data'!$K$3:$K$154,MATCH(LEFT(M23,255),LEFT('Disaggregation Data'!$J$3:$J$154,255),0))=0,"",INDEX('Disaggregation Data'!$K$3:$K$154,MATCH(LEFT(M23,255),LEFT('Disaggregation Data'!$J$3:$J$154,255),0))),"")</f>
        <v/>
      </c>
      <c r="F23" s="413" t="str">
        <f t="array" ref="F23">IFERROR(IF(INDEX('Disaggregation Data'!$L$3:$L$154,MATCH(LEFT(M23,255),LEFT('Disaggregation Data'!$J$3:$J$154,255),0))=0,"",INDEX('Disaggregation Data'!$L$3:$L$154,MATCH(LEFT(M23,255),LEFT('Disaggregation Data'!$J$3:$J$154,255),0))),"")</f>
        <v/>
      </c>
      <c r="G23" s="413" t="str">
        <f t="array" ref="G23">IFERROR(IF(INDEX('Disaggregation Data'!$O$3:$O$154,MATCH(LEFT(M23,255),LEFT('Disaggregation Data'!$J$3:$J$154,255),0))=0,"",INDEX('Disaggregation Data'!$O$3:$O$154,MATCH(LEFT(M23,255),LEFT('Disaggregation Data'!$J$3:$J$154,255),0))),"")</f>
        <v/>
      </c>
      <c r="H23" s="412" t="str">
        <f t="array" ref="H23">IFERROR(IF(INDEX('Disaggregation Data'!$P$3:$P$154,MATCH(LEFT(M23,255),LEFT('Disaggregation Data'!$J$3:$J$154,255),0))=0,"",INDEX('Disaggregation Data'!$P$3:$P$154,MATCH(LEFT(M23,255),LEFT('Disaggregation Data'!$J$3:$J$154,255),0))),"")</f>
        <v>Les données disponibles ne permettent pas de rapporter par espèces</v>
      </c>
      <c r="I23" s="413" t="str">
        <f t="array" ref="I23">IFERROR(IF(INDEX('Disaggregation Data'!$M$3:$M$154,MATCH(LEFT(M23,255),LEFT('Disaggregation Data'!$J$3:$J$154,255),0))=0,"",INDEX('Disaggregation Data'!$M$3:$M$154,MATCH(LEFT(M23,255),LEFT('Disaggregation Data'!$J$3:$J$154,255),0))),"")</f>
        <v/>
      </c>
      <c r="J23" s="412" t="str">
        <f t="array" ref="J23">IFERROR(IF(INDEX('Disaggregation Data'!$N$3:$N$154,MATCH(LEFT(M23,255),LEFT('Disaggregation Data'!$J$3:$J$154,255),0))=0,"",INDEX('Disaggregation Data'!$N$3:$N$154,MATCH(LEFT(M23,255),LEFT('Disaggregation Data'!$J$3:$J$154,255),0))),"")</f>
        <v>The available data cannot be disaggregated by species</v>
      </c>
      <c r="K23" s="504">
        <f t="shared" si="0"/>
        <v>4</v>
      </c>
      <c r="L23" s="504" t="str">
        <f t="shared" si="1"/>
        <v>Malaria I-1(M): Cas de paludisme enregistrés, présumés et confirmés-4</v>
      </c>
      <c r="M23" s="504" t="str">
        <f t="shared" si="2"/>
        <v>Malaria I-1(M): Cas de paludisme enregistrés, présumés et confirmésEspèceAutre espèce</v>
      </c>
      <c r="N23" s="482" t="b">
        <f t="shared" si="3"/>
        <v>1</v>
      </c>
      <c r="O23" s="487" t="s">
        <v>1735</v>
      </c>
      <c r="P23" s="524" t="str">
        <f t="array" ref="P23">IFERROR(IF(INDEX('Disaggregation Records'!$G$3:$G$56,MATCH(LEFT(L23,255),LEFT('Disaggregation Records'!$D$3:$D$56,255),0))=0,"",INDEX('Disaggregation Records'!$G$3:$G$56,MATCH(LEFT(L23,255),LEFT('Disaggregation Records'!$D$3:$D$56,255),0))),"")</f>
        <v>a1L36000002NzjCEAS</v>
      </c>
      <c r="Q23" s="525" t="s">
        <v>445</v>
      </c>
      <c r="R23" s="383"/>
    </row>
    <row r="24" spans="1:18" ht="47.1" customHeight="1" x14ac:dyDescent="0.25">
      <c r="A24" s="410">
        <v>2</v>
      </c>
      <c r="B24" s="428" t="str">
        <f>IFERROR(VLOOKUP(A24,'Impact Indicators - Section B'!$A$9:$S$27,19,FALSE),"")</f>
        <v>Malaria I-1(M): Cas de paludisme enregistrés, présumés et confirmés</v>
      </c>
      <c r="C24" s="523" t="str">
        <f t="array" ref="C24">IFERROR(IF(INDEX('Disaggregation Records'!$E$3:$E$56,MATCH(LEFT(L24,255),LEFT('Disaggregation Records'!$D$3:$D$56,255),0))=0,"",INDEX('Disaggregation Records'!$E$3:$E$56,MATCH(LEFT(L24,255),LEFT('Disaggregation Records'!$D$3:$D$56,255),0))),"")</f>
        <v>Définition des cas</v>
      </c>
      <c r="D24" s="523" t="str">
        <f t="array" ref="D24">IFERROR(IF(INDEX('Disaggregation Records'!$F$3:$F$56,MATCH(LEFT(L24,255),LEFT('Disaggregation Records'!$D$3:$D$56,255),0))=0,"",INDEX('Disaggregation Records'!$F$3:$F$56,MATCH(LEFT(L24,255),LEFT('Disaggregation Records'!$D$3:$D$56,255),0))),"")</f>
        <v>Confirmé</v>
      </c>
      <c r="E24" s="413" t="str">
        <f t="array" ref="E24">IFERROR(IF(INDEX('Disaggregation Data'!$K$3:$K$154,MATCH(LEFT(M24,255),LEFT('Disaggregation Data'!$J$3:$J$154,255),0))=0,"",INDEX('Disaggregation Data'!$K$3:$K$154,MATCH(LEFT(M24,255),LEFT('Disaggregation Data'!$J$3:$J$154,255),0))),"")</f>
        <v>4754738</v>
      </c>
      <c r="F24" s="413" t="str">
        <f t="array" ref="F24">IFERROR(IF(INDEX('Disaggregation Data'!$L$3:$L$154,MATCH(LEFT(M24,255),LEFT('Disaggregation Data'!$J$3:$J$154,255),0))=0,"",INDEX('Disaggregation Data'!$L$3:$L$154,MATCH(LEFT(M24,255),LEFT('Disaggregation Data'!$J$3:$J$154,255),0))),"")</f>
        <v>2017</v>
      </c>
      <c r="G24" s="413" t="str">
        <f t="array" ref="G24">IFERROR(IF(INDEX('Disaggregation Data'!$O$3:$O$154,MATCH(LEFT(M24,255),LEFT('Disaggregation Data'!$J$3:$J$154,255),0))=0,"",INDEX('Disaggregation Data'!$O$3:$O$154,MATCH(LEFT(M24,255),LEFT('Disaggregation Data'!$J$3:$J$154,255),0))),"")</f>
        <v>DHIS2</v>
      </c>
      <c r="H24" s="412" t="str">
        <f t="array" ref="H24">IFERROR(IF(INDEX('Disaggregation Data'!$P$3:$P$154,MATCH(LEFT(M24,255),LEFT('Disaggregation Data'!$J$3:$J$154,255),0))=0,"",INDEX('Disaggregation Data'!$P$3:$P$154,MATCH(LEFT(M24,255),LEFT('Disaggregation Data'!$J$3:$J$154,255),0))),"")</f>
        <v>Il s'agit de nombre de cas confirmés notifiés dans les registres rapportés dans le DHIS2 en fin Juin 2017.</v>
      </c>
      <c r="I24" s="413" t="str">
        <f t="array" ref="I24">IFERROR(IF(INDEX('Disaggregation Data'!$M$3:$M$154,MATCH(LEFT(M24,255),LEFT('Disaggregation Data'!$J$3:$J$154,255),0))=0,"",INDEX('Disaggregation Data'!$M$3:$M$154,MATCH(LEFT(M24,255),LEFT('Disaggregation Data'!$J$3:$J$154,255),0))),"")</f>
        <v>DHIS2</v>
      </c>
      <c r="J24" s="412" t="str">
        <f t="array" ref="J24">IFERROR(IF(INDEX('Disaggregation Data'!$N$3:$N$154,MATCH(LEFT(M24,255),LEFT('Disaggregation Data'!$J$3:$J$154,255),0))=0,"",INDEX('Disaggregation Data'!$N$3:$N$154,MATCH(LEFT(M24,255),LEFT('Disaggregation Data'!$J$3:$J$154,255),0))),"")</f>
        <v>This is the number of confirmed cases notified in registers as reported in the DHIS 2 at end-June 2017.</v>
      </c>
      <c r="K24" s="504">
        <f t="shared" si="0"/>
        <v>5</v>
      </c>
      <c r="L24" s="504" t="str">
        <f t="shared" si="1"/>
        <v>Malaria I-1(M): Cas de paludisme enregistrés, présumés et confirmés-5</v>
      </c>
      <c r="M24" s="504" t="str">
        <f t="shared" si="2"/>
        <v>Malaria I-1(M): Cas de paludisme enregistrés, présumés et confirmésDéfinition des casConfirmé</v>
      </c>
      <c r="N24" s="482" t="b">
        <f t="shared" si="3"/>
        <v>1</v>
      </c>
      <c r="O24" s="487" t="s">
        <v>1739</v>
      </c>
      <c r="P24" s="524" t="str">
        <f t="array" ref="P24">IFERROR(IF(INDEX('Disaggregation Records'!$G$3:$G$56,MATCH(LEFT(L24,255),LEFT('Disaggregation Records'!$D$3:$D$56,255),0))=0,"",INDEX('Disaggregation Records'!$G$3:$G$56,MATCH(LEFT(L24,255),LEFT('Disaggregation Records'!$D$3:$D$56,255),0))),"")</f>
        <v>a1L36000002NzjDEAS</v>
      </c>
      <c r="Q24" s="525" t="s">
        <v>445</v>
      </c>
      <c r="R24" s="383"/>
    </row>
    <row r="25" spans="1:18" ht="47.1" customHeight="1" x14ac:dyDescent="0.25">
      <c r="A25" s="410">
        <v>2</v>
      </c>
      <c r="B25" s="428" t="str">
        <f>IFERROR(VLOOKUP(A25,'Impact Indicators - Section B'!$A$9:$S$27,19,FALSE),"")</f>
        <v>Malaria I-1(M): Cas de paludisme enregistrés, présumés et confirmés</v>
      </c>
      <c r="C25" s="523" t="str">
        <f t="array" ref="C25">IFERROR(IF(INDEX('Disaggregation Records'!$E$3:$E$56,MATCH(LEFT(L25,255),LEFT('Disaggregation Records'!$D$3:$D$56,255),0))=0,"",INDEX('Disaggregation Records'!$E$3:$E$56,MATCH(LEFT(L25,255),LEFT('Disaggregation Records'!$D$3:$D$56,255),0))),"")</f>
        <v>Définition des cas</v>
      </c>
      <c r="D25" s="523" t="str">
        <f t="array" ref="D25">IFERROR(IF(INDEX('Disaggregation Records'!$F$3:$F$56,MATCH(LEFT(L25,255),LEFT('Disaggregation Records'!$D$3:$D$56,255),0))=0,"",INDEX('Disaggregation Records'!$F$3:$F$56,MATCH(LEFT(L25,255),LEFT('Disaggregation Records'!$D$3:$D$56,255),0))),"")</f>
        <v>Présumé</v>
      </c>
      <c r="E25" s="413" t="str">
        <f t="array" ref="E25">IFERROR(IF(INDEX('Disaggregation Data'!$K$3:$K$154,MATCH(LEFT(M25,255),LEFT('Disaggregation Data'!$J$3:$J$154,255),0))=0,"",INDEX('Disaggregation Data'!$K$3:$K$154,MATCH(LEFT(M25,255),LEFT('Disaggregation Data'!$J$3:$J$154,255),0))),"")</f>
        <v>5232</v>
      </c>
      <c r="F25" s="413" t="str">
        <f t="array" ref="F25">IFERROR(IF(INDEX('Disaggregation Data'!$L$3:$L$154,MATCH(LEFT(M25,255),LEFT('Disaggregation Data'!$J$3:$J$154,255),0))=0,"",INDEX('Disaggregation Data'!$L$3:$L$154,MATCH(LEFT(M25,255),LEFT('Disaggregation Data'!$J$3:$J$154,255),0))),"")</f>
        <v>2017</v>
      </c>
      <c r="G25" s="413" t="str">
        <f t="array" ref="G25">IFERROR(IF(INDEX('Disaggregation Data'!$O$3:$O$154,MATCH(LEFT(M25,255),LEFT('Disaggregation Data'!$J$3:$J$154,255),0))=0,"",INDEX('Disaggregation Data'!$O$3:$O$154,MATCH(LEFT(M25,255),LEFT('Disaggregation Data'!$J$3:$J$154,255),0))),"")</f>
        <v>DHIS2</v>
      </c>
      <c r="H25" s="412" t="str">
        <f t="array" ref="H25">IFERROR(IF(INDEX('Disaggregation Data'!$P$3:$P$154,MATCH(LEFT(M25,255),LEFT('Disaggregation Data'!$J$3:$J$154,255),0))=0,"",INDEX('Disaggregation Data'!$P$3:$P$154,MATCH(LEFT(M25,255),LEFT('Disaggregation Data'!$J$3:$J$154,255),0))),"")</f>
        <v>Il s'agit de nombre de cas non  confirmés et traités, notifiés dans les registres rapportés dans le DHIS2 en fin Juin 2017.</v>
      </c>
      <c r="I25" s="413" t="str">
        <f t="array" ref="I25">IFERROR(IF(INDEX('Disaggregation Data'!$M$3:$M$154,MATCH(LEFT(M25,255),LEFT('Disaggregation Data'!$J$3:$J$154,255),0))=0,"",INDEX('Disaggregation Data'!$M$3:$M$154,MATCH(LEFT(M25,255),LEFT('Disaggregation Data'!$J$3:$J$154,255),0))),"")</f>
        <v>DHIS2</v>
      </c>
      <c r="J25" s="412" t="str">
        <f t="array" ref="J25">IFERROR(IF(INDEX('Disaggregation Data'!$N$3:$N$154,MATCH(LEFT(M25,255),LEFT('Disaggregation Data'!$J$3:$J$154,255),0))=0,"",INDEX('Disaggregation Data'!$N$3:$N$154,MATCH(LEFT(M25,255),LEFT('Disaggregation Data'!$J$3:$J$154,255),0))),"")</f>
        <v>This is the number of unconfirmed and treated cases notified in registers as reported in the DHIS 2 at end-June 2017.</v>
      </c>
      <c r="K25" s="504">
        <f t="shared" si="0"/>
        <v>6</v>
      </c>
      <c r="L25" s="504" t="str">
        <f t="shared" si="1"/>
        <v>Malaria I-1(M): Cas de paludisme enregistrés, présumés et confirmés-6</v>
      </c>
      <c r="M25" s="504" t="str">
        <f t="shared" si="2"/>
        <v>Malaria I-1(M): Cas de paludisme enregistrés, présumés et confirmésDéfinition des casPrésumé</v>
      </c>
      <c r="N25" s="482" t="b">
        <f t="shared" si="3"/>
        <v>1</v>
      </c>
      <c r="O25" s="487" t="s">
        <v>1743</v>
      </c>
      <c r="P25" s="524" t="str">
        <f t="array" ref="P25">IFERROR(IF(INDEX('Disaggregation Records'!$G$3:$G$56,MATCH(LEFT(L25,255),LEFT('Disaggregation Records'!$D$3:$D$56,255),0))=0,"",INDEX('Disaggregation Records'!$G$3:$G$56,MATCH(LEFT(L25,255),LEFT('Disaggregation Records'!$D$3:$D$56,255),0))),"")</f>
        <v>a1L36000002NzjEEAS</v>
      </c>
      <c r="Q25" s="525" t="s">
        <v>445</v>
      </c>
      <c r="R25" s="383"/>
    </row>
    <row r="26" spans="1:18" ht="47.1" customHeight="1" x14ac:dyDescent="0.25">
      <c r="A26" s="410">
        <v>2</v>
      </c>
      <c r="B26" s="428" t="str">
        <f>IFERROR(VLOOKUP(A26,'Impact Indicators - Section B'!$A$9:$S$27,19,FALSE),"")</f>
        <v>Malaria I-1(M): Cas de paludisme enregistrés, présumés et confirmés</v>
      </c>
      <c r="C26" s="523" t="str">
        <f t="array" ref="C26">IFERROR(IF(INDEX('Disaggregation Records'!$E$3:$E$56,MATCH(LEFT(L26,255),LEFT('Disaggregation Records'!$D$3:$D$56,255),0))=0,"",INDEX('Disaggregation Records'!$E$3:$E$56,MATCH(LEFT(L26,255),LEFT('Disaggregation Records'!$D$3:$D$56,255),0))),"")</f>
        <v/>
      </c>
      <c r="D26" s="523" t="str">
        <f t="array" ref="D26">IFERROR(IF(INDEX('Disaggregation Records'!$F$3:$F$56,MATCH(LEFT(L26,255),LEFT('Disaggregation Records'!$D$3:$D$56,255),0))=0,"",INDEX('Disaggregation Records'!$F$3:$F$56,MATCH(LEFT(L26,255),LEFT('Disaggregation Records'!$D$3:$D$56,255),0))),"")</f>
        <v/>
      </c>
      <c r="E26" s="413" t="str">
        <f t="array" ref="E26">IFERROR(IF(INDEX('Disaggregation Data'!$K$3:$K$154,MATCH(LEFT(M26,255),LEFT('Disaggregation Data'!$J$3:$J$154,255),0))=0,"",INDEX('Disaggregation Data'!$K$3:$K$154,MATCH(LEFT(M26,255),LEFT('Disaggregation Data'!$J$3:$J$154,255),0))),"")</f>
        <v/>
      </c>
      <c r="F26" s="413" t="str">
        <f t="array" ref="F26">IFERROR(IF(INDEX('Disaggregation Data'!$L$3:$L$154,MATCH(LEFT(M26,255),LEFT('Disaggregation Data'!$J$3:$J$154,255),0))=0,"",INDEX('Disaggregation Data'!$L$3:$L$154,MATCH(LEFT(M26,255),LEFT('Disaggregation Data'!$J$3:$J$154,255),0))),"")</f>
        <v/>
      </c>
      <c r="G26" s="413" t="str">
        <f t="array" ref="G26">IFERROR(IF(INDEX('Disaggregation Data'!$O$3:$O$154,MATCH(LEFT(M26,255),LEFT('Disaggregation Data'!$J$3:$J$154,255),0))=0,"",INDEX('Disaggregation Data'!$O$3:$O$154,MATCH(LEFT(M26,255),LEFT('Disaggregation Data'!$J$3:$J$154,255),0))),"")</f>
        <v/>
      </c>
      <c r="H26" s="412" t="str">
        <f t="array" ref="H26">IFERROR(IF(INDEX('Disaggregation Data'!$P$3:$P$154,MATCH(LEFT(M26,255),LEFT('Disaggregation Data'!$J$3:$J$154,255),0))=0,"",INDEX('Disaggregation Data'!$P$3:$P$154,MATCH(LEFT(M26,255),LEFT('Disaggregation Data'!$J$3:$J$154,255),0))),"")</f>
        <v/>
      </c>
      <c r="I26" s="413" t="str">
        <f t="array" ref="I26">IFERROR(IF(INDEX('Disaggregation Data'!$M$3:$M$154,MATCH(LEFT(M26,255),LEFT('Disaggregation Data'!$J$3:$J$154,255),0))=0,"",INDEX('Disaggregation Data'!$M$3:$M$154,MATCH(LEFT(M26,255),LEFT('Disaggregation Data'!$J$3:$J$154,255),0))),"")</f>
        <v/>
      </c>
      <c r="J26" s="412" t="str">
        <f t="array" ref="J26">IFERROR(IF(INDEX('Disaggregation Data'!$N$3:$N$154,MATCH(LEFT(M26,255),LEFT('Disaggregation Data'!$J$3:$J$154,255),0))=0,"",INDEX('Disaggregation Data'!$N$3:$N$154,MATCH(LEFT(M26,255),LEFT('Disaggregation Data'!$J$3:$J$154,255),0))),"")</f>
        <v/>
      </c>
      <c r="K26" s="504">
        <f t="shared" si="0"/>
        <v>7</v>
      </c>
      <c r="L26" s="504" t="str">
        <f t="shared" si="1"/>
        <v>Malaria I-1(M): Cas de paludisme enregistrés, présumés et confirmés-7</v>
      </c>
      <c r="M26" s="504" t="str">
        <f t="shared" si="2"/>
        <v>Malaria I-1(M): Cas de paludisme enregistrés, présumés et confirmés</v>
      </c>
      <c r="N26" s="482" t="b">
        <f t="shared" si="3"/>
        <v>1</v>
      </c>
      <c r="O26" s="487" t="s">
        <v>1744</v>
      </c>
      <c r="P26" s="524" t="str">
        <f t="array" ref="P26">IFERROR(IF(INDEX('Disaggregation Records'!$G$3:$G$56,MATCH(LEFT(L26,255),LEFT('Disaggregation Records'!$D$3:$D$56,255),0))=0,"",INDEX('Disaggregation Records'!$G$3:$G$56,MATCH(LEFT(L26,255),LEFT('Disaggregation Records'!$D$3:$D$56,255),0))),"")</f>
        <v/>
      </c>
      <c r="Q26" s="525" t="s">
        <v>445</v>
      </c>
      <c r="R26" s="383"/>
    </row>
    <row r="27" spans="1:18" ht="47.1" customHeight="1" x14ac:dyDescent="0.25">
      <c r="A27" s="410">
        <v>2</v>
      </c>
      <c r="B27" s="428" t="str">
        <f>IFERROR(VLOOKUP(A27,'Impact Indicators - Section B'!$A$9:$S$27,19,FALSE),"")</f>
        <v>Malaria I-1(M): Cas de paludisme enregistrés, présumés et confirmés</v>
      </c>
      <c r="C27" s="523" t="str">
        <f t="array" ref="C27">IFERROR(IF(INDEX('Disaggregation Records'!$E$3:$E$56,MATCH(LEFT(L27,255),LEFT('Disaggregation Records'!$D$3:$D$56,255),0))=0,"",INDEX('Disaggregation Records'!$E$3:$E$56,MATCH(LEFT(L27,255),LEFT('Disaggregation Records'!$D$3:$D$56,255),0))),"")</f>
        <v/>
      </c>
      <c r="D27" s="523" t="str">
        <f t="array" ref="D27">IFERROR(IF(INDEX('Disaggregation Records'!$F$3:$F$56,MATCH(LEFT(L27,255),LEFT('Disaggregation Records'!$D$3:$D$56,255),0))=0,"",INDEX('Disaggregation Records'!$F$3:$F$56,MATCH(LEFT(L27,255),LEFT('Disaggregation Records'!$D$3:$D$56,255),0))),"")</f>
        <v/>
      </c>
      <c r="E27" s="413" t="str">
        <f t="array" ref="E27">IFERROR(IF(INDEX('Disaggregation Data'!$K$3:$K$154,MATCH(LEFT(M27,255),LEFT('Disaggregation Data'!$J$3:$J$154,255),0))=0,"",INDEX('Disaggregation Data'!$K$3:$K$154,MATCH(LEFT(M27,255),LEFT('Disaggregation Data'!$J$3:$J$154,255),0))),"")</f>
        <v/>
      </c>
      <c r="F27" s="413" t="str">
        <f t="array" ref="F27">IFERROR(IF(INDEX('Disaggregation Data'!$L$3:$L$154,MATCH(LEFT(M27,255),LEFT('Disaggregation Data'!$J$3:$J$154,255),0))=0,"",INDEX('Disaggregation Data'!$L$3:$L$154,MATCH(LEFT(M27,255),LEFT('Disaggregation Data'!$J$3:$J$154,255),0))),"")</f>
        <v/>
      </c>
      <c r="G27" s="413" t="str">
        <f t="array" ref="G27">IFERROR(IF(INDEX('Disaggregation Data'!$O$3:$O$154,MATCH(LEFT(M27,255),LEFT('Disaggregation Data'!$J$3:$J$154,255),0))=0,"",INDEX('Disaggregation Data'!$O$3:$O$154,MATCH(LEFT(M27,255),LEFT('Disaggregation Data'!$J$3:$J$154,255),0))),"")</f>
        <v/>
      </c>
      <c r="H27" s="412" t="str">
        <f t="array" ref="H27">IFERROR(IF(INDEX('Disaggregation Data'!$P$3:$P$154,MATCH(LEFT(M27,255),LEFT('Disaggregation Data'!$J$3:$J$154,255),0))=0,"",INDEX('Disaggregation Data'!$P$3:$P$154,MATCH(LEFT(M27,255),LEFT('Disaggregation Data'!$J$3:$J$154,255),0))),"")</f>
        <v/>
      </c>
      <c r="I27" s="413" t="str">
        <f t="array" ref="I27">IFERROR(IF(INDEX('Disaggregation Data'!$M$3:$M$154,MATCH(LEFT(M27,255),LEFT('Disaggregation Data'!$J$3:$J$154,255),0))=0,"",INDEX('Disaggregation Data'!$M$3:$M$154,MATCH(LEFT(M27,255),LEFT('Disaggregation Data'!$J$3:$J$154,255),0))),"")</f>
        <v/>
      </c>
      <c r="J27" s="412" t="str">
        <f t="array" ref="J27">IFERROR(IF(INDEX('Disaggregation Data'!$N$3:$N$154,MATCH(LEFT(M27,255),LEFT('Disaggregation Data'!$J$3:$J$154,255),0))=0,"",INDEX('Disaggregation Data'!$N$3:$N$154,MATCH(LEFT(M27,255),LEFT('Disaggregation Data'!$J$3:$J$154,255),0))),"")</f>
        <v/>
      </c>
      <c r="K27" s="504">
        <f t="shared" si="0"/>
        <v>8</v>
      </c>
      <c r="L27" s="504" t="str">
        <f t="shared" si="1"/>
        <v>Malaria I-1(M): Cas de paludisme enregistrés, présumés et confirmés-8</v>
      </c>
      <c r="M27" s="504" t="str">
        <f t="shared" si="2"/>
        <v>Malaria I-1(M): Cas de paludisme enregistrés, présumés et confirmés</v>
      </c>
      <c r="N27" s="482" t="b">
        <f t="shared" si="3"/>
        <v>1</v>
      </c>
      <c r="O27" s="487" t="s">
        <v>1745</v>
      </c>
      <c r="P27" s="524" t="str">
        <f t="array" ref="P27">IFERROR(IF(INDEX('Disaggregation Records'!$G$3:$G$56,MATCH(LEFT(L27,255),LEFT('Disaggregation Records'!$D$3:$D$56,255),0))=0,"",INDEX('Disaggregation Records'!$G$3:$G$56,MATCH(LEFT(L27,255),LEFT('Disaggregation Records'!$D$3:$D$56,255),0))),"")</f>
        <v/>
      </c>
      <c r="Q27" s="525" t="s">
        <v>445</v>
      </c>
      <c r="R27" s="383"/>
    </row>
    <row r="28" spans="1:18" ht="47.1" customHeight="1" x14ac:dyDescent="0.25">
      <c r="A28" s="410">
        <v>2</v>
      </c>
      <c r="B28" s="428" t="str">
        <f>IFERROR(VLOOKUP(A28,'Impact Indicators - Section B'!$A$9:$S$27,19,FALSE),"")</f>
        <v>Malaria I-1(M): Cas de paludisme enregistrés, présumés et confirmés</v>
      </c>
      <c r="C28" s="523" t="str">
        <f t="array" ref="C28">IFERROR(IF(INDEX('Disaggregation Records'!$E$3:$E$56,MATCH(LEFT(L28,255),LEFT('Disaggregation Records'!$D$3:$D$56,255),0))=0,"",INDEX('Disaggregation Records'!$E$3:$E$56,MATCH(LEFT(L28,255),LEFT('Disaggregation Records'!$D$3:$D$56,255),0))),"")</f>
        <v/>
      </c>
      <c r="D28" s="523" t="str">
        <f t="array" ref="D28">IFERROR(IF(INDEX('Disaggregation Records'!$F$3:$F$56,MATCH(LEFT(L28,255),LEFT('Disaggregation Records'!$D$3:$D$56,255),0))=0,"",INDEX('Disaggregation Records'!$F$3:$F$56,MATCH(LEFT(L28,255),LEFT('Disaggregation Records'!$D$3:$D$56,255),0))),"")</f>
        <v/>
      </c>
      <c r="E28" s="413" t="str">
        <f t="array" ref="E28">IFERROR(IF(INDEX('Disaggregation Data'!$K$3:$K$154,MATCH(LEFT(M28,255),LEFT('Disaggregation Data'!$J$3:$J$154,255),0))=0,"",INDEX('Disaggregation Data'!$K$3:$K$154,MATCH(LEFT(M28,255),LEFT('Disaggregation Data'!$J$3:$J$154,255),0))),"")</f>
        <v/>
      </c>
      <c r="F28" s="413" t="str">
        <f t="array" ref="F28">IFERROR(IF(INDEX('Disaggregation Data'!$L$3:$L$154,MATCH(LEFT(M28,255),LEFT('Disaggregation Data'!$J$3:$J$154,255),0))=0,"",INDEX('Disaggregation Data'!$L$3:$L$154,MATCH(LEFT(M28,255),LEFT('Disaggregation Data'!$J$3:$J$154,255),0))),"")</f>
        <v/>
      </c>
      <c r="G28" s="413" t="str">
        <f t="array" ref="G28">IFERROR(IF(INDEX('Disaggregation Data'!$O$3:$O$154,MATCH(LEFT(M28,255),LEFT('Disaggregation Data'!$J$3:$J$154,255),0))=0,"",INDEX('Disaggregation Data'!$O$3:$O$154,MATCH(LEFT(M28,255),LEFT('Disaggregation Data'!$J$3:$J$154,255),0))),"")</f>
        <v/>
      </c>
      <c r="H28" s="412" t="str">
        <f t="array" ref="H28">IFERROR(IF(INDEX('Disaggregation Data'!$P$3:$P$154,MATCH(LEFT(M28,255),LEFT('Disaggregation Data'!$J$3:$J$154,255),0))=0,"",INDEX('Disaggregation Data'!$P$3:$P$154,MATCH(LEFT(M28,255),LEFT('Disaggregation Data'!$J$3:$J$154,255),0))),"")</f>
        <v/>
      </c>
      <c r="I28" s="413" t="str">
        <f t="array" ref="I28">IFERROR(IF(INDEX('Disaggregation Data'!$M$3:$M$154,MATCH(LEFT(M28,255),LEFT('Disaggregation Data'!$J$3:$J$154,255),0))=0,"",INDEX('Disaggregation Data'!$M$3:$M$154,MATCH(LEFT(M28,255),LEFT('Disaggregation Data'!$J$3:$J$154,255),0))),"")</f>
        <v/>
      </c>
      <c r="J28" s="412" t="str">
        <f t="array" ref="J28">IFERROR(IF(INDEX('Disaggregation Data'!$N$3:$N$154,MATCH(LEFT(M28,255),LEFT('Disaggregation Data'!$J$3:$J$154,255),0))=0,"",INDEX('Disaggregation Data'!$N$3:$N$154,MATCH(LEFT(M28,255),LEFT('Disaggregation Data'!$J$3:$J$154,255),0))),"")</f>
        <v/>
      </c>
      <c r="K28" s="504">
        <f t="shared" si="0"/>
        <v>9</v>
      </c>
      <c r="L28" s="504" t="str">
        <f t="shared" si="1"/>
        <v>Malaria I-1(M): Cas de paludisme enregistrés, présumés et confirmés-9</v>
      </c>
      <c r="M28" s="504" t="str">
        <f t="shared" si="2"/>
        <v>Malaria I-1(M): Cas de paludisme enregistrés, présumés et confirmés</v>
      </c>
      <c r="N28" s="482" t="b">
        <f t="shared" si="3"/>
        <v>1</v>
      </c>
      <c r="O28" s="487" t="s">
        <v>1746</v>
      </c>
      <c r="P28" s="524" t="str">
        <f t="array" ref="P28">IFERROR(IF(INDEX('Disaggregation Records'!$G$3:$G$56,MATCH(LEFT(L28,255),LEFT('Disaggregation Records'!$D$3:$D$56,255),0))=0,"",INDEX('Disaggregation Records'!$G$3:$G$56,MATCH(LEFT(L28,255),LEFT('Disaggregation Records'!$D$3:$D$56,255),0))),"")</f>
        <v/>
      </c>
      <c r="Q28" s="525" t="s">
        <v>445</v>
      </c>
      <c r="R28" s="383"/>
    </row>
    <row r="29" spans="1:18" ht="47.1" customHeight="1" x14ac:dyDescent="0.25">
      <c r="A29" s="410">
        <v>3</v>
      </c>
      <c r="B29" s="428" t="str">
        <f>IFERROR(VLOOKUP(A29,'Impact Indicators - Section B'!$A$9:$S$27,19,FALSE),"")</f>
        <v/>
      </c>
      <c r="C29" s="523" t="str">
        <f t="array" ref="C29">IFERROR(IF(INDEX('Disaggregation Records'!$E$3:$E$56,MATCH(LEFT(L29,255),LEFT('Disaggregation Records'!$D$3:$D$56,255),0))=0,"",INDEX('Disaggregation Records'!$E$3:$E$56,MATCH(LEFT(L29,255),LEFT('Disaggregation Records'!$D$3:$D$56,255),0))),"")</f>
        <v/>
      </c>
      <c r="D29" s="523" t="str">
        <f t="array" ref="D29">IFERROR(IF(INDEX('Disaggregation Records'!$F$3:$F$56,MATCH(LEFT(L29,255),LEFT('Disaggregation Records'!$D$3:$D$56,255),0))=0,"",INDEX('Disaggregation Records'!$F$3:$F$56,MATCH(LEFT(L29,255),LEFT('Disaggregation Records'!$D$3:$D$56,255),0))),"")</f>
        <v/>
      </c>
      <c r="E29" s="413" t="str">
        <f t="array" ref="E29">IFERROR(IF(INDEX('Disaggregation Data'!$K$3:$K$154,MATCH(LEFT(M29,255),LEFT('Disaggregation Data'!$J$3:$J$154,255),0))=0,"",INDEX('Disaggregation Data'!$K$3:$K$154,MATCH(LEFT(M29,255),LEFT('Disaggregation Data'!$J$3:$J$154,255),0))),"")</f>
        <v/>
      </c>
      <c r="F29" s="413" t="str">
        <f t="array" ref="F29">IFERROR(IF(INDEX('Disaggregation Data'!$L$3:$L$154,MATCH(LEFT(M29,255),LEFT('Disaggregation Data'!$J$3:$J$154,255),0))=0,"",INDEX('Disaggregation Data'!$L$3:$L$154,MATCH(LEFT(M29,255),LEFT('Disaggregation Data'!$J$3:$J$154,255),0))),"")</f>
        <v/>
      </c>
      <c r="G29" s="413" t="str">
        <f t="array" ref="G29">IFERROR(IF(INDEX('Disaggregation Data'!$O$3:$O$154,MATCH(LEFT(M29,255),LEFT('Disaggregation Data'!$J$3:$J$154,255),0))=0,"",INDEX('Disaggregation Data'!$O$3:$O$154,MATCH(LEFT(M29,255),LEFT('Disaggregation Data'!$J$3:$J$154,255),0))),"")</f>
        <v/>
      </c>
      <c r="H29" s="412" t="str">
        <f t="array" ref="H29">IFERROR(IF(INDEX('Disaggregation Data'!$P$3:$P$154,MATCH(LEFT(M29,255),LEFT('Disaggregation Data'!$J$3:$J$154,255),0))=0,"",INDEX('Disaggregation Data'!$P$3:$P$154,MATCH(LEFT(M29,255),LEFT('Disaggregation Data'!$J$3:$J$154,255),0))),"")</f>
        <v/>
      </c>
      <c r="I29" s="413" t="str">
        <f t="array" ref="I29">IFERROR(IF(INDEX('Disaggregation Data'!$M$3:$M$154,MATCH(LEFT(M29,255),LEFT('Disaggregation Data'!$J$3:$J$154,255),0))=0,"",INDEX('Disaggregation Data'!$M$3:$M$154,MATCH(LEFT(M29,255),LEFT('Disaggregation Data'!$J$3:$J$154,255),0))),"")</f>
        <v/>
      </c>
      <c r="J29" s="412" t="str">
        <f t="array" ref="J29">IFERROR(IF(INDEX('Disaggregation Data'!$N$3:$N$154,MATCH(LEFT(M29,255),LEFT('Disaggregation Data'!$J$3:$J$154,255),0))=0,"",INDEX('Disaggregation Data'!$N$3:$N$154,MATCH(LEFT(M29,255),LEFT('Disaggregation Data'!$J$3:$J$154,255),0))),"")</f>
        <v/>
      </c>
      <c r="K29" s="504">
        <f t="shared" si="0"/>
        <v>0</v>
      </c>
      <c r="L29" s="504" t="str">
        <f t="shared" si="1"/>
        <v/>
      </c>
      <c r="M29" s="504" t="str">
        <f t="shared" si="2"/>
        <v/>
      </c>
      <c r="N29" s="482" t="b">
        <f t="shared" si="3"/>
        <v>0</v>
      </c>
      <c r="O29" s="487" t="s">
        <v>1747</v>
      </c>
      <c r="P29" s="524" t="str">
        <f t="array" ref="P29">IFERROR(IF(INDEX('Disaggregation Records'!$G$3:$G$56,MATCH(LEFT(L29,255),LEFT('Disaggregation Records'!$D$3:$D$56,255),0))=0,"",INDEX('Disaggregation Records'!$G$3:$G$56,MATCH(LEFT(L29,255),LEFT('Disaggregation Records'!$D$3:$D$56,255),0))),"")</f>
        <v/>
      </c>
      <c r="Q29" s="525" t="s">
        <v>449</v>
      </c>
      <c r="R29" s="383"/>
    </row>
    <row r="30" spans="1:18" ht="47.1" customHeight="1" x14ac:dyDescent="0.25">
      <c r="A30" s="410">
        <v>3</v>
      </c>
      <c r="B30" s="428" t="str">
        <f>IFERROR(VLOOKUP(A30,'Impact Indicators - Section B'!$A$9:$S$27,19,FALSE),"")</f>
        <v/>
      </c>
      <c r="C30" s="523" t="str">
        <f t="array" ref="C30">IFERROR(IF(INDEX('Disaggregation Records'!$E$3:$E$56,MATCH(LEFT(L30,255),LEFT('Disaggregation Records'!$D$3:$D$56,255),0))=0,"",INDEX('Disaggregation Records'!$E$3:$E$56,MATCH(LEFT(L30,255),LEFT('Disaggregation Records'!$D$3:$D$56,255),0))),"")</f>
        <v/>
      </c>
      <c r="D30" s="523" t="str">
        <f t="array" ref="D30">IFERROR(IF(INDEX('Disaggregation Records'!$F$3:$F$56,MATCH(LEFT(L30,255),LEFT('Disaggregation Records'!$D$3:$D$56,255),0))=0,"",INDEX('Disaggregation Records'!$F$3:$F$56,MATCH(LEFT(L30,255),LEFT('Disaggregation Records'!$D$3:$D$56,255),0))),"")</f>
        <v/>
      </c>
      <c r="E30" s="413" t="str">
        <f t="array" ref="E30">IFERROR(IF(INDEX('Disaggregation Data'!$K$3:$K$154,MATCH(LEFT(M30,255),LEFT('Disaggregation Data'!$J$3:$J$154,255),0))=0,"",INDEX('Disaggregation Data'!$K$3:$K$154,MATCH(LEFT(M30,255),LEFT('Disaggregation Data'!$J$3:$J$154,255),0))),"")</f>
        <v/>
      </c>
      <c r="F30" s="413" t="str">
        <f t="array" ref="F30">IFERROR(IF(INDEX('Disaggregation Data'!$L$3:$L$154,MATCH(LEFT(M30,255),LEFT('Disaggregation Data'!$J$3:$J$154,255),0))=0,"",INDEX('Disaggregation Data'!$L$3:$L$154,MATCH(LEFT(M30,255),LEFT('Disaggregation Data'!$J$3:$J$154,255),0))),"")</f>
        <v/>
      </c>
      <c r="G30" s="413" t="str">
        <f t="array" ref="G30">IFERROR(IF(INDEX('Disaggregation Data'!$O$3:$O$154,MATCH(LEFT(M30,255),LEFT('Disaggregation Data'!$J$3:$J$154,255),0))=0,"",INDEX('Disaggregation Data'!$O$3:$O$154,MATCH(LEFT(M30,255),LEFT('Disaggregation Data'!$J$3:$J$154,255),0))),"")</f>
        <v/>
      </c>
      <c r="H30" s="412" t="str">
        <f t="array" ref="H30">IFERROR(IF(INDEX('Disaggregation Data'!$P$3:$P$154,MATCH(LEFT(M30,255),LEFT('Disaggregation Data'!$J$3:$J$154,255),0))=0,"",INDEX('Disaggregation Data'!$P$3:$P$154,MATCH(LEFT(M30,255),LEFT('Disaggregation Data'!$J$3:$J$154,255),0))),"")</f>
        <v/>
      </c>
      <c r="I30" s="413" t="str">
        <f t="array" ref="I30">IFERROR(IF(INDEX('Disaggregation Data'!$M$3:$M$154,MATCH(LEFT(M30,255),LEFT('Disaggregation Data'!$J$3:$J$154,255),0))=0,"",INDEX('Disaggregation Data'!$M$3:$M$154,MATCH(LEFT(M30,255),LEFT('Disaggregation Data'!$J$3:$J$154,255),0))),"")</f>
        <v/>
      </c>
      <c r="J30" s="412" t="str">
        <f t="array" ref="J30">IFERROR(IF(INDEX('Disaggregation Data'!$N$3:$N$154,MATCH(LEFT(M30,255),LEFT('Disaggregation Data'!$J$3:$J$154,255),0))=0,"",INDEX('Disaggregation Data'!$N$3:$N$154,MATCH(LEFT(M30,255),LEFT('Disaggregation Data'!$J$3:$J$154,255),0))),"")</f>
        <v/>
      </c>
      <c r="K30" s="504">
        <f t="shared" si="0"/>
        <v>1</v>
      </c>
      <c r="L30" s="504" t="str">
        <f t="shared" si="1"/>
        <v/>
      </c>
      <c r="M30" s="504" t="str">
        <f t="shared" si="2"/>
        <v/>
      </c>
      <c r="N30" s="482" t="b">
        <f t="shared" si="3"/>
        <v>0</v>
      </c>
      <c r="O30" s="487" t="s">
        <v>1748</v>
      </c>
      <c r="P30" s="524" t="str">
        <f t="array" ref="P30">IFERROR(IF(INDEX('Disaggregation Records'!$G$3:$G$56,MATCH(LEFT(L30,255),LEFT('Disaggregation Records'!$D$3:$D$56,255),0))=0,"",INDEX('Disaggregation Records'!$G$3:$G$56,MATCH(LEFT(L30,255),LEFT('Disaggregation Records'!$D$3:$D$56,255),0))),"")</f>
        <v/>
      </c>
      <c r="Q30" s="525" t="s">
        <v>449</v>
      </c>
      <c r="R30" s="383"/>
    </row>
    <row r="31" spans="1:18" ht="47.1" customHeight="1" x14ac:dyDescent="0.25">
      <c r="A31" s="410">
        <v>3</v>
      </c>
      <c r="B31" s="428" t="str">
        <f>IFERROR(VLOOKUP(A31,'Impact Indicators - Section B'!$A$9:$S$27,19,FALSE),"")</f>
        <v/>
      </c>
      <c r="C31" s="523" t="str">
        <f t="array" ref="C31">IFERROR(IF(INDEX('Disaggregation Records'!$E$3:$E$56,MATCH(LEFT(L31,255),LEFT('Disaggregation Records'!$D$3:$D$56,255),0))=0,"",INDEX('Disaggregation Records'!$E$3:$E$56,MATCH(LEFT(L31,255),LEFT('Disaggregation Records'!$D$3:$D$56,255),0))),"")</f>
        <v/>
      </c>
      <c r="D31" s="523" t="str">
        <f t="array" ref="D31">IFERROR(IF(INDEX('Disaggregation Records'!$F$3:$F$56,MATCH(LEFT(L31,255),LEFT('Disaggregation Records'!$D$3:$D$56,255),0))=0,"",INDEX('Disaggregation Records'!$F$3:$F$56,MATCH(LEFT(L31,255),LEFT('Disaggregation Records'!$D$3:$D$56,255),0))),"")</f>
        <v/>
      </c>
      <c r="E31" s="413" t="str">
        <f t="array" ref="E31">IFERROR(IF(INDEX('Disaggregation Data'!$K$3:$K$154,MATCH(LEFT(M31,255),LEFT('Disaggregation Data'!$J$3:$J$154,255),0))=0,"",INDEX('Disaggregation Data'!$K$3:$K$154,MATCH(LEFT(M31,255),LEFT('Disaggregation Data'!$J$3:$J$154,255),0))),"")</f>
        <v/>
      </c>
      <c r="F31" s="413" t="str">
        <f t="array" ref="F31">IFERROR(IF(INDEX('Disaggregation Data'!$L$3:$L$154,MATCH(LEFT(M31,255),LEFT('Disaggregation Data'!$J$3:$J$154,255),0))=0,"",INDEX('Disaggregation Data'!$L$3:$L$154,MATCH(LEFT(M31,255),LEFT('Disaggregation Data'!$J$3:$J$154,255),0))),"")</f>
        <v/>
      </c>
      <c r="G31" s="413" t="str">
        <f t="array" ref="G31">IFERROR(IF(INDEX('Disaggregation Data'!$O$3:$O$154,MATCH(LEFT(M31,255),LEFT('Disaggregation Data'!$J$3:$J$154,255),0))=0,"",INDEX('Disaggregation Data'!$O$3:$O$154,MATCH(LEFT(M31,255),LEFT('Disaggregation Data'!$J$3:$J$154,255),0))),"")</f>
        <v/>
      </c>
      <c r="H31" s="412" t="str">
        <f t="array" ref="H31">IFERROR(IF(INDEX('Disaggregation Data'!$P$3:$P$154,MATCH(LEFT(M31,255),LEFT('Disaggregation Data'!$J$3:$J$154,255),0))=0,"",INDEX('Disaggregation Data'!$P$3:$P$154,MATCH(LEFT(M31,255),LEFT('Disaggregation Data'!$J$3:$J$154,255),0))),"")</f>
        <v/>
      </c>
      <c r="I31" s="413" t="str">
        <f t="array" ref="I31">IFERROR(IF(INDEX('Disaggregation Data'!$M$3:$M$154,MATCH(LEFT(M31,255),LEFT('Disaggregation Data'!$J$3:$J$154,255),0))=0,"",INDEX('Disaggregation Data'!$M$3:$M$154,MATCH(LEFT(M31,255),LEFT('Disaggregation Data'!$J$3:$J$154,255),0))),"")</f>
        <v/>
      </c>
      <c r="J31" s="412" t="str">
        <f t="array" ref="J31">IFERROR(IF(INDEX('Disaggregation Data'!$N$3:$N$154,MATCH(LEFT(M31,255),LEFT('Disaggregation Data'!$J$3:$J$154,255),0))=0,"",INDEX('Disaggregation Data'!$N$3:$N$154,MATCH(LEFT(M31,255),LEFT('Disaggregation Data'!$J$3:$J$154,255),0))),"")</f>
        <v/>
      </c>
      <c r="K31" s="504">
        <f t="shared" si="0"/>
        <v>2</v>
      </c>
      <c r="L31" s="504" t="str">
        <f t="shared" si="1"/>
        <v/>
      </c>
      <c r="M31" s="504" t="str">
        <f t="shared" si="2"/>
        <v/>
      </c>
      <c r="N31" s="482" t="b">
        <f t="shared" si="3"/>
        <v>0</v>
      </c>
      <c r="O31" s="487" t="s">
        <v>1749</v>
      </c>
      <c r="P31" s="524" t="str">
        <f t="array" ref="P31">IFERROR(IF(INDEX('Disaggregation Records'!$G$3:$G$56,MATCH(LEFT(L31,255),LEFT('Disaggregation Records'!$D$3:$D$56,255),0))=0,"",INDEX('Disaggregation Records'!$G$3:$G$56,MATCH(LEFT(L31,255),LEFT('Disaggregation Records'!$D$3:$D$56,255),0))),"")</f>
        <v/>
      </c>
      <c r="Q31" s="525" t="s">
        <v>449</v>
      </c>
      <c r="R31" s="383"/>
    </row>
    <row r="32" spans="1:18" ht="47.1" customHeight="1" x14ac:dyDescent="0.25">
      <c r="A32" s="410">
        <v>3</v>
      </c>
      <c r="B32" s="428" t="str">
        <f>IFERROR(VLOOKUP(A32,'Impact Indicators - Section B'!$A$9:$S$27,19,FALSE),"")</f>
        <v/>
      </c>
      <c r="C32" s="523" t="str">
        <f t="array" ref="C32">IFERROR(IF(INDEX('Disaggregation Records'!$E$3:$E$56,MATCH(LEFT(L32,255),LEFT('Disaggregation Records'!$D$3:$D$56,255),0))=0,"",INDEX('Disaggregation Records'!$E$3:$E$56,MATCH(LEFT(L32,255),LEFT('Disaggregation Records'!$D$3:$D$56,255),0))),"")</f>
        <v/>
      </c>
      <c r="D32" s="523" t="str">
        <f t="array" ref="D32">IFERROR(IF(INDEX('Disaggregation Records'!$F$3:$F$56,MATCH(LEFT(L32,255),LEFT('Disaggregation Records'!$D$3:$D$56,255),0))=0,"",INDEX('Disaggregation Records'!$F$3:$F$56,MATCH(LEFT(L32,255),LEFT('Disaggregation Records'!$D$3:$D$56,255),0))),"")</f>
        <v/>
      </c>
      <c r="E32" s="413" t="str">
        <f t="array" ref="E32">IFERROR(IF(INDEX('Disaggregation Data'!$K$3:$K$154,MATCH(LEFT(M32,255),LEFT('Disaggregation Data'!$J$3:$J$154,255),0))=0,"",INDEX('Disaggregation Data'!$K$3:$K$154,MATCH(LEFT(M32,255),LEFT('Disaggregation Data'!$J$3:$J$154,255),0))),"")</f>
        <v/>
      </c>
      <c r="F32" s="413" t="str">
        <f t="array" ref="F32">IFERROR(IF(INDEX('Disaggregation Data'!$L$3:$L$154,MATCH(LEFT(M32,255),LEFT('Disaggregation Data'!$J$3:$J$154,255),0))=0,"",INDEX('Disaggregation Data'!$L$3:$L$154,MATCH(LEFT(M32,255),LEFT('Disaggregation Data'!$J$3:$J$154,255),0))),"")</f>
        <v/>
      </c>
      <c r="G32" s="413" t="str">
        <f t="array" ref="G32">IFERROR(IF(INDEX('Disaggregation Data'!$O$3:$O$154,MATCH(LEFT(M32,255),LEFT('Disaggregation Data'!$J$3:$J$154,255),0))=0,"",INDEX('Disaggregation Data'!$O$3:$O$154,MATCH(LEFT(M32,255),LEFT('Disaggregation Data'!$J$3:$J$154,255),0))),"")</f>
        <v/>
      </c>
      <c r="H32" s="412" t="str">
        <f t="array" ref="H32">IFERROR(IF(INDEX('Disaggregation Data'!$P$3:$P$154,MATCH(LEFT(M32,255),LEFT('Disaggregation Data'!$J$3:$J$154,255),0))=0,"",INDEX('Disaggregation Data'!$P$3:$P$154,MATCH(LEFT(M32,255),LEFT('Disaggregation Data'!$J$3:$J$154,255),0))),"")</f>
        <v/>
      </c>
      <c r="I32" s="413" t="str">
        <f t="array" ref="I32">IFERROR(IF(INDEX('Disaggregation Data'!$M$3:$M$154,MATCH(LEFT(M32,255),LEFT('Disaggregation Data'!$J$3:$J$154,255),0))=0,"",INDEX('Disaggregation Data'!$M$3:$M$154,MATCH(LEFT(M32,255),LEFT('Disaggregation Data'!$J$3:$J$154,255),0))),"")</f>
        <v/>
      </c>
      <c r="J32" s="412" t="str">
        <f t="array" ref="J32">IFERROR(IF(INDEX('Disaggregation Data'!$N$3:$N$154,MATCH(LEFT(M32,255),LEFT('Disaggregation Data'!$J$3:$J$154,255),0))=0,"",INDEX('Disaggregation Data'!$N$3:$N$154,MATCH(LEFT(M32,255),LEFT('Disaggregation Data'!$J$3:$J$154,255),0))),"")</f>
        <v/>
      </c>
      <c r="K32" s="504">
        <f t="shared" si="0"/>
        <v>3</v>
      </c>
      <c r="L32" s="504" t="str">
        <f t="shared" si="1"/>
        <v/>
      </c>
      <c r="M32" s="504" t="str">
        <f t="shared" si="2"/>
        <v/>
      </c>
      <c r="N32" s="482" t="b">
        <f t="shared" si="3"/>
        <v>0</v>
      </c>
      <c r="O32" s="487" t="s">
        <v>1750</v>
      </c>
      <c r="P32" s="524" t="str">
        <f t="array" ref="P32">IFERROR(IF(INDEX('Disaggregation Records'!$G$3:$G$56,MATCH(LEFT(L32,255),LEFT('Disaggregation Records'!$D$3:$D$56,255),0))=0,"",INDEX('Disaggregation Records'!$G$3:$G$56,MATCH(LEFT(L32,255),LEFT('Disaggregation Records'!$D$3:$D$56,255),0))),"")</f>
        <v/>
      </c>
      <c r="Q32" s="525" t="s">
        <v>449</v>
      </c>
      <c r="R32" s="383"/>
    </row>
    <row r="33" spans="1:18" ht="47.1" customHeight="1" x14ac:dyDescent="0.25">
      <c r="A33" s="410">
        <v>3</v>
      </c>
      <c r="B33" s="428" t="str">
        <f>IFERROR(VLOOKUP(A33,'Impact Indicators - Section B'!$A$9:$S$27,19,FALSE),"")</f>
        <v/>
      </c>
      <c r="C33" s="523" t="str">
        <f t="array" ref="C33">IFERROR(IF(INDEX('Disaggregation Records'!$E$3:$E$56,MATCH(LEFT(L33,255),LEFT('Disaggregation Records'!$D$3:$D$56,255),0))=0,"",INDEX('Disaggregation Records'!$E$3:$E$56,MATCH(LEFT(L33,255),LEFT('Disaggregation Records'!$D$3:$D$56,255),0))),"")</f>
        <v/>
      </c>
      <c r="D33" s="523" t="str">
        <f t="array" ref="D33">IFERROR(IF(INDEX('Disaggregation Records'!$F$3:$F$56,MATCH(LEFT(L33,255),LEFT('Disaggregation Records'!$D$3:$D$56,255),0))=0,"",INDEX('Disaggregation Records'!$F$3:$F$56,MATCH(LEFT(L33,255),LEFT('Disaggregation Records'!$D$3:$D$56,255),0))),"")</f>
        <v/>
      </c>
      <c r="E33" s="413" t="str">
        <f t="array" ref="E33">IFERROR(IF(INDEX('Disaggregation Data'!$K$3:$K$154,MATCH(LEFT(M33,255),LEFT('Disaggregation Data'!$J$3:$J$154,255),0))=0,"",INDEX('Disaggregation Data'!$K$3:$K$154,MATCH(LEFT(M33,255),LEFT('Disaggregation Data'!$J$3:$J$154,255),0))),"")</f>
        <v/>
      </c>
      <c r="F33" s="413" t="str">
        <f t="array" ref="F33">IFERROR(IF(INDEX('Disaggregation Data'!$L$3:$L$154,MATCH(LEFT(M33,255),LEFT('Disaggregation Data'!$J$3:$J$154,255),0))=0,"",INDEX('Disaggregation Data'!$L$3:$L$154,MATCH(LEFT(M33,255),LEFT('Disaggregation Data'!$J$3:$J$154,255),0))),"")</f>
        <v/>
      </c>
      <c r="G33" s="413" t="str">
        <f t="array" ref="G33">IFERROR(IF(INDEX('Disaggregation Data'!$O$3:$O$154,MATCH(LEFT(M33,255),LEFT('Disaggregation Data'!$J$3:$J$154,255),0))=0,"",INDEX('Disaggregation Data'!$O$3:$O$154,MATCH(LEFT(M33,255),LEFT('Disaggregation Data'!$J$3:$J$154,255),0))),"")</f>
        <v/>
      </c>
      <c r="H33" s="412" t="str">
        <f t="array" ref="H33">IFERROR(IF(INDEX('Disaggregation Data'!$P$3:$P$154,MATCH(LEFT(M33,255),LEFT('Disaggregation Data'!$J$3:$J$154,255),0))=0,"",INDEX('Disaggregation Data'!$P$3:$P$154,MATCH(LEFT(M33,255),LEFT('Disaggregation Data'!$J$3:$J$154,255),0))),"")</f>
        <v/>
      </c>
      <c r="I33" s="413" t="str">
        <f t="array" ref="I33">IFERROR(IF(INDEX('Disaggregation Data'!$M$3:$M$154,MATCH(LEFT(M33,255),LEFT('Disaggregation Data'!$J$3:$J$154,255),0))=0,"",INDEX('Disaggregation Data'!$M$3:$M$154,MATCH(LEFT(M33,255),LEFT('Disaggregation Data'!$J$3:$J$154,255),0))),"")</f>
        <v/>
      </c>
      <c r="J33" s="412" t="str">
        <f t="array" ref="J33">IFERROR(IF(INDEX('Disaggregation Data'!$N$3:$N$154,MATCH(LEFT(M33,255),LEFT('Disaggregation Data'!$J$3:$J$154,255),0))=0,"",INDEX('Disaggregation Data'!$N$3:$N$154,MATCH(LEFT(M33,255),LEFT('Disaggregation Data'!$J$3:$J$154,255),0))),"")</f>
        <v/>
      </c>
      <c r="K33" s="504">
        <f t="shared" si="0"/>
        <v>4</v>
      </c>
      <c r="L33" s="504" t="str">
        <f t="shared" si="1"/>
        <v/>
      </c>
      <c r="M33" s="504" t="str">
        <f t="shared" si="2"/>
        <v/>
      </c>
      <c r="N33" s="482" t="b">
        <f t="shared" si="3"/>
        <v>0</v>
      </c>
      <c r="O33" s="487" t="s">
        <v>1751</v>
      </c>
      <c r="P33" s="524" t="str">
        <f t="array" ref="P33">IFERROR(IF(INDEX('Disaggregation Records'!$G$3:$G$56,MATCH(LEFT(L33,255),LEFT('Disaggregation Records'!$D$3:$D$56,255),0))=0,"",INDEX('Disaggregation Records'!$G$3:$G$56,MATCH(LEFT(L33,255),LEFT('Disaggregation Records'!$D$3:$D$56,255),0))),"")</f>
        <v/>
      </c>
      <c r="Q33" s="525" t="s">
        <v>449</v>
      </c>
      <c r="R33" s="383"/>
    </row>
    <row r="34" spans="1:18" ht="47.1" customHeight="1" x14ac:dyDescent="0.25">
      <c r="A34" s="410">
        <v>3</v>
      </c>
      <c r="B34" s="428" t="str">
        <f>IFERROR(VLOOKUP(A34,'Impact Indicators - Section B'!$A$9:$S$27,19,FALSE),"")</f>
        <v/>
      </c>
      <c r="C34" s="523" t="str">
        <f t="array" ref="C34">IFERROR(IF(INDEX('Disaggregation Records'!$E$3:$E$56,MATCH(LEFT(L34,255),LEFT('Disaggregation Records'!$D$3:$D$56,255),0))=0,"",INDEX('Disaggregation Records'!$E$3:$E$56,MATCH(LEFT(L34,255),LEFT('Disaggregation Records'!$D$3:$D$56,255),0))),"")</f>
        <v/>
      </c>
      <c r="D34" s="523" t="str">
        <f t="array" ref="D34">IFERROR(IF(INDEX('Disaggregation Records'!$F$3:$F$56,MATCH(LEFT(L34,255),LEFT('Disaggregation Records'!$D$3:$D$56,255),0))=0,"",INDEX('Disaggregation Records'!$F$3:$F$56,MATCH(LEFT(L34,255),LEFT('Disaggregation Records'!$D$3:$D$56,255),0))),"")</f>
        <v/>
      </c>
      <c r="E34" s="413" t="str">
        <f t="array" ref="E34">IFERROR(IF(INDEX('Disaggregation Data'!$K$3:$K$154,MATCH(LEFT(M34,255),LEFT('Disaggregation Data'!$J$3:$J$154,255),0))=0,"",INDEX('Disaggregation Data'!$K$3:$K$154,MATCH(LEFT(M34,255),LEFT('Disaggregation Data'!$J$3:$J$154,255),0))),"")</f>
        <v/>
      </c>
      <c r="F34" s="413" t="str">
        <f t="array" ref="F34">IFERROR(IF(INDEX('Disaggregation Data'!$L$3:$L$154,MATCH(LEFT(M34,255),LEFT('Disaggregation Data'!$J$3:$J$154,255),0))=0,"",INDEX('Disaggregation Data'!$L$3:$L$154,MATCH(LEFT(M34,255),LEFT('Disaggregation Data'!$J$3:$J$154,255),0))),"")</f>
        <v/>
      </c>
      <c r="G34" s="413" t="str">
        <f t="array" ref="G34">IFERROR(IF(INDEX('Disaggregation Data'!$O$3:$O$154,MATCH(LEFT(M34,255),LEFT('Disaggregation Data'!$J$3:$J$154,255),0))=0,"",INDEX('Disaggregation Data'!$O$3:$O$154,MATCH(LEFT(M34,255),LEFT('Disaggregation Data'!$J$3:$J$154,255),0))),"")</f>
        <v/>
      </c>
      <c r="H34" s="412" t="str">
        <f t="array" ref="H34">IFERROR(IF(INDEX('Disaggregation Data'!$P$3:$P$154,MATCH(LEFT(M34,255),LEFT('Disaggregation Data'!$J$3:$J$154,255),0))=0,"",INDEX('Disaggregation Data'!$P$3:$P$154,MATCH(LEFT(M34,255),LEFT('Disaggregation Data'!$J$3:$J$154,255),0))),"")</f>
        <v/>
      </c>
      <c r="I34" s="413" t="str">
        <f t="array" ref="I34">IFERROR(IF(INDEX('Disaggregation Data'!$M$3:$M$154,MATCH(LEFT(M34,255),LEFT('Disaggregation Data'!$J$3:$J$154,255),0))=0,"",INDEX('Disaggregation Data'!$M$3:$M$154,MATCH(LEFT(M34,255),LEFT('Disaggregation Data'!$J$3:$J$154,255),0))),"")</f>
        <v/>
      </c>
      <c r="J34" s="412" t="str">
        <f t="array" ref="J34">IFERROR(IF(INDEX('Disaggregation Data'!$N$3:$N$154,MATCH(LEFT(M34,255),LEFT('Disaggregation Data'!$J$3:$J$154,255),0))=0,"",INDEX('Disaggregation Data'!$N$3:$N$154,MATCH(LEFT(M34,255),LEFT('Disaggregation Data'!$J$3:$J$154,255),0))),"")</f>
        <v/>
      </c>
      <c r="K34" s="504">
        <f t="shared" si="0"/>
        <v>5</v>
      </c>
      <c r="L34" s="504" t="str">
        <f t="shared" si="1"/>
        <v/>
      </c>
      <c r="M34" s="504" t="str">
        <f t="shared" si="2"/>
        <v/>
      </c>
      <c r="N34" s="482" t="b">
        <f t="shared" si="3"/>
        <v>0</v>
      </c>
      <c r="O34" s="487" t="s">
        <v>1752</v>
      </c>
      <c r="P34" s="524" t="str">
        <f t="array" ref="P34">IFERROR(IF(INDEX('Disaggregation Records'!$G$3:$G$56,MATCH(LEFT(L34,255),LEFT('Disaggregation Records'!$D$3:$D$56,255),0))=0,"",INDEX('Disaggregation Records'!$G$3:$G$56,MATCH(LEFT(L34,255),LEFT('Disaggregation Records'!$D$3:$D$56,255),0))),"")</f>
        <v/>
      </c>
      <c r="Q34" s="525" t="s">
        <v>449</v>
      </c>
      <c r="R34" s="383"/>
    </row>
    <row r="35" spans="1:18" ht="47.1" customHeight="1" x14ac:dyDescent="0.25">
      <c r="A35" s="410">
        <v>3</v>
      </c>
      <c r="B35" s="428" t="str">
        <f>IFERROR(VLOOKUP(A35,'Impact Indicators - Section B'!$A$9:$S$27,19,FALSE),"")</f>
        <v/>
      </c>
      <c r="C35" s="523" t="str">
        <f t="array" ref="C35">IFERROR(IF(INDEX('Disaggregation Records'!$E$3:$E$56,MATCH(LEFT(L35,255),LEFT('Disaggregation Records'!$D$3:$D$56,255),0))=0,"",INDEX('Disaggregation Records'!$E$3:$E$56,MATCH(LEFT(L35,255),LEFT('Disaggregation Records'!$D$3:$D$56,255),0))),"")</f>
        <v/>
      </c>
      <c r="D35" s="523" t="str">
        <f t="array" ref="D35">IFERROR(IF(INDEX('Disaggregation Records'!$F$3:$F$56,MATCH(LEFT(L35,255),LEFT('Disaggregation Records'!$D$3:$D$56,255),0))=0,"",INDEX('Disaggregation Records'!$F$3:$F$56,MATCH(LEFT(L35,255),LEFT('Disaggregation Records'!$D$3:$D$56,255),0))),"")</f>
        <v/>
      </c>
      <c r="E35" s="413" t="str">
        <f t="array" ref="E35">IFERROR(IF(INDEX('Disaggregation Data'!$K$3:$K$154,MATCH(LEFT(M35,255),LEFT('Disaggregation Data'!$J$3:$J$154,255),0))=0,"",INDEX('Disaggregation Data'!$K$3:$K$154,MATCH(LEFT(M35,255),LEFT('Disaggregation Data'!$J$3:$J$154,255),0))),"")</f>
        <v/>
      </c>
      <c r="F35" s="413" t="str">
        <f t="array" ref="F35">IFERROR(IF(INDEX('Disaggregation Data'!$L$3:$L$154,MATCH(LEFT(M35,255),LEFT('Disaggregation Data'!$J$3:$J$154,255),0))=0,"",INDEX('Disaggregation Data'!$L$3:$L$154,MATCH(LEFT(M35,255),LEFT('Disaggregation Data'!$J$3:$J$154,255),0))),"")</f>
        <v/>
      </c>
      <c r="G35" s="413" t="str">
        <f t="array" ref="G35">IFERROR(IF(INDEX('Disaggregation Data'!$O$3:$O$154,MATCH(LEFT(M35,255),LEFT('Disaggregation Data'!$J$3:$J$154,255),0))=0,"",INDEX('Disaggregation Data'!$O$3:$O$154,MATCH(LEFT(M35,255),LEFT('Disaggregation Data'!$J$3:$J$154,255),0))),"")</f>
        <v/>
      </c>
      <c r="H35" s="412" t="str">
        <f t="array" ref="H35">IFERROR(IF(INDEX('Disaggregation Data'!$P$3:$P$154,MATCH(LEFT(M35,255),LEFT('Disaggregation Data'!$J$3:$J$154,255),0))=0,"",INDEX('Disaggregation Data'!$P$3:$P$154,MATCH(LEFT(M35,255),LEFT('Disaggregation Data'!$J$3:$J$154,255),0))),"")</f>
        <v/>
      </c>
      <c r="I35" s="413" t="str">
        <f t="array" ref="I35">IFERROR(IF(INDEX('Disaggregation Data'!$M$3:$M$154,MATCH(LEFT(M35,255),LEFT('Disaggregation Data'!$J$3:$J$154,255),0))=0,"",INDEX('Disaggregation Data'!$M$3:$M$154,MATCH(LEFT(M35,255),LEFT('Disaggregation Data'!$J$3:$J$154,255),0))),"")</f>
        <v/>
      </c>
      <c r="J35" s="412" t="str">
        <f t="array" ref="J35">IFERROR(IF(INDEX('Disaggregation Data'!$N$3:$N$154,MATCH(LEFT(M35,255),LEFT('Disaggregation Data'!$J$3:$J$154,255),0))=0,"",INDEX('Disaggregation Data'!$N$3:$N$154,MATCH(LEFT(M35,255),LEFT('Disaggregation Data'!$J$3:$J$154,255),0))),"")</f>
        <v/>
      </c>
      <c r="K35" s="504">
        <f t="shared" si="0"/>
        <v>6</v>
      </c>
      <c r="L35" s="504" t="str">
        <f t="shared" si="1"/>
        <v/>
      </c>
      <c r="M35" s="504" t="str">
        <f t="shared" si="2"/>
        <v/>
      </c>
      <c r="N35" s="482" t="b">
        <f t="shared" si="3"/>
        <v>0</v>
      </c>
      <c r="O35" s="487" t="s">
        <v>1753</v>
      </c>
      <c r="P35" s="524" t="str">
        <f t="array" ref="P35">IFERROR(IF(INDEX('Disaggregation Records'!$G$3:$G$56,MATCH(LEFT(L35,255),LEFT('Disaggregation Records'!$D$3:$D$56,255),0))=0,"",INDEX('Disaggregation Records'!$G$3:$G$56,MATCH(LEFT(L35,255),LEFT('Disaggregation Records'!$D$3:$D$56,255),0))),"")</f>
        <v/>
      </c>
      <c r="Q35" s="525" t="s">
        <v>449</v>
      </c>
      <c r="R35" s="383"/>
    </row>
    <row r="36" spans="1:18" ht="47.1" customHeight="1" x14ac:dyDescent="0.25">
      <c r="A36" s="410">
        <v>3</v>
      </c>
      <c r="B36" s="428" t="str">
        <f>IFERROR(VLOOKUP(A36,'Impact Indicators - Section B'!$A$9:$S$27,19,FALSE),"")</f>
        <v/>
      </c>
      <c r="C36" s="523" t="str">
        <f t="array" ref="C36">IFERROR(IF(INDEX('Disaggregation Records'!$E$3:$E$56,MATCH(LEFT(L36,255),LEFT('Disaggregation Records'!$D$3:$D$56,255),0))=0,"",INDEX('Disaggregation Records'!$E$3:$E$56,MATCH(LEFT(L36,255),LEFT('Disaggregation Records'!$D$3:$D$56,255),0))),"")</f>
        <v/>
      </c>
      <c r="D36" s="523" t="str">
        <f t="array" ref="D36">IFERROR(IF(INDEX('Disaggregation Records'!$F$3:$F$56,MATCH(LEFT(L36,255),LEFT('Disaggregation Records'!$D$3:$D$56,255),0))=0,"",INDEX('Disaggregation Records'!$F$3:$F$56,MATCH(LEFT(L36,255),LEFT('Disaggregation Records'!$D$3:$D$56,255),0))),"")</f>
        <v/>
      </c>
      <c r="E36" s="413" t="str">
        <f t="array" ref="E36">IFERROR(IF(INDEX('Disaggregation Data'!$K$3:$K$154,MATCH(LEFT(M36,255),LEFT('Disaggregation Data'!$J$3:$J$154,255),0))=0,"",INDEX('Disaggregation Data'!$K$3:$K$154,MATCH(LEFT(M36,255),LEFT('Disaggregation Data'!$J$3:$J$154,255),0))),"")</f>
        <v/>
      </c>
      <c r="F36" s="413" t="str">
        <f t="array" ref="F36">IFERROR(IF(INDEX('Disaggregation Data'!$L$3:$L$154,MATCH(LEFT(M36,255),LEFT('Disaggregation Data'!$J$3:$J$154,255),0))=0,"",INDEX('Disaggregation Data'!$L$3:$L$154,MATCH(LEFT(M36,255),LEFT('Disaggregation Data'!$J$3:$J$154,255),0))),"")</f>
        <v/>
      </c>
      <c r="G36" s="413" t="str">
        <f t="array" ref="G36">IFERROR(IF(INDEX('Disaggregation Data'!$O$3:$O$154,MATCH(LEFT(M36,255),LEFT('Disaggregation Data'!$J$3:$J$154,255),0))=0,"",INDEX('Disaggregation Data'!$O$3:$O$154,MATCH(LEFT(M36,255),LEFT('Disaggregation Data'!$J$3:$J$154,255),0))),"")</f>
        <v/>
      </c>
      <c r="H36" s="412" t="str">
        <f t="array" ref="H36">IFERROR(IF(INDEX('Disaggregation Data'!$P$3:$P$154,MATCH(LEFT(M36,255),LEFT('Disaggregation Data'!$J$3:$J$154,255),0))=0,"",INDEX('Disaggregation Data'!$P$3:$P$154,MATCH(LEFT(M36,255),LEFT('Disaggregation Data'!$J$3:$J$154,255),0))),"")</f>
        <v/>
      </c>
      <c r="I36" s="413" t="str">
        <f t="array" ref="I36">IFERROR(IF(INDEX('Disaggregation Data'!$M$3:$M$154,MATCH(LEFT(M36,255),LEFT('Disaggregation Data'!$J$3:$J$154,255),0))=0,"",INDEX('Disaggregation Data'!$M$3:$M$154,MATCH(LEFT(M36,255),LEFT('Disaggregation Data'!$J$3:$J$154,255),0))),"")</f>
        <v/>
      </c>
      <c r="J36" s="412" t="str">
        <f t="array" ref="J36">IFERROR(IF(INDEX('Disaggregation Data'!$N$3:$N$154,MATCH(LEFT(M36,255),LEFT('Disaggregation Data'!$J$3:$J$154,255),0))=0,"",INDEX('Disaggregation Data'!$N$3:$N$154,MATCH(LEFT(M36,255),LEFT('Disaggregation Data'!$J$3:$J$154,255),0))),"")</f>
        <v/>
      </c>
      <c r="K36" s="504">
        <f t="shared" si="0"/>
        <v>7</v>
      </c>
      <c r="L36" s="504" t="str">
        <f t="shared" si="1"/>
        <v/>
      </c>
      <c r="M36" s="504" t="str">
        <f t="shared" si="2"/>
        <v/>
      </c>
      <c r="N36" s="482" t="b">
        <f t="shared" si="3"/>
        <v>0</v>
      </c>
      <c r="O36" s="487" t="s">
        <v>1754</v>
      </c>
      <c r="P36" s="524" t="str">
        <f t="array" ref="P36">IFERROR(IF(INDEX('Disaggregation Records'!$G$3:$G$56,MATCH(LEFT(L36,255),LEFT('Disaggregation Records'!$D$3:$D$56,255),0))=0,"",INDEX('Disaggregation Records'!$G$3:$G$56,MATCH(LEFT(L36,255),LEFT('Disaggregation Records'!$D$3:$D$56,255),0))),"")</f>
        <v/>
      </c>
      <c r="Q36" s="525" t="s">
        <v>449</v>
      </c>
      <c r="R36" s="383"/>
    </row>
    <row r="37" spans="1:18" ht="47.1" customHeight="1" x14ac:dyDescent="0.25">
      <c r="A37" s="410">
        <v>3</v>
      </c>
      <c r="B37" s="428" t="str">
        <f>IFERROR(VLOOKUP(A37,'Impact Indicators - Section B'!$A$9:$S$27,19,FALSE),"")</f>
        <v/>
      </c>
      <c r="C37" s="523" t="str">
        <f t="array" ref="C37">IFERROR(IF(INDEX('Disaggregation Records'!$E$3:$E$56,MATCH(LEFT(L37,255),LEFT('Disaggregation Records'!$D$3:$D$56,255),0))=0,"",INDEX('Disaggregation Records'!$E$3:$E$56,MATCH(LEFT(L37,255),LEFT('Disaggregation Records'!$D$3:$D$56,255),0))),"")</f>
        <v/>
      </c>
      <c r="D37" s="523" t="str">
        <f t="array" ref="D37">IFERROR(IF(INDEX('Disaggregation Records'!$F$3:$F$56,MATCH(LEFT(L37,255),LEFT('Disaggregation Records'!$D$3:$D$56,255),0))=0,"",INDEX('Disaggregation Records'!$F$3:$F$56,MATCH(LEFT(L37,255),LEFT('Disaggregation Records'!$D$3:$D$56,255),0))),"")</f>
        <v/>
      </c>
      <c r="E37" s="413" t="str">
        <f t="array" ref="E37">IFERROR(IF(INDEX('Disaggregation Data'!$K$3:$K$154,MATCH(LEFT(M37,255),LEFT('Disaggregation Data'!$J$3:$J$154,255),0))=0,"",INDEX('Disaggregation Data'!$K$3:$K$154,MATCH(LEFT(M37,255),LEFT('Disaggregation Data'!$J$3:$J$154,255),0))),"")</f>
        <v/>
      </c>
      <c r="F37" s="413" t="str">
        <f t="array" ref="F37">IFERROR(IF(INDEX('Disaggregation Data'!$L$3:$L$154,MATCH(LEFT(M37,255),LEFT('Disaggregation Data'!$J$3:$J$154,255),0))=0,"",INDEX('Disaggregation Data'!$L$3:$L$154,MATCH(LEFT(M37,255),LEFT('Disaggregation Data'!$J$3:$J$154,255),0))),"")</f>
        <v/>
      </c>
      <c r="G37" s="413" t="str">
        <f t="array" ref="G37">IFERROR(IF(INDEX('Disaggregation Data'!$O$3:$O$154,MATCH(LEFT(M37,255),LEFT('Disaggregation Data'!$J$3:$J$154,255),0))=0,"",INDEX('Disaggregation Data'!$O$3:$O$154,MATCH(LEFT(M37,255),LEFT('Disaggregation Data'!$J$3:$J$154,255),0))),"")</f>
        <v/>
      </c>
      <c r="H37" s="412" t="str">
        <f t="array" ref="H37">IFERROR(IF(INDEX('Disaggregation Data'!$P$3:$P$154,MATCH(LEFT(M37,255),LEFT('Disaggregation Data'!$J$3:$J$154,255),0))=0,"",INDEX('Disaggregation Data'!$P$3:$P$154,MATCH(LEFT(M37,255),LEFT('Disaggregation Data'!$J$3:$J$154,255),0))),"")</f>
        <v/>
      </c>
      <c r="I37" s="413" t="str">
        <f t="array" ref="I37">IFERROR(IF(INDEX('Disaggregation Data'!$M$3:$M$154,MATCH(LEFT(M37,255),LEFT('Disaggregation Data'!$J$3:$J$154,255),0))=0,"",INDEX('Disaggregation Data'!$M$3:$M$154,MATCH(LEFT(M37,255),LEFT('Disaggregation Data'!$J$3:$J$154,255),0))),"")</f>
        <v/>
      </c>
      <c r="J37" s="412" t="str">
        <f t="array" ref="J37">IFERROR(IF(INDEX('Disaggregation Data'!$N$3:$N$154,MATCH(LEFT(M37,255),LEFT('Disaggregation Data'!$J$3:$J$154,255),0))=0,"",INDEX('Disaggregation Data'!$N$3:$N$154,MATCH(LEFT(M37,255),LEFT('Disaggregation Data'!$J$3:$J$154,255),0))),"")</f>
        <v/>
      </c>
      <c r="K37" s="504">
        <f t="shared" si="0"/>
        <v>8</v>
      </c>
      <c r="L37" s="504" t="str">
        <f t="shared" si="1"/>
        <v/>
      </c>
      <c r="M37" s="504" t="str">
        <f t="shared" si="2"/>
        <v/>
      </c>
      <c r="N37" s="482" t="b">
        <f t="shared" si="3"/>
        <v>0</v>
      </c>
      <c r="O37" s="487" t="s">
        <v>1755</v>
      </c>
      <c r="P37" s="524" t="str">
        <f t="array" ref="P37">IFERROR(IF(INDEX('Disaggregation Records'!$G$3:$G$56,MATCH(LEFT(L37,255),LEFT('Disaggregation Records'!$D$3:$D$56,255),0))=0,"",INDEX('Disaggregation Records'!$G$3:$G$56,MATCH(LEFT(L37,255),LEFT('Disaggregation Records'!$D$3:$D$56,255),0))),"")</f>
        <v/>
      </c>
      <c r="Q37" s="525" t="s">
        <v>449</v>
      </c>
      <c r="R37" s="383"/>
    </row>
    <row r="38" spans="1:18" ht="47.1" customHeight="1" x14ac:dyDescent="0.25">
      <c r="A38" s="410">
        <v>3</v>
      </c>
      <c r="B38" s="428" t="str">
        <f>IFERROR(VLOOKUP(A38,'Impact Indicators - Section B'!$A$9:$S$27,19,FALSE),"")</f>
        <v/>
      </c>
      <c r="C38" s="523" t="str">
        <f t="array" ref="C38">IFERROR(IF(INDEX('Disaggregation Records'!$E$3:$E$56,MATCH(LEFT(L38,255),LEFT('Disaggregation Records'!$D$3:$D$56,255),0))=0,"",INDEX('Disaggregation Records'!$E$3:$E$56,MATCH(LEFT(L38,255),LEFT('Disaggregation Records'!$D$3:$D$56,255),0))),"")</f>
        <v/>
      </c>
      <c r="D38" s="523" t="str">
        <f t="array" ref="D38">IFERROR(IF(INDEX('Disaggregation Records'!$F$3:$F$56,MATCH(LEFT(L38,255),LEFT('Disaggregation Records'!$D$3:$D$56,255),0))=0,"",INDEX('Disaggregation Records'!$F$3:$F$56,MATCH(LEFT(L38,255),LEFT('Disaggregation Records'!$D$3:$D$56,255),0))),"")</f>
        <v/>
      </c>
      <c r="E38" s="413" t="str">
        <f t="array" ref="E38">IFERROR(IF(INDEX('Disaggregation Data'!$K$3:$K$154,MATCH(LEFT(M38,255),LEFT('Disaggregation Data'!$J$3:$J$154,255),0))=0,"",INDEX('Disaggregation Data'!$K$3:$K$154,MATCH(LEFT(M38,255),LEFT('Disaggregation Data'!$J$3:$J$154,255),0))),"")</f>
        <v/>
      </c>
      <c r="F38" s="413" t="str">
        <f t="array" ref="F38">IFERROR(IF(INDEX('Disaggregation Data'!$L$3:$L$154,MATCH(LEFT(M38,255),LEFT('Disaggregation Data'!$J$3:$J$154,255),0))=0,"",INDEX('Disaggregation Data'!$L$3:$L$154,MATCH(LEFT(M38,255),LEFT('Disaggregation Data'!$J$3:$J$154,255),0))),"")</f>
        <v/>
      </c>
      <c r="G38" s="413" t="str">
        <f t="array" ref="G38">IFERROR(IF(INDEX('Disaggregation Data'!$O$3:$O$154,MATCH(LEFT(M38,255),LEFT('Disaggregation Data'!$J$3:$J$154,255),0))=0,"",INDEX('Disaggregation Data'!$O$3:$O$154,MATCH(LEFT(M38,255),LEFT('Disaggregation Data'!$J$3:$J$154,255),0))),"")</f>
        <v/>
      </c>
      <c r="H38" s="412" t="str">
        <f t="array" ref="H38">IFERROR(IF(INDEX('Disaggregation Data'!$P$3:$P$154,MATCH(LEFT(M38,255),LEFT('Disaggregation Data'!$J$3:$J$154,255),0))=0,"",INDEX('Disaggregation Data'!$P$3:$P$154,MATCH(LEFT(M38,255),LEFT('Disaggregation Data'!$J$3:$J$154,255),0))),"")</f>
        <v/>
      </c>
      <c r="I38" s="413" t="str">
        <f t="array" ref="I38">IFERROR(IF(INDEX('Disaggregation Data'!$M$3:$M$154,MATCH(LEFT(M38,255),LEFT('Disaggregation Data'!$J$3:$J$154,255),0))=0,"",INDEX('Disaggregation Data'!$M$3:$M$154,MATCH(LEFT(M38,255),LEFT('Disaggregation Data'!$J$3:$J$154,255),0))),"")</f>
        <v/>
      </c>
      <c r="J38" s="412" t="str">
        <f t="array" ref="J38">IFERROR(IF(INDEX('Disaggregation Data'!$N$3:$N$154,MATCH(LEFT(M38,255),LEFT('Disaggregation Data'!$J$3:$J$154,255),0))=0,"",INDEX('Disaggregation Data'!$N$3:$N$154,MATCH(LEFT(M38,255),LEFT('Disaggregation Data'!$J$3:$J$154,255),0))),"")</f>
        <v/>
      </c>
      <c r="K38" s="504">
        <f t="shared" si="0"/>
        <v>9</v>
      </c>
      <c r="L38" s="504" t="str">
        <f t="shared" si="1"/>
        <v/>
      </c>
      <c r="M38" s="504" t="str">
        <f t="shared" si="2"/>
        <v/>
      </c>
      <c r="N38" s="482" t="b">
        <f t="shared" si="3"/>
        <v>0</v>
      </c>
      <c r="O38" s="487" t="s">
        <v>1756</v>
      </c>
      <c r="P38" s="524" t="str">
        <f t="array" ref="P38">IFERROR(IF(INDEX('Disaggregation Records'!$G$3:$G$56,MATCH(LEFT(L38,255),LEFT('Disaggregation Records'!$D$3:$D$56,255),0))=0,"",INDEX('Disaggregation Records'!$G$3:$G$56,MATCH(LEFT(L38,255),LEFT('Disaggregation Records'!$D$3:$D$56,255),0))),"")</f>
        <v/>
      </c>
      <c r="Q38" s="525" t="s">
        <v>449</v>
      </c>
      <c r="R38" s="383"/>
    </row>
    <row r="39" spans="1:18" ht="47.1" customHeight="1" x14ac:dyDescent="0.25">
      <c r="A39" s="410">
        <v>4</v>
      </c>
      <c r="B39" s="428" t="str">
        <f>IFERROR(VLOOKUP(A39,'Impact Indicators - Section B'!$A$9:$S$27,19,FALSE),"")</f>
        <v/>
      </c>
      <c r="C39" s="523" t="str">
        <f t="array" ref="C39">IFERROR(IF(INDEX('Disaggregation Records'!$E$3:$E$56,MATCH(LEFT(L39,255),LEFT('Disaggregation Records'!$D$3:$D$56,255),0))=0,"",INDEX('Disaggregation Records'!$E$3:$E$56,MATCH(LEFT(L39,255),LEFT('Disaggregation Records'!$D$3:$D$56,255),0))),"")</f>
        <v/>
      </c>
      <c r="D39" s="523" t="str">
        <f t="array" ref="D39">IFERROR(IF(INDEX('Disaggregation Records'!$F$3:$F$56,MATCH(LEFT(L39,255),LEFT('Disaggregation Records'!$D$3:$D$56,255),0))=0,"",INDEX('Disaggregation Records'!$F$3:$F$56,MATCH(LEFT(L39,255),LEFT('Disaggregation Records'!$D$3:$D$56,255),0))),"")</f>
        <v/>
      </c>
      <c r="E39" s="413" t="str">
        <f t="array" ref="E39">IFERROR(IF(INDEX('Disaggregation Data'!$K$3:$K$154,MATCH(LEFT(M39,255),LEFT('Disaggregation Data'!$J$3:$J$154,255),0))=0,"",INDEX('Disaggregation Data'!$K$3:$K$154,MATCH(LEFT(M39,255),LEFT('Disaggregation Data'!$J$3:$J$154,255),0))),"")</f>
        <v/>
      </c>
      <c r="F39" s="413" t="str">
        <f t="array" ref="F39">IFERROR(IF(INDEX('Disaggregation Data'!$L$3:$L$154,MATCH(LEFT(M39,255),LEFT('Disaggregation Data'!$J$3:$J$154,255),0))=0,"",INDEX('Disaggregation Data'!$L$3:$L$154,MATCH(LEFT(M39,255),LEFT('Disaggregation Data'!$J$3:$J$154,255),0))),"")</f>
        <v/>
      </c>
      <c r="G39" s="413" t="str">
        <f t="array" ref="G39">IFERROR(IF(INDEX('Disaggregation Data'!$O$3:$O$154,MATCH(LEFT(M39,255),LEFT('Disaggregation Data'!$J$3:$J$154,255),0))=0,"",INDEX('Disaggregation Data'!$O$3:$O$154,MATCH(LEFT(M39,255),LEFT('Disaggregation Data'!$J$3:$J$154,255),0))),"")</f>
        <v/>
      </c>
      <c r="H39" s="412" t="str">
        <f t="array" ref="H39">IFERROR(IF(INDEX('Disaggregation Data'!$P$3:$P$154,MATCH(LEFT(M39,255),LEFT('Disaggregation Data'!$J$3:$J$154,255),0))=0,"",INDEX('Disaggregation Data'!$P$3:$P$154,MATCH(LEFT(M39,255),LEFT('Disaggregation Data'!$J$3:$J$154,255),0))),"")</f>
        <v/>
      </c>
      <c r="I39" s="413" t="str">
        <f t="array" ref="I39">IFERROR(IF(INDEX('Disaggregation Data'!$M$3:$M$154,MATCH(LEFT(M39,255),LEFT('Disaggregation Data'!$J$3:$J$154,255),0))=0,"",INDEX('Disaggregation Data'!$M$3:$M$154,MATCH(LEFT(M39,255),LEFT('Disaggregation Data'!$J$3:$J$154,255),0))),"")</f>
        <v/>
      </c>
      <c r="J39" s="412" t="str">
        <f t="array" ref="J39">IFERROR(IF(INDEX('Disaggregation Data'!$N$3:$N$154,MATCH(LEFT(M39,255),LEFT('Disaggregation Data'!$J$3:$J$154,255),0))=0,"",INDEX('Disaggregation Data'!$N$3:$N$154,MATCH(LEFT(M39,255),LEFT('Disaggregation Data'!$J$3:$J$154,255),0))),"")</f>
        <v/>
      </c>
      <c r="K39" s="504">
        <f t="shared" si="0"/>
        <v>10</v>
      </c>
      <c r="L39" s="504" t="str">
        <f t="shared" si="1"/>
        <v/>
      </c>
      <c r="M39" s="504" t="str">
        <f t="shared" si="2"/>
        <v/>
      </c>
      <c r="N39" s="482" t="b">
        <f t="shared" si="3"/>
        <v>0</v>
      </c>
      <c r="O39" s="487" t="s">
        <v>1757</v>
      </c>
      <c r="P39" s="524" t="str">
        <f t="array" ref="P39">IFERROR(IF(INDEX('Disaggregation Records'!$G$3:$G$56,MATCH(LEFT(L39,255),LEFT('Disaggregation Records'!$D$3:$D$56,255),0))=0,"",INDEX('Disaggregation Records'!$G$3:$G$56,MATCH(LEFT(L39,255),LEFT('Disaggregation Records'!$D$3:$D$56,255),0))),"")</f>
        <v/>
      </c>
      <c r="Q39" s="525" t="s">
        <v>450</v>
      </c>
      <c r="R39" s="383"/>
    </row>
    <row r="40" spans="1:18" ht="47.1" customHeight="1" x14ac:dyDescent="0.25">
      <c r="A40" s="410">
        <v>4</v>
      </c>
      <c r="B40" s="428" t="str">
        <f>IFERROR(VLOOKUP(A40,'Impact Indicators - Section B'!$A$9:$S$27,19,FALSE),"")</f>
        <v/>
      </c>
      <c r="C40" s="523" t="str">
        <f t="array" ref="C40">IFERROR(IF(INDEX('Disaggregation Records'!$E$3:$E$56,MATCH(LEFT(L40,255),LEFT('Disaggregation Records'!$D$3:$D$56,255),0))=0,"",INDEX('Disaggregation Records'!$E$3:$E$56,MATCH(LEFT(L40,255),LEFT('Disaggregation Records'!$D$3:$D$56,255),0))),"")</f>
        <v/>
      </c>
      <c r="D40" s="523" t="str">
        <f t="array" ref="D40">IFERROR(IF(INDEX('Disaggregation Records'!$F$3:$F$56,MATCH(LEFT(L40,255),LEFT('Disaggregation Records'!$D$3:$D$56,255),0))=0,"",INDEX('Disaggregation Records'!$F$3:$F$56,MATCH(LEFT(L40,255),LEFT('Disaggregation Records'!$D$3:$D$56,255),0))),"")</f>
        <v/>
      </c>
      <c r="E40" s="413" t="str">
        <f t="array" ref="E40">IFERROR(IF(INDEX('Disaggregation Data'!$K$3:$K$154,MATCH(LEFT(M40,255),LEFT('Disaggregation Data'!$J$3:$J$154,255),0))=0,"",INDEX('Disaggregation Data'!$K$3:$K$154,MATCH(LEFT(M40,255),LEFT('Disaggregation Data'!$J$3:$J$154,255),0))),"")</f>
        <v/>
      </c>
      <c r="F40" s="413" t="str">
        <f t="array" ref="F40">IFERROR(IF(INDEX('Disaggregation Data'!$L$3:$L$154,MATCH(LEFT(M40,255),LEFT('Disaggregation Data'!$J$3:$J$154,255),0))=0,"",INDEX('Disaggregation Data'!$L$3:$L$154,MATCH(LEFT(M40,255),LEFT('Disaggregation Data'!$J$3:$J$154,255),0))),"")</f>
        <v/>
      </c>
      <c r="G40" s="413" t="str">
        <f t="array" ref="G40">IFERROR(IF(INDEX('Disaggregation Data'!$O$3:$O$154,MATCH(LEFT(M40,255),LEFT('Disaggregation Data'!$J$3:$J$154,255),0))=0,"",INDEX('Disaggregation Data'!$O$3:$O$154,MATCH(LEFT(M40,255),LEFT('Disaggregation Data'!$J$3:$J$154,255),0))),"")</f>
        <v/>
      </c>
      <c r="H40" s="412" t="str">
        <f t="array" ref="H40">IFERROR(IF(INDEX('Disaggregation Data'!$P$3:$P$154,MATCH(LEFT(M40,255),LEFT('Disaggregation Data'!$J$3:$J$154,255),0))=0,"",INDEX('Disaggregation Data'!$P$3:$P$154,MATCH(LEFT(M40,255),LEFT('Disaggregation Data'!$J$3:$J$154,255),0))),"")</f>
        <v/>
      </c>
      <c r="I40" s="413" t="str">
        <f t="array" ref="I40">IFERROR(IF(INDEX('Disaggregation Data'!$M$3:$M$154,MATCH(LEFT(M40,255),LEFT('Disaggregation Data'!$J$3:$J$154,255),0))=0,"",INDEX('Disaggregation Data'!$M$3:$M$154,MATCH(LEFT(M40,255),LEFT('Disaggregation Data'!$J$3:$J$154,255),0))),"")</f>
        <v/>
      </c>
      <c r="J40" s="412" t="str">
        <f t="array" ref="J40">IFERROR(IF(INDEX('Disaggregation Data'!$N$3:$N$154,MATCH(LEFT(M40,255),LEFT('Disaggregation Data'!$J$3:$J$154,255),0))=0,"",INDEX('Disaggregation Data'!$N$3:$N$154,MATCH(LEFT(M40,255),LEFT('Disaggregation Data'!$J$3:$J$154,255),0))),"")</f>
        <v/>
      </c>
      <c r="K40" s="504">
        <f t="shared" si="0"/>
        <v>11</v>
      </c>
      <c r="L40" s="504" t="str">
        <f t="shared" si="1"/>
        <v/>
      </c>
      <c r="M40" s="504" t="str">
        <f t="shared" si="2"/>
        <v/>
      </c>
      <c r="N40" s="482" t="b">
        <f t="shared" si="3"/>
        <v>0</v>
      </c>
      <c r="O40" s="487" t="s">
        <v>1758</v>
      </c>
      <c r="P40" s="524" t="str">
        <f t="array" ref="P40">IFERROR(IF(INDEX('Disaggregation Records'!$G$3:$G$56,MATCH(LEFT(L40,255),LEFT('Disaggregation Records'!$D$3:$D$56,255),0))=0,"",INDEX('Disaggregation Records'!$G$3:$G$56,MATCH(LEFT(L40,255),LEFT('Disaggregation Records'!$D$3:$D$56,255),0))),"")</f>
        <v/>
      </c>
      <c r="Q40" s="525" t="s">
        <v>450</v>
      </c>
      <c r="R40" s="383"/>
    </row>
    <row r="41" spans="1:18" ht="47.1" customHeight="1" x14ac:dyDescent="0.25">
      <c r="A41" s="410">
        <v>4</v>
      </c>
      <c r="B41" s="428" t="str">
        <f>IFERROR(VLOOKUP(A41,'Impact Indicators - Section B'!$A$9:$S$27,19,FALSE),"")</f>
        <v/>
      </c>
      <c r="C41" s="523" t="str">
        <f t="array" ref="C41">IFERROR(IF(INDEX('Disaggregation Records'!$E$3:$E$56,MATCH(LEFT(L41,255),LEFT('Disaggregation Records'!$D$3:$D$56,255),0))=0,"",INDEX('Disaggregation Records'!$E$3:$E$56,MATCH(LEFT(L41,255),LEFT('Disaggregation Records'!$D$3:$D$56,255),0))),"")</f>
        <v/>
      </c>
      <c r="D41" s="523" t="str">
        <f t="array" ref="D41">IFERROR(IF(INDEX('Disaggregation Records'!$F$3:$F$56,MATCH(LEFT(L41,255),LEFT('Disaggregation Records'!$D$3:$D$56,255),0))=0,"",INDEX('Disaggregation Records'!$F$3:$F$56,MATCH(LEFT(L41,255),LEFT('Disaggregation Records'!$D$3:$D$56,255),0))),"")</f>
        <v/>
      </c>
      <c r="E41" s="413" t="str">
        <f t="array" ref="E41">IFERROR(IF(INDEX('Disaggregation Data'!$K$3:$K$154,MATCH(LEFT(M41,255),LEFT('Disaggregation Data'!$J$3:$J$154,255),0))=0,"",INDEX('Disaggregation Data'!$K$3:$K$154,MATCH(LEFT(M41,255),LEFT('Disaggregation Data'!$J$3:$J$154,255),0))),"")</f>
        <v/>
      </c>
      <c r="F41" s="413" t="str">
        <f t="array" ref="F41">IFERROR(IF(INDEX('Disaggregation Data'!$L$3:$L$154,MATCH(LEFT(M41,255),LEFT('Disaggregation Data'!$J$3:$J$154,255),0))=0,"",INDEX('Disaggregation Data'!$L$3:$L$154,MATCH(LEFT(M41,255),LEFT('Disaggregation Data'!$J$3:$J$154,255),0))),"")</f>
        <v/>
      </c>
      <c r="G41" s="413" t="str">
        <f t="array" ref="G41">IFERROR(IF(INDEX('Disaggregation Data'!$O$3:$O$154,MATCH(LEFT(M41,255),LEFT('Disaggregation Data'!$J$3:$J$154,255),0))=0,"",INDEX('Disaggregation Data'!$O$3:$O$154,MATCH(LEFT(M41,255),LEFT('Disaggregation Data'!$J$3:$J$154,255),0))),"")</f>
        <v/>
      </c>
      <c r="H41" s="412" t="str">
        <f t="array" ref="H41">IFERROR(IF(INDEX('Disaggregation Data'!$P$3:$P$154,MATCH(LEFT(M41,255),LEFT('Disaggregation Data'!$J$3:$J$154,255),0))=0,"",INDEX('Disaggregation Data'!$P$3:$P$154,MATCH(LEFT(M41,255),LEFT('Disaggregation Data'!$J$3:$J$154,255),0))),"")</f>
        <v/>
      </c>
      <c r="I41" s="413" t="str">
        <f t="array" ref="I41">IFERROR(IF(INDEX('Disaggregation Data'!$M$3:$M$154,MATCH(LEFT(M41,255),LEFT('Disaggregation Data'!$J$3:$J$154,255),0))=0,"",INDEX('Disaggregation Data'!$M$3:$M$154,MATCH(LEFT(M41,255),LEFT('Disaggregation Data'!$J$3:$J$154,255),0))),"")</f>
        <v/>
      </c>
      <c r="J41" s="412" t="str">
        <f t="array" ref="J41">IFERROR(IF(INDEX('Disaggregation Data'!$N$3:$N$154,MATCH(LEFT(M41,255),LEFT('Disaggregation Data'!$J$3:$J$154,255),0))=0,"",INDEX('Disaggregation Data'!$N$3:$N$154,MATCH(LEFT(M41,255),LEFT('Disaggregation Data'!$J$3:$J$154,255),0))),"")</f>
        <v/>
      </c>
      <c r="K41" s="504">
        <f t="shared" si="0"/>
        <v>12</v>
      </c>
      <c r="L41" s="504" t="str">
        <f t="shared" si="1"/>
        <v/>
      </c>
      <c r="M41" s="504" t="str">
        <f t="shared" si="2"/>
        <v/>
      </c>
      <c r="N41" s="482" t="b">
        <f t="shared" si="3"/>
        <v>0</v>
      </c>
      <c r="O41" s="487" t="s">
        <v>1759</v>
      </c>
      <c r="P41" s="524" t="str">
        <f t="array" ref="P41">IFERROR(IF(INDEX('Disaggregation Records'!$G$3:$G$56,MATCH(LEFT(L41,255),LEFT('Disaggregation Records'!$D$3:$D$56,255),0))=0,"",INDEX('Disaggregation Records'!$G$3:$G$56,MATCH(LEFT(L41,255),LEFT('Disaggregation Records'!$D$3:$D$56,255),0))),"")</f>
        <v/>
      </c>
      <c r="Q41" s="525" t="s">
        <v>450</v>
      </c>
      <c r="R41" s="383"/>
    </row>
    <row r="42" spans="1:18" ht="47.1" customHeight="1" x14ac:dyDescent="0.25">
      <c r="A42" s="410">
        <v>4</v>
      </c>
      <c r="B42" s="428" t="str">
        <f>IFERROR(VLOOKUP(A42,'Impact Indicators - Section B'!$A$9:$S$27,19,FALSE),"")</f>
        <v/>
      </c>
      <c r="C42" s="523" t="str">
        <f t="array" ref="C42">IFERROR(IF(INDEX('Disaggregation Records'!$E$3:$E$56,MATCH(LEFT(L42,255),LEFT('Disaggregation Records'!$D$3:$D$56,255),0))=0,"",INDEX('Disaggregation Records'!$E$3:$E$56,MATCH(LEFT(L42,255),LEFT('Disaggregation Records'!$D$3:$D$56,255),0))),"")</f>
        <v/>
      </c>
      <c r="D42" s="523" t="str">
        <f t="array" ref="D42">IFERROR(IF(INDEX('Disaggregation Records'!$F$3:$F$56,MATCH(LEFT(L42,255),LEFT('Disaggregation Records'!$D$3:$D$56,255),0))=0,"",INDEX('Disaggregation Records'!$F$3:$F$56,MATCH(LEFT(L42,255),LEFT('Disaggregation Records'!$D$3:$D$56,255),0))),"")</f>
        <v/>
      </c>
      <c r="E42" s="413" t="str">
        <f t="array" ref="E42">IFERROR(IF(INDEX('Disaggregation Data'!$K$3:$K$154,MATCH(LEFT(M42,255),LEFT('Disaggregation Data'!$J$3:$J$154,255),0))=0,"",INDEX('Disaggregation Data'!$K$3:$K$154,MATCH(LEFT(M42,255),LEFT('Disaggregation Data'!$J$3:$J$154,255),0))),"")</f>
        <v/>
      </c>
      <c r="F42" s="413" t="str">
        <f t="array" ref="F42">IFERROR(IF(INDEX('Disaggregation Data'!$L$3:$L$154,MATCH(LEFT(M42,255),LEFT('Disaggregation Data'!$J$3:$J$154,255),0))=0,"",INDEX('Disaggregation Data'!$L$3:$L$154,MATCH(LEFT(M42,255),LEFT('Disaggregation Data'!$J$3:$J$154,255),0))),"")</f>
        <v/>
      </c>
      <c r="G42" s="413" t="str">
        <f t="array" ref="G42">IFERROR(IF(INDEX('Disaggregation Data'!$O$3:$O$154,MATCH(LEFT(M42,255),LEFT('Disaggregation Data'!$J$3:$J$154,255),0))=0,"",INDEX('Disaggregation Data'!$O$3:$O$154,MATCH(LEFT(M42,255),LEFT('Disaggregation Data'!$J$3:$J$154,255),0))),"")</f>
        <v/>
      </c>
      <c r="H42" s="412" t="str">
        <f t="array" ref="H42">IFERROR(IF(INDEX('Disaggregation Data'!$P$3:$P$154,MATCH(LEFT(M42,255),LEFT('Disaggregation Data'!$J$3:$J$154,255),0))=0,"",INDEX('Disaggregation Data'!$P$3:$P$154,MATCH(LEFT(M42,255),LEFT('Disaggregation Data'!$J$3:$J$154,255),0))),"")</f>
        <v/>
      </c>
      <c r="I42" s="413" t="str">
        <f t="array" ref="I42">IFERROR(IF(INDEX('Disaggregation Data'!$M$3:$M$154,MATCH(LEFT(M42,255),LEFT('Disaggregation Data'!$J$3:$J$154,255),0))=0,"",INDEX('Disaggregation Data'!$M$3:$M$154,MATCH(LEFT(M42,255),LEFT('Disaggregation Data'!$J$3:$J$154,255),0))),"")</f>
        <v/>
      </c>
      <c r="J42" s="412" t="str">
        <f t="array" ref="J42">IFERROR(IF(INDEX('Disaggregation Data'!$N$3:$N$154,MATCH(LEFT(M42,255),LEFT('Disaggregation Data'!$J$3:$J$154,255),0))=0,"",INDEX('Disaggregation Data'!$N$3:$N$154,MATCH(LEFT(M42,255),LEFT('Disaggregation Data'!$J$3:$J$154,255),0))),"")</f>
        <v/>
      </c>
      <c r="K42" s="504">
        <f t="shared" si="0"/>
        <v>13</v>
      </c>
      <c r="L42" s="504" t="str">
        <f t="shared" si="1"/>
        <v/>
      </c>
      <c r="M42" s="504" t="str">
        <f t="shared" si="2"/>
        <v/>
      </c>
      <c r="N42" s="482" t="b">
        <f t="shared" si="3"/>
        <v>0</v>
      </c>
      <c r="O42" s="487" t="s">
        <v>1760</v>
      </c>
      <c r="P42" s="524" t="str">
        <f t="array" ref="P42">IFERROR(IF(INDEX('Disaggregation Records'!$G$3:$G$56,MATCH(LEFT(L42,255),LEFT('Disaggregation Records'!$D$3:$D$56,255),0))=0,"",INDEX('Disaggregation Records'!$G$3:$G$56,MATCH(LEFT(L42,255),LEFT('Disaggregation Records'!$D$3:$D$56,255),0))),"")</f>
        <v/>
      </c>
      <c r="Q42" s="525" t="s">
        <v>450</v>
      </c>
      <c r="R42" s="383"/>
    </row>
    <row r="43" spans="1:18" ht="47.1" customHeight="1" x14ac:dyDescent="0.25">
      <c r="A43" s="410">
        <v>4</v>
      </c>
      <c r="B43" s="428" t="str">
        <f>IFERROR(VLOOKUP(A43,'Impact Indicators - Section B'!$A$9:$S$27,19,FALSE),"")</f>
        <v/>
      </c>
      <c r="C43" s="523" t="str">
        <f t="array" ref="C43">IFERROR(IF(INDEX('Disaggregation Records'!$E$3:$E$56,MATCH(LEFT(L43,255),LEFT('Disaggregation Records'!$D$3:$D$56,255),0))=0,"",INDEX('Disaggregation Records'!$E$3:$E$56,MATCH(LEFT(L43,255),LEFT('Disaggregation Records'!$D$3:$D$56,255),0))),"")</f>
        <v/>
      </c>
      <c r="D43" s="523" t="str">
        <f t="array" ref="D43">IFERROR(IF(INDEX('Disaggregation Records'!$F$3:$F$56,MATCH(LEFT(L43,255),LEFT('Disaggregation Records'!$D$3:$D$56,255),0))=0,"",INDEX('Disaggregation Records'!$F$3:$F$56,MATCH(LEFT(L43,255),LEFT('Disaggregation Records'!$D$3:$D$56,255),0))),"")</f>
        <v/>
      </c>
      <c r="E43" s="413" t="str">
        <f t="array" ref="E43">IFERROR(IF(INDEX('Disaggregation Data'!$K$3:$K$154,MATCH(LEFT(M43,255),LEFT('Disaggregation Data'!$J$3:$J$154,255),0))=0,"",INDEX('Disaggregation Data'!$K$3:$K$154,MATCH(LEFT(M43,255),LEFT('Disaggregation Data'!$J$3:$J$154,255),0))),"")</f>
        <v/>
      </c>
      <c r="F43" s="413" t="str">
        <f t="array" ref="F43">IFERROR(IF(INDEX('Disaggregation Data'!$L$3:$L$154,MATCH(LEFT(M43,255),LEFT('Disaggregation Data'!$J$3:$J$154,255),0))=0,"",INDEX('Disaggregation Data'!$L$3:$L$154,MATCH(LEFT(M43,255),LEFT('Disaggregation Data'!$J$3:$J$154,255),0))),"")</f>
        <v/>
      </c>
      <c r="G43" s="413" t="str">
        <f t="array" ref="G43">IFERROR(IF(INDEX('Disaggregation Data'!$O$3:$O$154,MATCH(LEFT(M43,255),LEFT('Disaggregation Data'!$J$3:$J$154,255),0))=0,"",INDEX('Disaggregation Data'!$O$3:$O$154,MATCH(LEFT(M43,255),LEFT('Disaggregation Data'!$J$3:$J$154,255),0))),"")</f>
        <v/>
      </c>
      <c r="H43" s="412" t="str">
        <f t="array" ref="H43">IFERROR(IF(INDEX('Disaggregation Data'!$P$3:$P$154,MATCH(LEFT(M43,255),LEFT('Disaggregation Data'!$J$3:$J$154,255),0))=0,"",INDEX('Disaggregation Data'!$P$3:$P$154,MATCH(LEFT(M43,255),LEFT('Disaggregation Data'!$J$3:$J$154,255),0))),"")</f>
        <v/>
      </c>
      <c r="I43" s="413" t="str">
        <f t="array" ref="I43">IFERROR(IF(INDEX('Disaggregation Data'!$M$3:$M$154,MATCH(LEFT(M43,255),LEFT('Disaggregation Data'!$J$3:$J$154,255),0))=0,"",INDEX('Disaggregation Data'!$M$3:$M$154,MATCH(LEFT(M43,255),LEFT('Disaggregation Data'!$J$3:$J$154,255),0))),"")</f>
        <v/>
      </c>
      <c r="J43" s="412" t="str">
        <f t="array" ref="J43">IFERROR(IF(INDEX('Disaggregation Data'!$N$3:$N$154,MATCH(LEFT(M43,255),LEFT('Disaggregation Data'!$J$3:$J$154,255),0))=0,"",INDEX('Disaggregation Data'!$N$3:$N$154,MATCH(LEFT(M43,255),LEFT('Disaggregation Data'!$J$3:$J$154,255),0))),"")</f>
        <v/>
      </c>
      <c r="K43" s="504">
        <f t="shared" si="0"/>
        <v>14</v>
      </c>
      <c r="L43" s="504" t="str">
        <f t="shared" si="1"/>
        <v/>
      </c>
      <c r="M43" s="504" t="str">
        <f t="shared" si="2"/>
        <v/>
      </c>
      <c r="N43" s="482" t="b">
        <f t="shared" si="3"/>
        <v>0</v>
      </c>
      <c r="O43" s="487" t="s">
        <v>1761</v>
      </c>
      <c r="P43" s="524" t="str">
        <f t="array" ref="P43">IFERROR(IF(INDEX('Disaggregation Records'!$G$3:$G$56,MATCH(LEFT(L43,255),LEFT('Disaggregation Records'!$D$3:$D$56,255),0))=0,"",INDEX('Disaggregation Records'!$G$3:$G$56,MATCH(LEFT(L43,255),LEFT('Disaggregation Records'!$D$3:$D$56,255),0))),"")</f>
        <v/>
      </c>
      <c r="Q43" s="525" t="s">
        <v>450</v>
      </c>
      <c r="R43" s="383"/>
    </row>
    <row r="44" spans="1:18" ht="47.1" customHeight="1" x14ac:dyDescent="0.25">
      <c r="A44" s="410">
        <v>4</v>
      </c>
      <c r="B44" s="428" t="str">
        <f>IFERROR(VLOOKUP(A44,'Impact Indicators - Section B'!$A$9:$S$27,19,FALSE),"")</f>
        <v/>
      </c>
      <c r="C44" s="523" t="str">
        <f t="array" ref="C44">IFERROR(IF(INDEX('Disaggregation Records'!$E$3:$E$56,MATCH(LEFT(L44,255),LEFT('Disaggregation Records'!$D$3:$D$56,255),0))=0,"",INDEX('Disaggregation Records'!$E$3:$E$56,MATCH(LEFT(L44,255),LEFT('Disaggregation Records'!$D$3:$D$56,255),0))),"")</f>
        <v/>
      </c>
      <c r="D44" s="523" t="str">
        <f t="array" ref="D44">IFERROR(IF(INDEX('Disaggregation Records'!$F$3:$F$56,MATCH(LEFT(L44,255),LEFT('Disaggregation Records'!$D$3:$D$56,255),0))=0,"",INDEX('Disaggregation Records'!$F$3:$F$56,MATCH(LEFT(L44,255),LEFT('Disaggregation Records'!$D$3:$D$56,255),0))),"")</f>
        <v/>
      </c>
      <c r="E44" s="413" t="str">
        <f t="array" ref="E44">IFERROR(IF(INDEX('Disaggregation Data'!$K$3:$K$154,MATCH(LEFT(M44,255),LEFT('Disaggregation Data'!$J$3:$J$154,255),0))=0,"",INDEX('Disaggregation Data'!$K$3:$K$154,MATCH(LEFT(M44,255),LEFT('Disaggregation Data'!$J$3:$J$154,255),0))),"")</f>
        <v/>
      </c>
      <c r="F44" s="413" t="str">
        <f t="array" ref="F44">IFERROR(IF(INDEX('Disaggregation Data'!$L$3:$L$154,MATCH(LEFT(M44,255),LEFT('Disaggregation Data'!$J$3:$J$154,255),0))=0,"",INDEX('Disaggregation Data'!$L$3:$L$154,MATCH(LEFT(M44,255),LEFT('Disaggregation Data'!$J$3:$J$154,255),0))),"")</f>
        <v/>
      </c>
      <c r="G44" s="413" t="str">
        <f t="array" ref="G44">IFERROR(IF(INDEX('Disaggregation Data'!$O$3:$O$154,MATCH(LEFT(M44,255),LEFT('Disaggregation Data'!$J$3:$J$154,255),0))=0,"",INDEX('Disaggregation Data'!$O$3:$O$154,MATCH(LEFT(M44,255),LEFT('Disaggregation Data'!$J$3:$J$154,255),0))),"")</f>
        <v/>
      </c>
      <c r="H44" s="412" t="str">
        <f t="array" ref="H44">IFERROR(IF(INDEX('Disaggregation Data'!$P$3:$P$154,MATCH(LEFT(M44,255),LEFT('Disaggregation Data'!$J$3:$J$154,255),0))=0,"",INDEX('Disaggregation Data'!$P$3:$P$154,MATCH(LEFT(M44,255),LEFT('Disaggregation Data'!$J$3:$J$154,255),0))),"")</f>
        <v/>
      </c>
      <c r="I44" s="413" t="str">
        <f t="array" ref="I44">IFERROR(IF(INDEX('Disaggregation Data'!$M$3:$M$154,MATCH(LEFT(M44,255),LEFT('Disaggregation Data'!$J$3:$J$154,255),0))=0,"",INDEX('Disaggregation Data'!$M$3:$M$154,MATCH(LEFT(M44,255),LEFT('Disaggregation Data'!$J$3:$J$154,255),0))),"")</f>
        <v/>
      </c>
      <c r="J44" s="412" t="str">
        <f t="array" ref="J44">IFERROR(IF(INDEX('Disaggregation Data'!$N$3:$N$154,MATCH(LEFT(M44,255),LEFT('Disaggregation Data'!$J$3:$J$154,255),0))=0,"",INDEX('Disaggregation Data'!$N$3:$N$154,MATCH(LEFT(M44,255),LEFT('Disaggregation Data'!$J$3:$J$154,255),0))),"")</f>
        <v/>
      </c>
      <c r="K44" s="504">
        <f t="shared" si="0"/>
        <v>15</v>
      </c>
      <c r="L44" s="504" t="str">
        <f t="shared" si="1"/>
        <v/>
      </c>
      <c r="M44" s="504" t="str">
        <f t="shared" si="2"/>
        <v/>
      </c>
      <c r="N44" s="482" t="b">
        <f t="shared" si="3"/>
        <v>0</v>
      </c>
      <c r="O44" s="487" t="s">
        <v>1762</v>
      </c>
      <c r="P44" s="524" t="str">
        <f t="array" ref="P44">IFERROR(IF(INDEX('Disaggregation Records'!$G$3:$G$56,MATCH(LEFT(L44,255),LEFT('Disaggregation Records'!$D$3:$D$56,255),0))=0,"",INDEX('Disaggregation Records'!$G$3:$G$56,MATCH(LEFT(L44,255),LEFT('Disaggregation Records'!$D$3:$D$56,255),0))),"")</f>
        <v/>
      </c>
      <c r="Q44" s="525" t="s">
        <v>450</v>
      </c>
      <c r="R44" s="383"/>
    </row>
    <row r="45" spans="1:18" ht="47.1" customHeight="1" x14ac:dyDescent="0.25">
      <c r="A45" s="410">
        <v>4</v>
      </c>
      <c r="B45" s="428" t="str">
        <f>IFERROR(VLOOKUP(A45,'Impact Indicators - Section B'!$A$9:$S$27,19,FALSE),"")</f>
        <v/>
      </c>
      <c r="C45" s="523" t="str">
        <f t="array" ref="C45">IFERROR(IF(INDEX('Disaggregation Records'!$E$3:$E$56,MATCH(LEFT(L45,255),LEFT('Disaggregation Records'!$D$3:$D$56,255),0))=0,"",INDEX('Disaggregation Records'!$E$3:$E$56,MATCH(LEFT(L45,255),LEFT('Disaggregation Records'!$D$3:$D$56,255),0))),"")</f>
        <v/>
      </c>
      <c r="D45" s="523" t="str">
        <f t="array" ref="D45">IFERROR(IF(INDEX('Disaggregation Records'!$F$3:$F$56,MATCH(LEFT(L45,255),LEFT('Disaggregation Records'!$D$3:$D$56,255),0))=0,"",INDEX('Disaggregation Records'!$F$3:$F$56,MATCH(LEFT(L45,255),LEFT('Disaggregation Records'!$D$3:$D$56,255),0))),"")</f>
        <v/>
      </c>
      <c r="E45" s="413" t="str">
        <f t="array" ref="E45">IFERROR(IF(INDEX('Disaggregation Data'!$K$3:$K$154,MATCH(LEFT(M45,255),LEFT('Disaggregation Data'!$J$3:$J$154,255),0))=0,"",INDEX('Disaggregation Data'!$K$3:$K$154,MATCH(LEFT(M45,255),LEFT('Disaggregation Data'!$J$3:$J$154,255),0))),"")</f>
        <v/>
      </c>
      <c r="F45" s="413" t="str">
        <f t="array" ref="F45">IFERROR(IF(INDEX('Disaggregation Data'!$L$3:$L$154,MATCH(LEFT(M45,255),LEFT('Disaggregation Data'!$J$3:$J$154,255),0))=0,"",INDEX('Disaggregation Data'!$L$3:$L$154,MATCH(LEFT(M45,255),LEFT('Disaggregation Data'!$J$3:$J$154,255),0))),"")</f>
        <v/>
      </c>
      <c r="G45" s="413" t="str">
        <f t="array" ref="G45">IFERROR(IF(INDEX('Disaggregation Data'!$O$3:$O$154,MATCH(LEFT(M45,255),LEFT('Disaggregation Data'!$J$3:$J$154,255),0))=0,"",INDEX('Disaggregation Data'!$O$3:$O$154,MATCH(LEFT(M45,255),LEFT('Disaggregation Data'!$J$3:$J$154,255),0))),"")</f>
        <v/>
      </c>
      <c r="H45" s="412" t="str">
        <f t="array" ref="H45">IFERROR(IF(INDEX('Disaggregation Data'!$P$3:$P$154,MATCH(LEFT(M45,255),LEFT('Disaggregation Data'!$J$3:$J$154,255),0))=0,"",INDEX('Disaggregation Data'!$P$3:$P$154,MATCH(LEFT(M45,255),LEFT('Disaggregation Data'!$J$3:$J$154,255),0))),"")</f>
        <v/>
      </c>
      <c r="I45" s="413" t="str">
        <f t="array" ref="I45">IFERROR(IF(INDEX('Disaggregation Data'!$M$3:$M$154,MATCH(LEFT(M45,255),LEFT('Disaggregation Data'!$J$3:$J$154,255),0))=0,"",INDEX('Disaggregation Data'!$M$3:$M$154,MATCH(LEFT(M45,255),LEFT('Disaggregation Data'!$J$3:$J$154,255),0))),"")</f>
        <v/>
      </c>
      <c r="J45" s="412" t="str">
        <f t="array" ref="J45">IFERROR(IF(INDEX('Disaggregation Data'!$N$3:$N$154,MATCH(LEFT(M45,255),LEFT('Disaggregation Data'!$J$3:$J$154,255),0))=0,"",INDEX('Disaggregation Data'!$N$3:$N$154,MATCH(LEFT(M45,255),LEFT('Disaggregation Data'!$J$3:$J$154,255),0))),"")</f>
        <v/>
      </c>
      <c r="K45" s="504">
        <f t="shared" si="0"/>
        <v>16</v>
      </c>
      <c r="L45" s="504" t="str">
        <f t="shared" si="1"/>
        <v/>
      </c>
      <c r="M45" s="504" t="str">
        <f t="shared" si="2"/>
        <v/>
      </c>
      <c r="N45" s="482" t="b">
        <f t="shared" si="3"/>
        <v>0</v>
      </c>
      <c r="O45" s="487" t="s">
        <v>1763</v>
      </c>
      <c r="P45" s="524" t="str">
        <f t="array" ref="P45">IFERROR(IF(INDEX('Disaggregation Records'!$G$3:$G$56,MATCH(LEFT(L45,255),LEFT('Disaggregation Records'!$D$3:$D$56,255),0))=0,"",INDEX('Disaggregation Records'!$G$3:$G$56,MATCH(LEFT(L45,255),LEFT('Disaggregation Records'!$D$3:$D$56,255),0))),"")</f>
        <v/>
      </c>
      <c r="Q45" s="525" t="s">
        <v>450</v>
      </c>
      <c r="R45" s="383"/>
    </row>
    <row r="46" spans="1:18" ht="47.1" customHeight="1" x14ac:dyDescent="0.25">
      <c r="A46" s="410">
        <v>4</v>
      </c>
      <c r="B46" s="428" t="str">
        <f>IFERROR(VLOOKUP(A46,'Impact Indicators - Section B'!$A$9:$S$27,19,FALSE),"")</f>
        <v/>
      </c>
      <c r="C46" s="523" t="str">
        <f t="array" ref="C46">IFERROR(IF(INDEX('Disaggregation Records'!$E$3:$E$56,MATCH(LEFT(L46,255),LEFT('Disaggregation Records'!$D$3:$D$56,255),0))=0,"",INDEX('Disaggregation Records'!$E$3:$E$56,MATCH(LEFT(L46,255),LEFT('Disaggregation Records'!$D$3:$D$56,255),0))),"")</f>
        <v/>
      </c>
      <c r="D46" s="523" t="str">
        <f t="array" ref="D46">IFERROR(IF(INDEX('Disaggregation Records'!$F$3:$F$56,MATCH(LEFT(L46,255),LEFT('Disaggregation Records'!$D$3:$D$56,255),0))=0,"",INDEX('Disaggregation Records'!$F$3:$F$56,MATCH(LEFT(L46,255),LEFT('Disaggregation Records'!$D$3:$D$56,255),0))),"")</f>
        <v/>
      </c>
      <c r="E46" s="413" t="str">
        <f t="array" ref="E46">IFERROR(IF(INDEX('Disaggregation Data'!$K$3:$K$154,MATCH(LEFT(M46,255),LEFT('Disaggregation Data'!$J$3:$J$154,255),0))=0,"",INDEX('Disaggregation Data'!$K$3:$K$154,MATCH(LEFT(M46,255),LEFT('Disaggregation Data'!$J$3:$J$154,255),0))),"")</f>
        <v/>
      </c>
      <c r="F46" s="413" t="str">
        <f t="array" ref="F46">IFERROR(IF(INDEX('Disaggregation Data'!$L$3:$L$154,MATCH(LEFT(M46,255),LEFT('Disaggregation Data'!$J$3:$J$154,255),0))=0,"",INDEX('Disaggregation Data'!$L$3:$L$154,MATCH(LEFT(M46,255),LEFT('Disaggregation Data'!$J$3:$J$154,255),0))),"")</f>
        <v/>
      </c>
      <c r="G46" s="413" t="str">
        <f t="array" ref="G46">IFERROR(IF(INDEX('Disaggregation Data'!$O$3:$O$154,MATCH(LEFT(M46,255),LEFT('Disaggregation Data'!$J$3:$J$154,255),0))=0,"",INDEX('Disaggregation Data'!$O$3:$O$154,MATCH(LEFT(M46,255),LEFT('Disaggregation Data'!$J$3:$J$154,255),0))),"")</f>
        <v/>
      </c>
      <c r="H46" s="412" t="str">
        <f t="array" ref="H46">IFERROR(IF(INDEX('Disaggregation Data'!$P$3:$P$154,MATCH(LEFT(M46,255),LEFT('Disaggregation Data'!$J$3:$J$154,255),0))=0,"",INDEX('Disaggregation Data'!$P$3:$P$154,MATCH(LEFT(M46,255),LEFT('Disaggregation Data'!$J$3:$J$154,255),0))),"")</f>
        <v/>
      </c>
      <c r="I46" s="413" t="str">
        <f t="array" ref="I46">IFERROR(IF(INDEX('Disaggregation Data'!$M$3:$M$154,MATCH(LEFT(M46,255),LEFT('Disaggregation Data'!$J$3:$J$154,255),0))=0,"",INDEX('Disaggregation Data'!$M$3:$M$154,MATCH(LEFT(M46,255),LEFT('Disaggregation Data'!$J$3:$J$154,255),0))),"")</f>
        <v/>
      </c>
      <c r="J46" s="412" t="str">
        <f t="array" ref="J46">IFERROR(IF(INDEX('Disaggregation Data'!$N$3:$N$154,MATCH(LEFT(M46,255),LEFT('Disaggregation Data'!$J$3:$J$154,255),0))=0,"",INDEX('Disaggregation Data'!$N$3:$N$154,MATCH(LEFT(M46,255),LEFT('Disaggregation Data'!$J$3:$J$154,255),0))),"")</f>
        <v/>
      </c>
      <c r="K46" s="504">
        <f t="shared" si="0"/>
        <v>17</v>
      </c>
      <c r="L46" s="504" t="str">
        <f t="shared" si="1"/>
        <v/>
      </c>
      <c r="M46" s="504" t="str">
        <f t="shared" si="2"/>
        <v/>
      </c>
      <c r="N46" s="482" t="b">
        <f t="shared" si="3"/>
        <v>0</v>
      </c>
      <c r="O46" s="487" t="s">
        <v>1764</v>
      </c>
      <c r="P46" s="524" t="str">
        <f t="array" ref="P46">IFERROR(IF(INDEX('Disaggregation Records'!$G$3:$G$56,MATCH(LEFT(L46,255),LEFT('Disaggregation Records'!$D$3:$D$56,255),0))=0,"",INDEX('Disaggregation Records'!$G$3:$G$56,MATCH(LEFT(L46,255),LEFT('Disaggregation Records'!$D$3:$D$56,255),0))),"")</f>
        <v/>
      </c>
      <c r="Q46" s="525" t="s">
        <v>450</v>
      </c>
      <c r="R46" s="383"/>
    </row>
    <row r="47" spans="1:18" ht="47.1" customHeight="1" x14ac:dyDescent="0.25">
      <c r="A47" s="410">
        <v>4</v>
      </c>
      <c r="B47" s="428" t="str">
        <f>IFERROR(VLOOKUP(A47,'Impact Indicators - Section B'!$A$9:$S$27,19,FALSE),"")</f>
        <v/>
      </c>
      <c r="C47" s="523" t="str">
        <f t="array" ref="C47">IFERROR(IF(INDEX('Disaggregation Records'!$E$3:$E$56,MATCH(LEFT(L47,255),LEFT('Disaggregation Records'!$D$3:$D$56,255),0))=0,"",INDEX('Disaggregation Records'!$E$3:$E$56,MATCH(LEFT(L47,255),LEFT('Disaggregation Records'!$D$3:$D$56,255),0))),"")</f>
        <v/>
      </c>
      <c r="D47" s="523" t="str">
        <f t="array" ref="D47">IFERROR(IF(INDEX('Disaggregation Records'!$F$3:$F$56,MATCH(LEFT(L47,255),LEFT('Disaggregation Records'!$D$3:$D$56,255),0))=0,"",INDEX('Disaggregation Records'!$F$3:$F$56,MATCH(LEFT(L47,255),LEFT('Disaggregation Records'!$D$3:$D$56,255),0))),"")</f>
        <v/>
      </c>
      <c r="E47" s="413" t="str">
        <f t="array" ref="E47">IFERROR(IF(INDEX('Disaggregation Data'!$K$3:$K$154,MATCH(LEFT(M47,255),LEFT('Disaggregation Data'!$J$3:$J$154,255),0))=0,"",INDEX('Disaggregation Data'!$K$3:$K$154,MATCH(LEFT(M47,255),LEFT('Disaggregation Data'!$J$3:$J$154,255),0))),"")</f>
        <v/>
      </c>
      <c r="F47" s="413" t="str">
        <f t="array" ref="F47">IFERROR(IF(INDEX('Disaggregation Data'!$L$3:$L$154,MATCH(LEFT(M47,255),LEFT('Disaggregation Data'!$J$3:$J$154,255),0))=0,"",INDEX('Disaggregation Data'!$L$3:$L$154,MATCH(LEFT(M47,255),LEFT('Disaggregation Data'!$J$3:$J$154,255),0))),"")</f>
        <v/>
      </c>
      <c r="G47" s="413" t="str">
        <f t="array" ref="G47">IFERROR(IF(INDEX('Disaggregation Data'!$O$3:$O$154,MATCH(LEFT(M47,255),LEFT('Disaggregation Data'!$J$3:$J$154,255),0))=0,"",INDEX('Disaggregation Data'!$O$3:$O$154,MATCH(LEFT(M47,255),LEFT('Disaggregation Data'!$J$3:$J$154,255),0))),"")</f>
        <v/>
      </c>
      <c r="H47" s="412" t="str">
        <f t="array" ref="H47">IFERROR(IF(INDEX('Disaggregation Data'!$P$3:$P$154,MATCH(LEFT(M47,255),LEFT('Disaggregation Data'!$J$3:$J$154,255),0))=0,"",INDEX('Disaggregation Data'!$P$3:$P$154,MATCH(LEFT(M47,255),LEFT('Disaggregation Data'!$J$3:$J$154,255),0))),"")</f>
        <v/>
      </c>
      <c r="I47" s="413" t="str">
        <f t="array" ref="I47">IFERROR(IF(INDEX('Disaggregation Data'!$M$3:$M$154,MATCH(LEFT(M47,255),LEFT('Disaggregation Data'!$J$3:$J$154,255),0))=0,"",INDEX('Disaggregation Data'!$M$3:$M$154,MATCH(LEFT(M47,255),LEFT('Disaggregation Data'!$J$3:$J$154,255),0))),"")</f>
        <v/>
      </c>
      <c r="J47" s="412" t="str">
        <f t="array" ref="J47">IFERROR(IF(INDEX('Disaggregation Data'!$N$3:$N$154,MATCH(LEFT(M47,255),LEFT('Disaggregation Data'!$J$3:$J$154,255),0))=0,"",INDEX('Disaggregation Data'!$N$3:$N$154,MATCH(LEFT(M47,255),LEFT('Disaggregation Data'!$J$3:$J$154,255),0))),"")</f>
        <v/>
      </c>
      <c r="K47" s="504">
        <f t="shared" si="0"/>
        <v>18</v>
      </c>
      <c r="L47" s="504" t="str">
        <f t="shared" si="1"/>
        <v/>
      </c>
      <c r="M47" s="504" t="str">
        <f t="shared" si="2"/>
        <v/>
      </c>
      <c r="N47" s="482" t="b">
        <f t="shared" si="3"/>
        <v>0</v>
      </c>
      <c r="O47" s="487" t="s">
        <v>1765</v>
      </c>
      <c r="P47" s="524" t="str">
        <f t="array" ref="P47">IFERROR(IF(INDEX('Disaggregation Records'!$G$3:$G$56,MATCH(LEFT(L47,255),LEFT('Disaggregation Records'!$D$3:$D$56,255),0))=0,"",INDEX('Disaggregation Records'!$G$3:$G$56,MATCH(LEFT(L47,255),LEFT('Disaggregation Records'!$D$3:$D$56,255),0))),"")</f>
        <v/>
      </c>
      <c r="Q47" s="525" t="s">
        <v>450</v>
      </c>
      <c r="R47" s="383"/>
    </row>
    <row r="48" spans="1:18" ht="47.1" customHeight="1" x14ac:dyDescent="0.25">
      <c r="A48" s="410">
        <v>4</v>
      </c>
      <c r="B48" s="428" t="str">
        <f>IFERROR(VLOOKUP(A48,'Impact Indicators - Section B'!$A$9:$S$27,19,FALSE),"")</f>
        <v/>
      </c>
      <c r="C48" s="523" t="str">
        <f t="array" ref="C48">IFERROR(IF(INDEX('Disaggregation Records'!$E$3:$E$56,MATCH(LEFT(L48,255),LEFT('Disaggregation Records'!$D$3:$D$56,255),0))=0,"",INDEX('Disaggregation Records'!$E$3:$E$56,MATCH(LEFT(L48,255),LEFT('Disaggregation Records'!$D$3:$D$56,255),0))),"")</f>
        <v/>
      </c>
      <c r="D48" s="523" t="str">
        <f t="array" ref="D48">IFERROR(IF(INDEX('Disaggregation Records'!$F$3:$F$56,MATCH(LEFT(L48,255),LEFT('Disaggregation Records'!$D$3:$D$56,255),0))=0,"",INDEX('Disaggregation Records'!$F$3:$F$56,MATCH(LEFT(L48,255),LEFT('Disaggregation Records'!$D$3:$D$56,255),0))),"")</f>
        <v/>
      </c>
      <c r="E48" s="413" t="str">
        <f t="array" ref="E48">IFERROR(IF(INDEX('Disaggregation Data'!$K$3:$K$154,MATCH(LEFT(M48,255),LEFT('Disaggregation Data'!$J$3:$J$154,255),0))=0,"",INDEX('Disaggregation Data'!$K$3:$K$154,MATCH(LEFT(M48,255),LEFT('Disaggregation Data'!$J$3:$J$154,255),0))),"")</f>
        <v/>
      </c>
      <c r="F48" s="413" t="str">
        <f t="array" ref="F48">IFERROR(IF(INDEX('Disaggregation Data'!$L$3:$L$154,MATCH(LEFT(M48,255),LEFT('Disaggregation Data'!$J$3:$J$154,255),0))=0,"",INDEX('Disaggregation Data'!$L$3:$L$154,MATCH(LEFT(M48,255),LEFT('Disaggregation Data'!$J$3:$J$154,255),0))),"")</f>
        <v/>
      </c>
      <c r="G48" s="413" t="str">
        <f t="array" ref="G48">IFERROR(IF(INDEX('Disaggregation Data'!$O$3:$O$154,MATCH(LEFT(M48,255),LEFT('Disaggregation Data'!$J$3:$J$154,255),0))=0,"",INDEX('Disaggregation Data'!$O$3:$O$154,MATCH(LEFT(M48,255),LEFT('Disaggregation Data'!$J$3:$J$154,255),0))),"")</f>
        <v/>
      </c>
      <c r="H48" s="412" t="str">
        <f t="array" ref="H48">IFERROR(IF(INDEX('Disaggregation Data'!$P$3:$P$154,MATCH(LEFT(M48,255),LEFT('Disaggregation Data'!$J$3:$J$154,255),0))=0,"",INDEX('Disaggregation Data'!$P$3:$P$154,MATCH(LEFT(M48,255),LEFT('Disaggregation Data'!$J$3:$J$154,255),0))),"")</f>
        <v/>
      </c>
      <c r="I48" s="413" t="str">
        <f t="array" ref="I48">IFERROR(IF(INDEX('Disaggregation Data'!$M$3:$M$154,MATCH(LEFT(M48,255),LEFT('Disaggregation Data'!$J$3:$J$154,255),0))=0,"",INDEX('Disaggregation Data'!$M$3:$M$154,MATCH(LEFT(M48,255),LEFT('Disaggregation Data'!$J$3:$J$154,255),0))),"")</f>
        <v/>
      </c>
      <c r="J48" s="412" t="str">
        <f t="array" ref="J48">IFERROR(IF(INDEX('Disaggregation Data'!$N$3:$N$154,MATCH(LEFT(M48,255),LEFT('Disaggregation Data'!$J$3:$J$154,255),0))=0,"",INDEX('Disaggregation Data'!$N$3:$N$154,MATCH(LEFT(M48,255),LEFT('Disaggregation Data'!$J$3:$J$154,255),0))),"")</f>
        <v/>
      </c>
      <c r="K48" s="504">
        <f t="shared" si="0"/>
        <v>19</v>
      </c>
      <c r="L48" s="504" t="str">
        <f t="shared" si="1"/>
        <v/>
      </c>
      <c r="M48" s="504" t="str">
        <f t="shared" si="2"/>
        <v/>
      </c>
      <c r="N48" s="482" t="b">
        <f t="shared" si="3"/>
        <v>0</v>
      </c>
      <c r="O48" s="487" t="s">
        <v>1766</v>
      </c>
      <c r="P48" s="524" t="str">
        <f t="array" ref="P48">IFERROR(IF(INDEX('Disaggregation Records'!$G$3:$G$56,MATCH(LEFT(L48,255),LEFT('Disaggregation Records'!$D$3:$D$56,255),0))=0,"",INDEX('Disaggregation Records'!$G$3:$G$56,MATCH(LEFT(L48,255),LEFT('Disaggregation Records'!$D$3:$D$56,255),0))),"")</f>
        <v/>
      </c>
      <c r="Q48" s="525" t="s">
        <v>450</v>
      </c>
      <c r="R48" s="383"/>
    </row>
    <row r="49" spans="1:18" ht="47.1" customHeight="1" x14ac:dyDescent="0.25">
      <c r="A49" s="410">
        <v>5</v>
      </c>
      <c r="B49" s="428" t="str">
        <f>IFERROR(VLOOKUP(A49,'Impact Indicators - Section B'!$A$9:$S$27,19,FALSE),"")</f>
        <v/>
      </c>
      <c r="C49" s="523" t="str">
        <f t="array" ref="C49">IFERROR(IF(INDEX('Disaggregation Records'!$E$3:$E$56,MATCH(LEFT(L49,255),LEFT('Disaggregation Records'!$D$3:$D$56,255),0))=0,"",INDEX('Disaggregation Records'!$E$3:$E$56,MATCH(LEFT(L49,255),LEFT('Disaggregation Records'!$D$3:$D$56,255),0))),"")</f>
        <v/>
      </c>
      <c r="D49" s="523" t="str">
        <f t="array" ref="D49">IFERROR(IF(INDEX('Disaggregation Records'!$F$3:$F$56,MATCH(LEFT(L49,255),LEFT('Disaggregation Records'!$D$3:$D$56,255),0))=0,"",INDEX('Disaggregation Records'!$F$3:$F$56,MATCH(LEFT(L49,255),LEFT('Disaggregation Records'!$D$3:$D$56,255),0))),"")</f>
        <v/>
      </c>
      <c r="E49" s="413" t="str">
        <f t="array" ref="E49">IFERROR(IF(INDEX('Disaggregation Data'!$K$3:$K$154,MATCH(LEFT(M49,255),LEFT('Disaggregation Data'!$J$3:$J$154,255),0))=0,"",INDEX('Disaggregation Data'!$K$3:$K$154,MATCH(LEFT(M49,255),LEFT('Disaggregation Data'!$J$3:$J$154,255),0))),"")</f>
        <v/>
      </c>
      <c r="F49" s="413" t="str">
        <f t="array" ref="F49">IFERROR(IF(INDEX('Disaggregation Data'!$L$3:$L$154,MATCH(LEFT(M49,255),LEFT('Disaggregation Data'!$J$3:$J$154,255),0))=0,"",INDEX('Disaggregation Data'!$L$3:$L$154,MATCH(LEFT(M49,255),LEFT('Disaggregation Data'!$J$3:$J$154,255),0))),"")</f>
        <v/>
      </c>
      <c r="G49" s="413" t="str">
        <f t="array" ref="G49">IFERROR(IF(INDEX('Disaggregation Data'!$O$3:$O$154,MATCH(LEFT(M49,255),LEFT('Disaggregation Data'!$J$3:$J$154,255),0))=0,"",INDEX('Disaggregation Data'!$O$3:$O$154,MATCH(LEFT(M49,255),LEFT('Disaggregation Data'!$J$3:$J$154,255),0))),"")</f>
        <v/>
      </c>
      <c r="H49" s="412" t="str">
        <f t="array" ref="H49">IFERROR(IF(INDEX('Disaggregation Data'!$P$3:$P$154,MATCH(LEFT(M49,255),LEFT('Disaggregation Data'!$J$3:$J$154,255),0))=0,"",INDEX('Disaggregation Data'!$P$3:$P$154,MATCH(LEFT(M49,255),LEFT('Disaggregation Data'!$J$3:$J$154,255),0))),"")</f>
        <v/>
      </c>
      <c r="I49" s="413" t="str">
        <f t="array" ref="I49">IFERROR(IF(INDEX('Disaggregation Data'!$M$3:$M$154,MATCH(LEFT(M49,255),LEFT('Disaggregation Data'!$J$3:$J$154,255),0))=0,"",INDEX('Disaggregation Data'!$M$3:$M$154,MATCH(LEFT(M49,255),LEFT('Disaggregation Data'!$J$3:$J$154,255),0))),"")</f>
        <v/>
      </c>
      <c r="J49" s="412" t="str">
        <f t="array" ref="J49">IFERROR(IF(INDEX('Disaggregation Data'!$N$3:$N$154,MATCH(LEFT(M49,255),LEFT('Disaggregation Data'!$J$3:$J$154,255),0))=0,"",INDEX('Disaggregation Data'!$N$3:$N$154,MATCH(LEFT(M49,255),LEFT('Disaggregation Data'!$J$3:$J$154,255),0))),"")</f>
        <v/>
      </c>
      <c r="K49" s="504">
        <f t="shared" si="0"/>
        <v>20</v>
      </c>
      <c r="L49" s="504" t="str">
        <f t="shared" si="1"/>
        <v/>
      </c>
      <c r="M49" s="504" t="str">
        <f t="shared" si="2"/>
        <v/>
      </c>
      <c r="N49" s="482" t="b">
        <f t="shared" si="3"/>
        <v>0</v>
      </c>
      <c r="O49" s="487" t="s">
        <v>1767</v>
      </c>
      <c r="P49" s="524" t="str">
        <f t="array" ref="P49">IFERROR(IF(INDEX('Disaggregation Records'!$G$3:$G$56,MATCH(LEFT(L49,255),LEFT('Disaggregation Records'!$D$3:$D$56,255),0))=0,"",INDEX('Disaggregation Records'!$G$3:$G$56,MATCH(LEFT(L49,255),LEFT('Disaggregation Records'!$D$3:$D$56,255),0))),"")</f>
        <v/>
      </c>
      <c r="Q49" s="525" t="s">
        <v>451</v>
      </c>
      <c r="R49" s="383"/>
    </row>
    <row r="50" spans="1:18" ht="47.1" customHeight="1" x14ac:dyDescent="0.25">
      <c r="A50" s="410">
        <v>5</v>
      </c>
      <c r="B50" s="428" t="str">
        <f>IFERROR(VLOOKUP(A50,'Impact Indicators - Section B'!$A$9:$S$27,19,FALSE),"")</f>
        <v/>
      </c>
      <c r="C50" s="523" t="str">
        <f t="array" ref="C50">IFERROR(IF(INDEX('Disaggregation Records'!$E$3:$E$56,MATCH(LEFT(L50,255),LEFT('Disaggregation Records'!$D$3:$D$56,255),0))=0,"",INDEX('Disaggregation Records'!$E$3:$E$56,MATCH(LEFT(L50,255),LEFT('Disaggregation Records'!$D$3:$D$56,255),0))),"")</f>
        <v/>
      </c>
      <c r="D50" s="523" t="str">
        <f t="array" ref="D50">IFERROR(IF(INDEX('Disaggregation Records'!$F$3:$F$56,MATCH(LEFT(L50,255),LEFT('Disaggregation Records'!$D$3:$D$56,255),0))=0,"",INDEX('Disaggregation Records'!$F$3:$F$56,MATCH(LEFT(L50,255),LEFT('Disaggregation Records'!$D$3:$D$56,255),0))),"")</f>
        <v/>
      </c>
      <c r="E50" s="413" t="str">
        <f t="array" ref="E50">IFERROR(IF(INDEX('Disaggregation Data'!$K$3:$K$154,MATCH(LEFT(M50,255),LEFT('Disaggregation Data'!$J$3:$J$154,255),0))=0,"",INDEX('Disaggregation Data'!$K$3:$K$154,MATCH(LEFT(M50,255),LEFT('Disaggregation Data'!$J$3:$J$154,255),0))),"")</f>
        <v/>
      </c>
      <c r="F50" s="413" t="str">
        <f t="array" ref="F50">IFERROR(IF(INDEX('Disaggregation Data'!$L$3:$L$154,MATCH(LEFT(M50,255),LEFT('Disaggregation Data'!$J$3:$J$154,255),0))=0,"",INDEX('Disaggregation Data'!$L$3:$L$154,MATCH(LEFT(M50,255),LEFT('Disaggregation Data'!$J$3:$J$154,255),0))),"")</f>
        <v/>
      </c>
      <c r="G50" s="413" t="str">
        <f t="array" ref="G50">IFERROR(IF(INDEX('Disaggregation Data'!$O$3:$O$154,MATCH(LEFT(M50,255),LEFT('Disaggregation Data'!$J$3:$J$154,255),0))=0,"",INDEX('Disaggregation Data'!$O$3:$O$154,MATCH(LEFT(M50,255),LEFT('Disaggregation Data'!$J$3:$J$154,255),0))),"")</f>
        <v/>
      </c>
      <c r="H50" s="412" t="str">
        <f t="array" ref="H50">IFERROR(IF(INDEX('Disaggregation Data'!$P$3:$P$154,MATCH(LEFT(M50,255),LEFT('Disaggregation Data'!$J$3:$J$154,255),0))=0,"",INDEX('Disaggregation Data'!$P$3:$P$154,MATCH(LEFT(M50,255),LEFT('Disaggregation Data'!$J$3:$J$154,255),0))),"")</f>
        <v/>
      </c>
      <c r="I50" s="413" t="str">
        <f t="array" ref="I50">IFERROR(IF(INDEX('Disaggregation Data'!$M$3:$M$154,MATCH(LEFT(M50,255),LEFT('Disaggregation Data'!$J$3:$J$154,255),0))=0,"",INDEX('Disaggregation Data'!$M$3:$M$154,MATCH(LEFT(M50,255),LEFT('Disaggregation Data'!$J$3:$J$154,255),0))),"")</f>
        <v/>
      </c>
      <c r="J50" s="412" t="str">
        <f t="array" ref="J50">IFERROR(IF(INDEX('Disaggregation Data'!$N$3:$N$154,MATCH(LEFT(M50,255),LEFT('Disaggregation Data'!$J$3:$J$154,255),0))=0,"",INDEX('Disaggregation Data'!$N$3:$N$154,MATCH(LEFT(M50,255),LEFT('Disaggregation Data'!$J$3:$J$154,255),0))),"")</f>
        <v/>
      </c>
      <c r="K50" s="504">
        <f t="shared" si="0"/>
        <v>21</v>
      </c>
      <c r="L50" s="504" t="str">
        <f t="shared" si="1"/>
        <v/>
      </c>
      <c r="M50" s="504" t="str">
        <f t="shared" si="2"/>
        <v/>
      </c>
      <c r="N50" s="482" t="b">
        <f t="shared" si="3"/>
        <v>0</v>
      </c>
      <c r="O50" s="487" t="s">
        <v>1768</v>
      </c>
      <c r="P50" s="524" t="str">
        <f t="array" ref="P50">IFERROR(IF(INDEX('Disaggregation Records'!$G$3:$G$56,MATCH(LEFT(L50,255),LEFT('Disaggregation Records'!$D$3:$D$56,255),0))=0,"",INDEX('Disaggregation Records'!$G$3:$G$56,MATCH(LEFT(L50,255),LEFT('Disaggregation Records'!$D$3:$D$56,255),0))),"")</f>
        <v/>
      </c>
      <c r="Q50" s="525" t="s">
        <v>451</v>
      </c>
      <c r="R50" s="383"/>
    </row>
    <row r="51" spans="1:18" ht="47.1" customHeight="1" x14ac:dyDescent="0.25">
      <c r="A51" s="410">
        <v>5</v>
      </c>
      <c r="B51" s="428" t="str">
        <f>IFERROR(VLOOKUP(A51,'Impact Indicators - Section B'!$A$9:$S$27,19,FALSE),"")</f>
        <v/>
      </c>
      <c r="C51" s="523" t="str">
        <f t="array" ref="C51">IFERROR(IF(INDEX('Disaggregation Records'!$E$3:$E$56,MATCH(LEFT(L51,255),LEFT('Disaggregation Records'!$D$3:$D$56,255),0))=0,"",INDEX('Disaggregation Records'!$E$3:$E$56,MATCH(LEFT(L51,255),LEFT('Disaggregation Records'!$D$3:$D$56,255),0))),"")</f>
        <v/>
      </c>
      <c r="D51" s="523" t="str">
        <f t="array" ref="D51">IFERROR(IF(INDEX('Disaggregation Records'!$F$3:$F$56,MATCH(LEFT(L51,255),LEFT('Disaggregation Records'!$D$3:$D$56,255),0))=0,"",INDEX('Disaggregation Records'!$F$3:$F$56,MATCH(LEFT(L51,255),LEFT('Disaggregation Records'!$D$3:$D$56,255),0))),"")</f>
        <v/>
      </c>
      <c r="E51" s="413" t="str">
        <f t="array" ref="E51">IFERROR(IF(INDEX('Disaggregation Data'!$K$3:$K$154,MATCH(LEFT(M51,255),LEFT('Disaggregation Data'!$J$3:$J$154,255),0))=0,"",INDEX('Disaggregation Data'!$K$3:$K$154,MATCH(LEFT(M51,255),LEFT('Disaggregation Data'!$J$3:$J$154,255),0))),"")</f>
        <v/>
      </c>
      <c r="F51" s="413" t="str">
        <f t="array" ref="F51">IFERROR(IF(INDEX('Disaggregation Data'!$L$3:$L$154,MATCH(LEFT(M51,255),LEFT('Disaggregation Data'!$J$3:$J$154,255),0))=0,"",INDEX('Disaggregation Data'!$L$3:$L$154,MATCH(LEFT(M51,255),LEFT('Disaggregation Data'!$J$3:$J$154,255),0))),"")</f>
        <v/>
      </c>
      <c r="G51" s="413" t="str">
        <f t="array" ref="G51">IFERROR(IF(INDEX('Disaggregation Data'!$O$3:$O$154,MATCH(LEFT(M51,255),LEFT('Disaggregation Data'!$J$3:$J$154,255),0))=0,"",INDEX('Disaggregation Data'!$O$3:$O$154,MATCH(LEFT(M51,255),LEFT('Disaggregation Data'!$J$3:$J$154,255),0))),"")</f>
        <v/>
      </c>
      <c r="H51" s="412" t="str">
        <f t="array" ref="H51">IFERROR(IF(INDEX('Disaggregation Data'!$P$3:$P$154,MATCH(LEFT(M51,255),LEFT('Disaggregation Data'!$J$3:$J$154,255),0))=0,"",INDEX('Disaggregation Data'!$P$3:$P$154,MATCH(LEFT(M51,255),LEFT('Disaggregation Data'!$J$3:$J$154,255),0))),"")</f>
        <v/>
      </c>
      <c r="I51" s="413" t="str">
        <f t="array" ref="I51">IFERROR(IF(INDEX('Disaggregation Data'!$M$3:$M$154,MATCH(LEFT(M51,255),LEFT('Disaggregation Data'!$J$3:$J$154,255),0))=0,"",INDEX('Disaggregation Data'!$M$3:$M$154,MATCH(LEFT(M51,255),LEFT('Disaggregation Data'!$J$3:$J$154,255),0))),"")</f>
        <v/>
      </c>
      <c r="J51" s="412" t="str">
        <f t="array" ref="J51">IFERROR(IF(INDEX('Disaggregation Data'!$N$3:$N$154,MATCH(LEFT(M51,255),LEFT('Disaggregation Data'!$J$3:$J$154,255),0))=0,"",INDEX('Disaggregation Data'!$N$3:$N$154,MATCH(LEFT(M51,255),LEFT('Disaggregation Data'!$J$3:$J$154,255),0))),"")</f>
        <v/>
      </c>
      <c r="K51" s="504">
        <f t="shared" si="0"/>
        <v>22</v>
      </c>
      <c r="L51" s="504" t="str">
        <f t="shared" si="1"/>
        <v/>
      </c>
      <c r="M51" s="504" t="str">
        <f t="shared" si="2"/>
        <v/>
      </c>
      <c r="N51" s="482" t="b">
        <f t="shared" si="3"/>
        <v>0</v>
      </c>
      <c r="O51" s="487" t="s">
        <v>1769</v>
      </c>
      <c r="P51" s="524" t="str">
        <f t="array" ref="P51">IFERROR(IF(INDEX('Disaggregation Records'!$G$3:$G$56,MATCH(LEFT(L51,255),LEFT('Disaggregation Records'!$D$3:$D$56,255),0))=0,"",INDEX('Disaggregation Records'!$G$3:$G$56,MATCH(LEFT(L51,255),LEFT('Disaggregation Records'!$D$3:$D$56,255),0))),"")</f>
        <v/>
      </c>
      <c r="Q51" s="525" t="s">
        <v>451</v>
      </c>
      <c r="R51" s="383"/>
    </row>
    <row r="52" spans="1:18" ht="47.1" customHeight="1" x14ac:dyDescent="0.25">
      <c r="A52" s="410">
        <v>5</v>
      </c>
      <c r="B52" s="428" t="str">
        <f>IFERROR(VLOOKUP(A52,'Impact Indicators - Section B'!$A$9:$S$27,19,FALSE),"")</f>
        <v/>
      </c>
      <c r="C52" s="523" t="str">
        <f t="array" ref="C52">IFERROR(IF(INDEX('Disaggregation Records'!$E$3:$E$56,MATCH(LEFT(L52,255),LEFT('Disaggregation Records'!$D$3:$D$56,255),0))=0,"",INDEX('Disaggregation Records'!$E$3:$E$56,MATCH(LEFT(L52,255),LEFT('Disaggregation Records'!$D$3:$D$56,255),0))),"")</f>
        <v/>
      </c>
      <c r="D52" s="523" t="str">
        <f t="array" ref="D52">IFERROR(IF(INDEX('Disaggregation Records'!$F$3:$F$56,MATCH(LEFT(L52,255),LEFT('Disaggregation Records'!$D$3:$D$56,255),0))=0,"",INDEX('Disaggregation Records'!$F$3:$F$56,MATCH(LEFT(L52,255),LEFT('Disaggregation Records'!$D$3:$D$56,255),0))),"")</f>
        <v/>
      </c>
      <c r="E52" s="413" t="str">
        <f t="array" ref="E52">IFERROR(IF(INDEX('Disaggregation Data'!$K$3:$K$154,MATCH(LEFT(M52,255),LEFT('Disaggregation Data'!$J$3:$J$154,255),0))=0,"",INDEX('Disaggregation Data'!$K$3:$K$154,MATCH(LEFT(M52,255),LEFT('Disaggregation Data'!$J$3:$J$154,255),0))),"")</f>
        <v/>
      </c>
      <c r="F52" s="413" t="str">
        <f t="array" ref="F52">IFERROR(IF(INDEX('Disaggregation Data'!$L$3:$L$154,MATCH(LEFT(M52,255),LEFT('Disaggregation Data'!$J$3:$J$154,255),0))=0,"",INDEX('Disaggregation Data'!$L$3:$L$154,MATCH(LEFT(M52,255),LEFT('Disaggregation Data'!$J$3:$J$154,255),0))),"")</f>
        <v/>
      </c>
      <c r="G52" s="413" t="str">
        <f t="array" ref="G52">IFERROR(IF(INDEX('Disaggregation Data'!$O$3:$O$154,MATCH(LEFT(M52,255),LEFT('Disaggregation Data'!$J$3:$J$154,255),0))=0,"",INDEX('Disaggregation Data'!$O$3:$O$154,MATCH(LEFT(M52,255),LEFT('Disaggregation Data'!$J$3:$J$154,255),0))),"")</f>
        <v/>
      </c>
      <c r="H52" s="412" t="str">
        <f t="array" ref="H52">IFERROR(IF(INDEX('Disaggregation Data'!$P$3:$P$154,MATCH(LEFT(M52,255),LEFT('Disaggregation Data'!$J$3:$J$154,255),0))=0,"",INDEX('Disaggregation Data'!$P$3:$P$154,MATCH(LEFT(M52,255),LEFT('Disaggregation Data'!$J$3:$J$154,255),0))),"")</f>
        <v/>
      </c>
      <c r="I52" s="413" t="str">
        <f t="array" ref="I52">IFERROR(IF(INDEX('Disaggregation Data'!$M$3:$M$154,MATCH(LEFT(M52,255),LEFT('Disaggregation Data'!$J$3:$J$154,255),0))=0,"",INDEX('Disaggregation Data'!$M$3:$M$154,MATCH(LEFT(M52,255),LEFT('Disaggregation Data'!$J$3:$J$154,255),0))),"")</f>
        <v/>
      </c>
      <c r="J52" s="412" t="str">
        <f t="array" ref="J52">IFERROR(IF(INDEX('Disaggregation Data'!$N$3:$N$154,MATCH(LEFT(M52,255),LEFT('Disaggregation Data'!$J$3:$J$154,255),0))=0,"",INDEX('Disaggregation Data'!$N$3:$N$154,MATCH(LEFT(M52,255),LEFT('Disaggregation Data'!$J$3:$J$154,255),0))),"")</f>
        <v/>
      </c>
      <c r="K52" s="504">
        <f t="shared" si="0"/>
        <v>23</v>
      </c>
      <c r="L52" s="504" t="str">
        <f t="shared" si="1"/>
        <v/>
      </c>
      <c r="M52" s="504" t="str">
        <f t="shared" si="2"/>
        <v/>
      </c>
      <c r="N52" s="482" t="b">
        <f t="shared" si="3"/>
        <v>0</v>
      </c>
      <c r="O52" s="487" t="s">
        <v>1770</v>
      </c>
      <c r="P52" s="524" t="str">
        <f t="array" ref="P52">IFERROR(IF(INDEX('Disaggregation Records'!$G$3:$G$56,MATCH(LEFT(L52,255),LEFT('Disaggregation Records'!$D$3:$D$56,255),0))=0,"",INDEX('Disaggregation Records'!$G$3:$G$56,MATCH(LEFT(L52,255),LEFT('Disaggregation Records'!$D$3:$D$56,255),0))),"")</f>
        <v/>
      </c>
      <c r="Q52" s="525" t="s">
        <v>451</v>
      </c>
      <c r="R52" s="383"/>
    </row>
    <row r="53" spans="1:18" ht="47.1" customHeight="1" x14ac:dyDescent="0.25">
      <c r="A53" s="410">
        <v>5</v>
      </c>
      <c r="B53" s="428" t="str">
        <f>IFERROR(VLOOKUP(A53,'Impact Indicators - Section B'!$A$9:$S$27,19,FALSE),"")</f>
        <v/>
      </c>
      <c r="C53" s="523" t="str">
        <f t="array" ref="C53">IFERROR(IF(INDEX('Disaggregation Records'!$E$3:$E$56,MATCH(LEFT(L53,255),LEFT('Disaggregation Records'!$D$3:$D$56,255),0))=0,"",INDEX('Disaggregation Records'!$E$3:$E$56,MATCH(LEFT(L53,255),LEFT('Disaggregation Records'!$D$3:$D$56,255),0))),"")</f>
        <v/>
      </c>
      <c r="D53" s="523" t="str">
        <f t="array" ref="D53">IFERROR(IF(INDEX('Disaggregation Records'!$F$3:$F$56,MATCH(LEFT(L53,255),LEFT('Disaggregation Records'!$D$3:$D$56,255),0))=0,"",INDEX('Disaggregation Records'!$F$3:$F$56,MATCH(LEFT(L53,255),LEFT('Disaggregation Records'!$D$3:$D$56,255),0))),"")</f>
        <v/>
      </c>
      <c r="E53" s="413" t="str">
        <f t="array" ref="E53">IFERROR(IF(INDEX('Disaggregation Data'!$K$3:$K$154,MATCH(LEFT(M53,255),LEFT('Disaggregation Data'!$J$3:$J$154,255),0))=0,"",INDEX('Disaggregation Data'!$K$3:$K$154,MATCH(LEFT(M53,255),LEFT('Disaggregation Data'!$J$3:$J$154,255),0))),"")</f>
        <v/>
      </c>
      <c r="F53" s="413" t="str">
        <f t="array" ref="F53">IFERROR(IF(INDEX('Disaggregation Data'!$L$3:$L$154,MATCH(LEFT(M53,255),LEFT('Disaggregation Data'!$J$3:$J$154,255),0))=0,"",INDEX('Disaggregation Data'!$L$3:$L$154,MATCH(LEFT(M53,255),LEFT('Disaggregation Data'!$J$3:$J$154,255),0))),"")</f>
        <v/>
      </c>
      <c r="G53" s="413" t="str">
        <f t="array" ref="G53">IFERROR(IF(INDEX('Disaggregation Data'!$O$3:$O$154,MATCH(LEFT(M53,255),LEFT('Disaggregation Data'!$J$3:$J$154,255),0))=0,"",INDEX('Disaggregation Data'!$O$3:$O$154,MATCH(LEFT(M53,255),LEFT('Disaggregation Data'!$J$3:$J$154,255),0))),"")</f>
        <v/>
      </c>
      <c r="H53" s="412" t="str">
        <f t="array" ref="H53">IFERROR(IF(INDEX('Disaggregation Data'!$P$3:$P$154,MATCH(LEFT(M53,255),LEFT('Disaggregation Data'!$J$3:$J$154,255),0))=0,"",INDEX('Disaggregation Data'!$P$3:$P$154,MATCH(LEFT(M53,255),LEFT('Disaggregation Data'!$J$3:$J$154,255),0))),"")</f>
        <v/>
      </c>
      <c r="I53" s="413" t="str">
        <f t="array" ref="I53">IFERROR(IF(INDEX('Disaggregation Data'!$M$3:$M$154,MATCH(LEFT(M53,255),LEFT('Disaggregation Data'!$J$3:$J$154,255),0))=0,"",INDEX('Disaggregation Data'!$M$3:$M$154,MATCH(LEFT(M53,255),LEFT('Disaggregation Data'!$J$3:$J$154,255),0))),"")</f>
        <v/>
      </c>
      <c r="J53" s="412" t="str">
        <f t="array" ref="J53">IFERROR(IF(INDEX('Disaggregation Data'!$N$3:$N$154,MATCH(LEFT(M53,255),LEFT('Disaggregation Data'!$J$3:$J$154,255),0))=0,"",INDEX('Disaggregation Data'!$N$3:$N$154,MATCH(LEFT(M53,255),LEFT('Disaggregation Data'!$J$3:$J$154,255),0))),"")</f>
        <v/>
      </c>
      <c r="K53" s="504">
        <f t="shared" si="0"/>
        <v>24</v>
      </c>
      <c r="L53" s="504" t="str">
        <f t="shared" si="1"/>
        <v/>
      </c>
      <c r="M53" s="504" t="str">
        <f t="shared" si="2"/>
        <v/>
      </c>
      <c r="N53" s="482" t="b">
        <f t="shared" si="3"/>
        <v>0</v>
      </c>
      <c r="O53" s="487" t="s">
        <v>1771</v>
      </c>
      <c r="P53" s="524" t="str">
        <f t="array" ref="P53">IFERROR(IF(INDEX('Disaggregation Records'!$G$3:$G$56,MATCH(LEFT(L53,255),LEFT('Disaggregation Records'!$D$3:$D$56,255),0))=0,"",INDEX('Disaggregation Records'!$G$3:$G$56,MATCH(LEFT(L53,255),LEFT('Disaggregation Records'!$D$3:$D$56,255),0))),"")</f>
        <v/>
      </c>
      <c r="Q53" s="525" t="s">
        <v>451</v>
      </c>
      <c r="R53" s="383"/>
    </row>
    <row r="54" spans="1:18" ht="47.1" customHeight="1" x14ac:dyDescent="0.25">
      <c r="A54" s="410">
        <v>5</v>
      </c>
      <c r="B54" s="428" t="str">
        <f>IFERROR(VLOOKUP(A54,'Impact Indicators - Section B'!$A$9:$S$27,19,FALSE),"")</f>
        <v/>
      </c>
      <c r="C54" s="523" t="str">
        <f t="array" ref="C54">IFERROR(IF(INDEX('Disaggregation Records'!$E$3:$E$56,MATCH(LEFT(L54,255),LEFT('Disaggregation Records'!$D$3:$D$56,255),0))=0,"",INDEX('Disaggregation Records'!$E$3:$E$56,MATCH(LEFT(L54,255),LEFT('Disaggregation Records'!$D$3:$D$56,255),0))),"")</f>
        <v/>
      </c>
      <c r="D54" s="523" t="str">
        <f t="array" ref="D54">IFERROR(IF(INDEX('Disaggregation Records'!$F$3:$F$56,MATCH(LEFT(L54,255),LEFT('Disaggregation Records'!$D$3:$D$56,255),0))=0,"",INDEX('Disaggregation Records'!$F$3:$F$56,MATCH(LEFT(L54,255),LEFT('Disaggregation Records'!$D$3:$D$56,255),0))),"")</f>
        <v/>
      </c>
      <c r="E54" s="413" t="str">
        <f t="array" ref="E54">IFERROR(IF(INDEX('Disaggregation Data'!$K$3:$K$154,MATCH(LEFT(M54,255),LEFT('Disaggregation Data'!$J$3:$J$154,255),0))=0,"",INDEX('Disaggregation Data'!$K$3:$K$154,MATCH(LEFT(M54,255),LEFT('Disaggregation Data'!$J$3:$J$154,255),0))),"")</f>
        <v/>
      </c>
      <c r="F54" s="413" t="str">
        <f t="array" ref="F54">IFERROR(IF(INDEX('Disaggregation Data'!$L$3:$L$154,MATCH(LEFT(M54,255),LEFT('Disaggregation Data'!$J$3:$J$154,255),0))=0,"",INDEX('Disaggregation Data'!$L$3:$L$154,MATCH(LEFT(M54,255),LEFT('Disaggregation Data'!$J$3:$J$154,255),0))),"")</f>
        <v/>
      </c>
      <c r="G54" s="413" t="str">
        <f t="array" ref="G54">IFERROR(IF(INDEX('Disaggregation Data'!$O$3:$O$154,MATCH(LEFT(M54,255),LEFT('Disaggregation Data'!$J$3:$J$154,255),0))=0,"",INDEX('Disaggregation Data'!$O$3:$O$154,MATCH(LEFT(M54,255),LEFT('Disaggregation Data'!$J$3:$J$154,255),0))),"")</f>
        <v/>
      </c>
      <c r="H54" s="412" t="str">
        <f t="array" ref="H54">IFERROR(IF(INDEX('Disaggregation Data'!$P$3:$P$154,MATCH(LEFT(M54,255),LEFT('Disaggregation Data'!$J$3:$J$154,255),0))=0,"",INDEX('Disaggregation Data'!$P$3:$P$154,MATCH(LEFT(M54,255),LEFT('Disaggregation Data'!$J$3:$J$154,255),0))),"")</f>
        <v/>
      </c>
      <c r="I54" s="413" t="str">
        <f t="array" ref="I54">IFERROR(IF(INDEX('Disaggregation Data'!$M$3:$M$154,MATCH(LEFT(M54,255),LEFT('Disaggregation Data'!$J$3:$J$154,255),0))=0,"",INDEX('Disaggregation Data'!$M$3:$M$154,MATCH(LEFT(M54,255),LEFT('Disaggregation Data'!$J$3:$J$154,255),0))),"")</f>
        <v/>
      </c>
      <c r="J54" s="412" t="str">
        <f t="array" ref="J54">IFERROR(IF(INDEX('Disaggregation Data'!$N$3:$N$154,MATCH(LEFT(M54,255),LEFT('Disaggregation Data'!$J$3:$J$154,255),0))=0,"",INDEX('Disaggregation Data'!$N$3:$N$154,MATCH(LEFT(M54,255),LEFT('Disaggregation Data'!$J$3:$J$154,255),0))),"")</f>
        <v/>
      </c>
      <c r="K54" s="504">
        <f t="shared" si="0"/>
        <v>25</v>
      </c>
      <c r="L54" s="504" t="str">
        <f t="shared" si="1"/>
        <v/>
      </c>
      <c r="M54" s="504" t="str">
        <f t="shared" si="2"/>
        <v/>
      </c>
      <c r="N54" s="482" t="b">
        <f t="shared" si="3"/>
        <v>0</v>
      </c>
      <c r="O54" s="487" t="s">
        <v>1772</v>
      </c>
      <c r="P54" s="524" t="str">
        <f t="array" ref="P54">IFERROR(IF(INDEX('Disaggregation Records'!$G$3:$G$56,MATCH(LEFT(L54,255),LEFT('Disaggregation Records'!$D$3:$D$56,255),0))=0,"",INDEX('Disaggregation Records'!$G$3:$G$56,MATCH(LEFT(L54,255),LEFT('Disaggregation Records'!$D$3:$D$56,255),0))),"")</f>
        <v/>
      </c>
      <c r="Q54" s="525" t="s">
        <v>451</v>
      </c>
      <c r="R54" s="383"/>
    </row>
    <row r="55" spans="1:18" ht="47.1" customHeight="1" x14ac:dyDescent="0.25">
      <c r="A55" s="410">
        <v>5</v>
      </c>
      <c r="B55" s="428" t="str">
        <f>IFERROR(VLOOKUP(A55,'Impact Indicators - Section B'!$A$9:$S$27,19,FALSE),"")</f>
        <v/>
      </c>
      <c r="C55" s="523" t="str">
        <f t="array" ref="C55">IFERROR(IF(INDEX('Disaggregation Records'!$E$3:$E$56,MATCH(LEFT(L55,255),LEFT('Disaggregation Records'!$D$3:$D$56,255),0))=0,"",INDEX('Disaggregation Records'!$E$3:$E$56,MATCH(LEFT(L55,255),LEFT('Disaggregation Records'!$D$3:$D$56,255),0))),"")</f>
        <v/>
      </c>
      <c r="D55" s="523" t="str">
        <f t="array" ref="D55">IFERROR(IF(INDEX('Disaggregation Records'!$F$3:$F$56,MATCH(LEFT(L55,255),LEFT('Disaggregation Records'!$D$3:$D$56,255),0))=0,"",INDEX('Disaggregation Records'!$F$3:$F$56,MATCH(LEFT(L55,255),LEFT('Disaggregation Records'!$D$3:$D$56,255),0))),"")</f>
        <v/>
      </c>
      <c r="E55" s="413" t="str">
        <f t="array" ref="E55">IFERROR(IF(INDEX('Disaggregation Data'!$K$3:$K$154,MATCH(LEFT(M55,255),LEFT('Disaggregation Data'!$J$3:$J$154,255),0))=0,"",INDEX('Disaggregation Data'!$K$3:$K$154,MATCH(LEFT(M55,255),LEFT('Disaggregation Data'!$J$3:$J$154,255),0))),"")</f>
        <v/>
      </c>
      <c r="F55" s="413" t="str">
        <f t="array" ref="F55">IFERROR(IF(INDEX('Disaggregation Data'!$L$3:$L$154,MATCH(LEFT(M55,255),LEFT('Disaggregation Data'!$J$3:$J$154,255),0))=0,"",INDEX('Disaggregation Data'!$L$3:$L$154,MATCH(LEFT(M55,255),LEFT('Disaggregation Data'!$J$3:$J$154,255),0))),"")</f>
        <v/>
      </c>
      <c r="G55" s="413" t="str">
        <f t="array" ref="G55">IFERROR(IF(INDEX('Disaggregation Data'!$O$3:$O$154,MATCH(LEFT(M55,255),LEFT('Disaggregation Data'!$J$3:$J$154,255),0))=0,"",INDEX('Disaggregation Data'!$O$3:$O$154,MATCH(LEFT(M55,255),LEFT('Disaggregation Data'!$J$3:$J$154,255),0))),"")</f>
        <v/>
      </c>
      <c r="H55" s="412" t="str">
        <f t="array" ref="H55">IFERROR(IF(INDEX('Disaggregation Data'!$P$3:$P$154,MATCH(LEFT(M55,255),LEFT('Disaggregation Data'!$J$3:$J$154,255),0))=0,"",INDEX('Disaggregation Data'!$P$3:$P$154,MATCH(LEFT(M55,255),LEFT('Disaggregation Data'!$J$3:$J$154,255),0))),"")</f>
        <v/>
      </c>
      <c r="I55" s="413" t="str">
        <f t="array" ref="I55">IFERROR(IF(INDEX('Disaggregation Data'!$M$3:$M$154,MATCH(LEFT(M55,255),LEFT('Disaggregation Data'!$J$3:$J$154,255),0))=0,"",INDEX('Disaggregation Data'!$M$3:$M$154,MATCH(LEFT(M55,255),LEFT('Disaggregation Data'!$J$3:$J$154,255),0))),"")</f>
        <v/>
      </c>
      <c r="J55" s="412" t="str">
        <f t="array" ref="J55">IFERROR(IF(INDEX('Disaggregation Data'!$N$3:$N$154,MATCH(LEFT(M55,255),LEFT('Disaggregation Data'!$J$3:$J$154,255),0))=0,"",INDEX('Disaggregation Data'!$N$3:$N$154,MATCH(LEFT(M55,255),LEFT('Disaggregation Data'!$J$3:$J$154,255),0))),"")</f>
        <v/>
      </c>
      <c r="K55" s="504">
        <f t="shared" si="0"/>
        <v>26</v>
      </c>
      <c r="L55" s="504" t="str">
        <f t="shared" si="1"/>
        <v/>
      </c>
      <c r="M55" s="504" t="str">
        <f t="shared" si="2"/>
        <v/>
      </c>
      <c r="N55" s="482" t="b">
        <f t="shared" si="3"/>
        <v>0</v>
      </c>
      <c r="O55" s="487" t="s">
        <v>1773</v>
      </c>
      <c r="P55" s="524" t="str">
        <f t="array" ref="P55">IFERROR(IF(INDEX('Disaggregation Records'!$G$3:$G$56,MATCH(LEFT(L55,255),LEFT('Disaggregation Records'!$D$3:$D$56,255),0))=0,"",INDEX('Disaggregation Records'!$G$3:$G$56,MATCH(LEFT(L55,255),LEFT('Disaggregation Records'!$D$3:$D$56,255),0))),"")</f>
        <v/>
      </c>
      <c r="Q55" s="525" t="s">
        <v>451</v>
      </c>
      <c r="R55" s="383"/>
    </row>
    <row r="56" spans="1:18" ht="47.1" customHeight="1" x14ac:dyDescent="0.25">
      <c r="A56" s="410">
        <v>5</v>
      </c>
      <c r="B56" s="428" t="str">
        <f>IFERROR(VLOOKUP(A56,'Impact Indicators - Section B'!$A$9:$S$27,19,FALSE),"")</f>
        <v/>
      </c>
      <c r="C56" s="523" t="str">
        <f t="array" ref="C56">IFERROR(IF(INDEX('Disaggregation Records'!$E$3:$E$56,MATCH(LEFT(L56,255),LEFT('Disaggregation Records'!$D$3:$D$56,255),0))=0,"",INDEX('Disaggregation Records'!$E$3:$E$56,MATCH(LEFT(L56,255),LEFT('Disaggregation Records'!$D$3:$D$56,255),0))),"")</f>
        <v/>
      </c>
      <c r="D56" s="523" t="str">
        <f t="array" ref="D56">IFERROR(IF(INDEX('Disaggregation Records'!$F$3:$F$56,MATCH(LEFT(L56,255),LEFT('Disaggregation Records'!$D$3:$D$56,255),0))=0,"",INDEX('Disaggregation Records'!$F$3:$F$56,MATCH(LEFT(L56,255),LEFT('Disaggregation Records'!$D$3:$D$56,255),0))),"")</f>
        <v/>
      </c>
      <c r="E56" s="413" t="str">
        <f t="array" ref="E56">IFERROR(IF(INDEX('Disaggregation Data'!$K$3:$K$154,MATCH(LEFT(M56,255),LEFT('Disaggregation Data'!$J$3:$J$154,255),0))=0,"",INDEX('Disaggregation Data'!$K$3:$K$154,MATCH(LEFT(M56,255),LEFT('Disaggregation Data'!$J$3:$J$154,255),0))),"")</f>
        <v/>
      </c>
      <c r="F56" s="413" t="str">
        <f t="array" ref="F56">IFERROR(IF(INDEX('Disaggregation Data'!$L$3:$L$154,MATCH(LEFT(M56,255),LEFT('Disaggregation Data'!$J$3:$J$154,255),0))=0,"",INDEX('Disaggregation Data'!$L$3:$L$154,MATCH(LEFT(M56,255),LEFT('Disaggregation Data'!$J$3:$J$154,255),0))),"")</f>
        <v/>
      </c>
      <c r="G56" s="413" t="str">
        <f t="array" ref="G56">IFERROR(IF(INDEX('Disaggregation Data'!$O$3:$O$154,MATCH(LEFT(M56,255),LEFT('Disaggregation Data'!$J$3:$J$154,255),0))=0,"",INDEX('Disaggregation Data'!$O$3:$O$154,MATCH(LEFT(M56,255),LEFT('Disaggregation Data'!$J$3:$J$154,255),0))),"")</f>
        <v/>
      </c>
      <c r="H56" s="412" t="str">
        <f t="array" ref="H56">IFERROR(IF(INDEX('Disaggregation Data'!$P$3:$P$154,MATCH(LEFT(M56,255),LEFT('Disaggregation Data'!$J$3:$J$154,255),0))=0,"",INDEX('Disaggregation Data'!$P$3:$P$154,MATCH(LEFT(M56,255),LEFT('Disaggregation Data'!$J$3:$J$154,255),0))),"")</f>
        <v/>
      </c>
      <c r="I56" s="413" t="str">
        <f t="array" ref="I56">IFERROR(IF(INDEX('Disaggregation Data'!$M$3:$M$154,MATCH(LEFT(M56,255),LEFT('Disaggregation Data'!$J$3:$J$154,255),0))=0,"",INDEX('Disaggregation Data'!$M$3:$M$154,MATCH(LEFT(M56,255),LEFT('Disaggregation Data'!$J$3:$J$154,255),0))),"")</f>
        <v/>
      </c>
      <c r="J56" s="412" t="str">
        <f t="array" ref="J56">IFERROR(IF(INDEX('Disaggregation Data'!$N$3:$N$154,MATCH(LEFT(M56,255),LEFT('Disaggregation Data'!$J$3:$J$154,255),0))=0,"",INDEX('Disaggregation Data'!$N$3:$N$154,MATCH(LEFT(M56,255),LEFT('Disaggregation Data'!$J$3:$J$154,255),0))),"")</f>
        <v/>
      </c>
      <c r="K56" s="504">
        <f t="shared" si="0"/>
        <v>27</v>
      </c>
      <c r="L56" s="504" t="str">
        <f t="shared" si="1"/>
        <v/>
      </c>
      <c r="M56" s="504" t="str">
        <f t="shared" si="2"/>
        <v/>
      </c>
      <c r="N56" s="482" t="b">
        <f t="shared" si="3"/>
        <v>0</v>
      </c>
      <c r="O56" s="487" t="s">
        <v>1774</v>
      </c>
      <c r="P56" s="524" t="str">
        <f t="array" ref="P56">IFERROR(IF(INDEX('Disaggregation Records'!$G$3:$G$56,MATCH(LEFT(L56,255),LEFT('Disaggregation Records'!$D$3:$D$56,255),0))=0,"",INDEX('Disaggregation Records'!$G$3:$G$56,MATCH(LEFT(L56,255),LEFT('Disaggregation Records'!$D$3:$D$56,255),0))),"")</f>
        <v/>
      </c>
      <c r="Q56" s="525" t="s">
        <v>451</v>
      </c>
      <c r="R56" s="383"/>
    </row>
    <row r="57" spans="1:18" ht="47.1" customHeight="1" x14ac:dyDescent="0.25">
      <c r="A57" s="410">
        <v>5</v>
      </c>
      <c r="B57" s="428" t="str">
        <f>IFERROR(VLOOKUP(A57,'Impact Indicators - Section B'!$A$9:$S$27,19,FALSE),"")</f>
        <v/>
      </c>
      <c r="C57" s="523" t="str">
        <f t="array" ref="C57">IFERROR(IF(INDEX('Disaggregation Records'!$E$3:$E$56,MATCH(LEFT(L57,255),LEFT('Disaggregation Records'!$D$3:$D$56,255),0))=0,"",INDEX('Disaggregation Records'!$E$3:$E$56,MATCH(LEFT(L57,255),LEFT('Disaggregation Records'!$D$3:$D$56,255),0))),"")</f>
        <v/>
      </c>
      <c r="D57" s="523" t="str">
        <f t="array" ref="D57">IFERROR(IF(INDEX('Disaggregation Records'!$F$3:$F$56,MATCH(LEFT(L57,255),LEFT('Disaggregation Records'!$D$3:$D$56,255),0))=0,"",INDEX('Disaggregation Records'!$F$3:$F$56,MATCH(LEFT(L57,255),LEFT('Disaggregation Records'!$D$3:$D$56,255),0))),"")</f>
        <v/>
      </c>
      <c r="E57" s="413" t="str">
        <f t="array" ref="E57">IFERROR(IF(INDEX('Disaggregation Data'!$K$3:$K$154,MATCH(LEFT(M57,255),LEFT('Disaggregation Data'!$J$3:$J$154,255),0))=0,"",INDEX('Disaggregation Data'!$K$3:$K$154,MATCH(LEFT(M57,255),LEFT('Disaggregation Data'!$J$3:$J$154,255),0))),"")</f>
        <v/>
      </c>
      <c r="F57" s="413" t="str">
        <f t="array" ref="F57">IFERROR(IF(INDEX('Disaggregation Data'!$L$3:$L$154,MATCH(LEFT(M57,255),LEFT('Disaggregation Data'!$J$3:$J$154,255),0))=0,"",INDEX('Disaggregation Data'!$L$3:$L$154,MATCH(LEFT(M57,255),LEFT('Disaggregation Data'!$J$3:$J$154,255),0))),"")</f>
        <v/>
      </c>
      <c r="G57" s="413" t="str">
        <f t="array" ref="G57">IFERROR(IF(INDEX('Disaggregation Data'!$O$3:$O$154,MATCH(LEFT(M57,255),LEFT('Disaggregation Data'!$J$3:$J$154,255),0))=0,"",INDEX('Disaggregation Data'!$O$3:$O$154,MATCH(LEFT(M57,255),LEFT('Disaggregation Data'!$J$3:$J$154,255),0))),"")</f>
        <v/>
      </c>
      <c r="H57" s="412" t="str">
        <f t="array" ref="H57">IFERROR(IF(INDEX('Disaggregation Data'!$P$3:$P$154,MATCH(LEFT(M57,255),LEFT('Disaggregation Data'!$J$3:$J$154,255),0))=0,"",INDEX('Disaggregation Data'!$P$3:$P$154,MATCH(LEFT(M57,255),LEFT('Disaggregation Data'!$J$3:$J$154,255),0))),"")</f>
        <v/>
      </c>
      <c r="I57" s="413" t="str">
        <f t="array" ref="I57">IFERROR(IF(INDEX('Disaggregation Data'!$M$3:$M$154,MATCH(LEFT(M57,255),LEFT('Disaggregation Data'!$J$3:$J$154,255),0))=0,"",INDEX('Disaggregation Data'!$M$3:$M$154,MATCH(LEFT(M57,255),LEFT('Disaggregation Data'!$J$3:$J$154,255),0))),"")</f>
        <v/>
      </c>
      <c r="J57" s="412" t="str">
        <f t="array" ref="J57">IFERROR(IF(INDEX('Disaggregation Data'!$N$3:$N$154,MATCH(LEFT(M57,255),LEFT('Disaggregation Data'!$J$3:$J$154,255),0))=0,"",INDEX('Disaggregation Data'!$N$3:$N$154,MATCH(LEFT(M57,255),LEFT('Disaggregation Data'!$J$3:$J$154,255),0))),"")</f>
        <v/>
      </c>
      <c r="K57" s="504">
        <f t="shared" si="0"/>
        <v>28</v>
      </c>
      <c r="L57" s="504" t="str">
        <f t="shared" si="1"/>
        <v/>
      </c>
      <c r="M57" s="504" t="str">
        <f t="shared" si="2"/>
        <v/>
      </c>
      <c r="N57" s="482" t="b">
        <f t="shared" si="3"/>
        <v>0</v>
      </c>
      <c r="O57" s="487" t="s">
        <v>1775</v>
      </c>
      <c r="P57" s="524" t="str">
        <f t="array" ref="P57">IFERROR(IF(INDEX('Disaggregation Records'!$G$3:$G$56,MATCH(LEFT(L57,255),LEFT('Disaggregation Records'!$D$3:$D$56,255),0))=0,"",INDEX('Disaggregation Records'!$G$3:$G$56,MATCH(LEFT(L57,255),LEFT('Disaggregation Records'!$D$3:$D$56,255),0))),"")</f>
        <v/>
      </c>
      <c r="Q57" s="525" t="s">
        <v>451</v>
      </c>
      <c r="R57" s="383"/>
    </row>
    <row r="58" spans="1:18" ht="47.1" customHeight="1" x14ac:dyDescent="0.25">
      <c r="A58" s="410">
        <v>5</v>
      </c>
      <c r="B58" s="428" t="str">
        <f>IFERROR(VLOOKUP(A58,'Impact Indicators - Section B'!$A$9:$S$27,19,FALSE),"")</f>
        <v/>
      </c>
      <c r="C58" s="523" t="str">
        <f t="array" ref="C58">IFERROR(IF(INDEX('Disaggregation Records'!$E$3:$E$56,MATCH(LEFT(L58,255),LEFT('Disaggregation Records'!$D$3:$D$56,255),0))=0,"",INDEX('Disaggregation Records'!$E$3:$E$56,MATCH(LEFT(L58,255),LEFT('Disaggregation Records'!$D$3:$D$56,255),0))),"")</f>
        <v/>
      </c>
      <c r="D58" s="523" t="str">
        <f t="array" ref="D58">IFERROR(IF(INDEX('Disaggregation Records'!$F$3:$F$56,MATCH(LEFT(L58,255),LEFT('Disaggregation Records'!$D$3:$D$56,255),0))=0,"",INDEX('Disaggregation Records'!$F$3:$F$56,MATCH(LEFT(L58,255),LEFT('Disaggregation Records'!$D$3:$D$56,255),0))),"")</f>
        <v/>
      </c>
      <c r="E58" s="413" t="str">
        <f t="array" ref="E58">IFERROR(IF(INDEX('Disaggregation Data'!$K$3:$K$154,MATCH(LEFT(M58,255),LEFT('Disaggregation Data'!$J$3:$J$154,255),0))=0,"",INDEX('Disaggregation Data'!$K$3:$K$154,MATCH(LEFT(M58,255),LEFT('Disaggregation Data'!$J$3:$J$154,255),0))),"")</f>
        <v/>
      </c>
      <c r="F58" s="413" t="str">
        <f t="array" ref="F58">IFERROR(IF(INDEX('Disaggregation Data'!$L$3:$L$154,MATCH(LEFT(M58,255),LEFT('Disaggregation Data'!$J$3:$J$154,255),0))=0,"",INDEX('Disaggregation Data'!$L$3:$L$154,MATCH(LEFT(M58,255),LEFT('Disaggregation Data'!$J$3:$J$154,255),0))),"")</f>
        <v/>
      </c>
      <c r="G58" s="413" t="str">
        <f t="array" ref="G58">IFERROR(IF(INDEX('Disaggregation Data'!$O$3:$O$154,MATCH(LEFT(M58,255),LEFT('Disaggregation Data'!$J$3:$J$154,255),0))=0,"",INDEX('Disaggregation Data'!$O$3:$O$154,MATCH(LEFT(M58,255),LEFT('Disaggregation Data'!$J$3:$J$154,255),0))),"")</f>
        <v/>
      </c>
      <c r="H58" s="412" t="str">
        <f t="array" ref="H58">IFERROR(IF(INDEX('Disaggregation Data'!$P$3:$P$154,MATCH(LEFT(M58,255),LEFT('Disaggregation Data'!$J$3:$J$154,255),0))=0,"",INDEX('Disaggregation Data'!$P$3:$P$154,MATCH(LEFT(M58,255),LEFT('Disaggregation Data'!$J$3:$J$154,255),0))),"")</f>
        <v/>
      </c>
      <c r="I58" s="413" t="str">
        <f t="array" ref="I58">IFERROR(IF(INDEX('Disaggregation Data'!$M$3:$M$154,MATCH(LEFT(M58,255),LEFT('Disaggregation Data'!$J$3:$J$154,255),0))=0,"",INDEX('Disaggregation Data'!$M$3:$M$154,MATCH(LEFT(M58,255),LEFT('Disaggregation Data'!$J$3:$J$154,255),0))),"")</f>
        <v/>
      </c>
      <c r="J58" s="412" t="str">
        <f t="array" ref="J58">IFERROR(IF(INDEX('Disaggregation Data'!$N$3:$N$154,MATCH(LEFT(M58,255),LEFT('Disaggregation Data'!$J$3:$J$154,255),0))=0,"",INDEX('Disaggregation Data'!$N$3:$N$154,MATCH(LEFT(M58,255),LEFT('Disaggregation Data'!$J$3:$J$154,255),0))),"")</f>
        <v/>
      </c>
      <c r="K58" s="504">
        <f t="shared" si="0"/>
        <v>29</v>
      </c>
      <c r="L58" s="504" t="str">
        <f t="shared" si="1"/>
        <v/>
      </c>
      <c r="M58" s="504" t="str">
        <f t="shared" si="2"/>
        <v/>
      </c>
      <c r="N58" s="482" t="b">
        <f t="shared" si="3"/>
        <v>0</v>
      </c>
      <c r="O58" s="487" t="s">
        <v>1776</v>
      </c>
      <c r="P58" s="524" t="str">
        <f t="array" ref="P58">IFERROR(IF(INDEX('Disaggregation Records'!$G$3:$G$56,MATCH(LEFT(L58,255),LEFT('Disaggregation Records'!$D$3:$D$56,255),0))=0,"",INDEX('Disaggregation Records'!$G$3:$G$56,MATCH(LEFT(L58,255),LEFT('Disaggregation Records'!$D$3:$D$56,255),0))),"")</f>
        <v/>
      </c>
      <c r="Q58" s="525" t="s">
        <v>451</v>
      </c>
      <c r="R58" s="383"/>
    </row>
    <row r="59" spans="1:18" ht="47.1" customHeight="1" x14ac:dyDescent="0.25">
      <c r="A59" s="410">
        <v>6</v>
      </c>
      <c r="B59" s="428" t="str">
        <f>IFERROR(VLOOKUP(A59,'Impact Indicators - Section B'!$A$9:$S$27,19,FALSE),"")</f>
        <v/>
      </c>
      <c r="C59" s="523" t="str">
        <f t="array" ref="C59">IFERROR(IF(INDEX('Disaggregation Records'!$E$3:$E$56,MATCH(LEFT(L59,255),LEFT('Disaggregation Records'!$D$3:$D$56,255),0))=0,"",INDEX('Disaggregation Records'!$E$3:$E$56,MATCH(LEFT(L59,255),LEFT('Disaggregation Records'!$D$3:$D$56,255),0))),"")</f>
        <v/>
      </c>
      <c r="D59" s="523" t="str">
        <f t="array" ref="D59">IFERROR(IF(INDEX('Disaggregation Records'!$F$3:$F$56,MATCH(LEFT(L59,255),LEFT('Disaggregation Records'!$D$3:$D$56,255),0))=0,"",INDEX('Disaggregation Records'!$F$3:$F$56,MATCH(LEFT(L59,255),LEFT('Disaggregation Records'!$D$3:$D$56,255),0))),"")</f>
        <v/>
      </c>
      <c r="E59" s="413" t="str">
        <f t="array" ref="E59">IFERROR(IF(INDEX('Disaggregation Data'!$K$3:$K$154,MATCH(LEFT(M59,255),LEFT('Disaggregation Data'!$J$3:$J$154,255),0))=0,"",INDEX('Disaggregation Data'!$K$3:$K$154,MATCH(LEFT(M59,255),LEFT('Disaggregation Data'!$J$3:$J$154,255),0))),"")</f>
        <v/>
      </c>
      <c r="F59" s="413" t="str">
        <f t="array" ref="F59">IFERROR(IF(INDEX('Disaggregation Data'!$L$3:$L$154,MATCH(LEFT(M59,255),LEFT('Disaggregation Data'!$J$3:$J$154,255),0))=0,"",INDEX('Disaggregation Data'!$L$3:$L$154,MATCH(LEFT(M59,255),LEFT('Disaggregation Data'!$J$3:$J$154,255),0))),"")</f>
        <v/>
      </c>
      <c r="G59" s="413" t="str">
        <f t="array" ref="G59">IFERROR(IF(INDEX('Disaggregation Data'!$O$3:$O$154,MATCH(LEFT(M59,255),LEFT('Disaggregation Data'!$J$3:$J$154,255),0))=0,"",INDEX('Disaggregation Data'!$O$3:$O$154,MATCH(LEFT(M59,255),LEFT('Disaggregation Data'!$J$3:$J$154,255),0))),"")</f>
        <v/>
      </c>
      <c r="H59" s="412" t="str">
        <f t="array" ref="H59">IFERROR(IF(INDEX('Disaggregation Data'!$P$3:$P$154,MATCH(LEFT(M59,255),LEFT('Disaggregation Data'!$J$3:$J$154,255),0))=0,"",INDEX('Disaggregation Data'!$P$3:$P$154,MATCH(LEFT(M59,255),LEFT('Disaggregation Data'!$J$3:$J$154,255),0))),"")</f>
        <v/>
      </c>
      <c r="I59" s="413" t="str">
        <f t="array" ref="I59">IFERROR(IF(INDEX('Disaggregation Data'!$M$3:$M$154,MATCH(LEFT(M59,255),LEFT('Disaggregation Data'!$J$3:$J$154,255),0))=0,"",INDEX('Disaggregation Data'!$M$3:$M$154,MATCH(LEFT(M59,255),LEFT('Disaggregation Data'!$J$3:$J$154,255),0))),"")</f>
        <v/>
      </c>
      <c r="J59" s="412" t="str">
        <f t="array" ref="J59">IFERROR(IF(INDEX('Disaggregation Data'!$N$3:$N$154,MATCH(LEFT(M59,255),LEFT('Disaggregation Data'!$J$3:$J$154,255),0))=0,"",INDEX('Disaggregation Data'!$N$3:$N$154,MATCH(LEFT(M59,255),LEFT('Disaggregation Data'!$J$3:$J$154,255),0))),"")</f>
        <v/>
      </c>
      <c r="K59" s="504">
        <f t="shared" si="0"/>
        <v>30</v>
      </c>
      <c r="L59" s="504" t="str">
        <f t="shared" si="1"/>
        <v/>
      </c>
      <c r="M59" s="504" t="str">
        <f t="shared" si="2"/>
        <v/>
      </c>
      <c r="N59" s="482" t="b">
        <f t="shared" si="3"/>
        <v>0</v>
      </c>
      <c r="O59" s="487" t="s">
        <v>1777</v>
      </c>
      <c r="P59" s="524" t="str">
        <f t="array" ref="P59">IFERROR(IF(INDEX('Disaggregation Records'!$G$3:$G$56,MATCH(LEFT(L59,255),LEFT('Disaggregation Records'!$D$3:$D$56,255),0))=0,"",INDEX('Disaggregation Records'!$G$3:$G$56,MATCH(LEFT(L59,255),LEFT('Disaggregation Records'!$D$3:$D$56,255),0))),"")</f>
        <v/>
      </c>
      <c r="Q59" s="525" t="s">
        <v>452</v>
      </c>
      <c r="R59" s="383"/>
    </row>
    <row r="60" spans="1:18" ht="47.1" customHeight="1" x14ac:dyDescent="0.25">
      <c r="A60" s="410">
        <v>6</v>
      </c>
      <c r="B60" s="428" t="str">
        <f>IFERROR(VLOOKUP(A60,'Impact Indicators - Section B'!$A$9:$S$27,19,FALSE),"")</f>
        <v/>
      </c>
      <c r="C60" s="523" t="str">
        <f t="array" ref="C60">IFERROR(IF(INDEX('Disaggregation Records'!$E$3:$E$56,MATCH(LEFT(L60,255),LEFT('Disaggregation Records'!$D$3:$D$56,255),0))=0,"",INDEX('Disaggregation Records'!$E$3:$E$56,MATCH(LEFT(L60,255),LEFT('Disaggregation Records'!$D$3:$D$56,255),0))),"")</f>
        <v/>
      </c>
      <c r="D60" s="523" t="str">
        <f t="array" ref="D60">IFERROR(IF(INDEX('Disaggregation Records'!$F$3:$F$56,MATCH(LEFT(L60,255),LEFT('Disaggregation Records'!$D$3:$D$56,255),0))=0,"",INDEX('Disaggregation Records'!$F$3:$F$56,MATCH(LEFT(L60,255),LEFT('Disaggregation Records'!$D$3:$D$56,255),0))),"")</f>
        <v/>
      </c>
      <c r="E60" s="413" t="str">
        <f t="array" ref="E60">IFERROR(IF(INDEX('Disaggregation Data'!$K$3:$K$154,MATCH(LEFT(M60,255),LEFT('Disaggregation Data'!$J$3:$J$154,255),0))=0,"",INDEX('Disaggregation Data'!$K$3:$K$154,MATCH(LEFT(M60,255),LEFT('Disaggregation Data'!$J$3:$J$154,255),0))),"")</f>
        <v/>
      </c>
      <c r="F60" s="413" t="str">
        <f t="array" ref="F60">IFERROR(IF(INDEX('Disaggregation Data'!$L$3:$L$154,MATCH(LEFT(M60,255),LEFT('Disaggregation Data'!$J$3:$J$154,255),0))=0,"",INDEX('Disaggregation Data'!$L$3:$L$154,MATCH(LEFT(M60,255),LEFT('Disaggregation Data'!$J$3:$J$154,255),0))),"")</f>
        <v/>
      </c>
      <c r="G60" s="413" t="str">
        <f t="array" ref="G60">IFERROR(IF(INDEX('Disaggregation Data'!$O$3:$O$154,MATCH(LEFT(M60,255),LEFT('Disaggregation Data'!$J$3:$J$154,255),0))=0,"",INDEX('Disaggregation Data'!$O$3:$O$154,MATCH(LEFT(M60,255),LEFT('Disaggregation Data'!$J$3:$J$154,255),0))),"")</f>
        <v/>
      </c>
      <c r="H60" s="412" t="str">
        <f t="array" ref="H60">IFERROR(IF(INDEX('Disaggregation Data'!$P$3:$P$154,MATCH(LEFT(M60,255),LEFT('Disaggregation Data'!$J$3:$J$154,255),0))=0,"",INDEX('Disaggregation Data'!$P$3:$P$154,MATCH(LEFT(M60,255),LEFT('Disaggregation Data'!$J$3:$J$154,255),0))),"")</f>
        <v/>
      </c>
      <c r="I60" s="413" t="str">
        <f t="array" ref="I60">IFERROR(IF(INDEX('Disaggregation Data'!$M$3:$M$154,MATCH(LEFT(M60,255),LEFT('Disaggregation Data'!$J$3:$J$154,255),0))=0,"",INDEX('Disaggregation Data'!$M$3:$M$154,MATCH(LEFT(M60,255),LEFT('Disaggregation Data'!$J$3:$J$154,255),0))),"")</f>
        <v/>
      </c>
      <c r="J60" s="412" t="str">
        <f t="array" ref="J60">IFERROR(IF(INDEX('Disaggregation Data'!$N$3:$N$154,MATCH(LEFT(M60,255),LEFT('Disaggregation Data'!$J$3:$J$154,255),0))=0,"",INDEX('Disaggregation Data'!$N$3:$N$154,MATCH(LEFT(M60,255),LEFT('Disaggregation Data'!$J$3:$J$154,255),0))),"")</f>
        <v/>
      </c>
      <c r="K60" s="504">
        <f t="shared" si="0"/>
        <v>31</v>
      </c>
      <c r="L60" s="504" t="str">
        <f t="shared" si="1"/>
        <v/>
      </c>
      <c r="M60" s="504" t="str">
        <f t="shared" si="2"/>
        <v/>
      </c>
      <c r="N60" s="482" t="b">
        <f t="shared" si="3"/>
        <v>0</v>
      </c>
      <c r="O60" s="487" t="s">
        <v>1778</v>
      </c>
      <c r="P60" s="524" t="str">
        <f t="array" ref="P60">IFERROR(IF(INDEX('Disaggregation Records'!$G$3:$G$56,MATCH(LEFT(L60,255),LEFT('Disaggregation Records'!$D$3:$D$56,255),0))=0,"",INDEX('Disaggregation Records'!$G$3:$G$56,MATCH(LEFT(L60,255),LEFT('Disaggregation Records'!$D$3:$D$56,255),0))),"")</f>
        <v/>
      </c>
      <c r="Q60" s="525" t="s">
        <v>452</v>
      </c>
      <c r="R60" s="383"/>
    </row>
    <row r="61" spans="1:18" ht="47.1" customHeight="1" x14ac:dyDescent="0.25">
      <c r="A61" s="410">
        <v>6</v>
      </c>
      <c r="B61" s="428" t="str">
        <f>IFERROR(VLOOKUP(A61,'Impact Indicators - Section B'!$A$9:$S$27,19,FALSE),"")</f>
        <v/>
      </c>
      <c r="C61" s="523" t="str">
        <f t="array" ref="C61">IFERROR(IF(INDEX('Disaggregation Records'!$E$3:$E$56,MATCH(LEFT(L61,255),LEFT('Disaggregation Records'!$D$3:$D$56,255),0))=0,"",INDEX('Disaggregation Records'!$E$3:$E$56,MATCH(LEFT(L61,255),LEFT('Disaggregation Records'!$D$3:$D$56,255),0))),"")</f>
        <v/>
      </c>
      <c r="D61" s="523" t="str">
        <f t="array" ref="D61">IFERROR(IF(INDEX('Disaggregation Records'!$F$3:$F$56,MATCH(LEFT(L61,255),LEFT('Disaggregation Records'!$D$3:$D$56,255),0))=0,"",INDEX('Disaggregation Records'!$F$3:$F$56,MATCH(LEFT(L61,255),LEFT('Disaggregation Records'!$D$3:$D$56,255),0))),"")</f>
        <v/>
      </c>
      <c r="E61" s="413" t="str">
        <f t="array" ref="E61">IFERROR(IF(INDEX('Disaggregation Data'!$K$3:$K$154,MATCH(LEFT(M61,255),LEFT('Disaggregation Data'!$J$3:$J$154,255),0))=0,"",INDEX('Disaggregation Data'!$K$3:$K$154,MATCH(LEFT(M61,255),LEFT('Disaggregation Data'!$J$3:$J$154,255),0))),"")</f>
        <v/>
      </c>
      <c r="F61" s="413" t="str">
        <f t="array" ref="F61">IFERROR(IF(INDEX('Disaggregation Data'!$L$3:$L$154,MATCH(LEFT(M61,255),LEFT('Disaggregation Data'!$J$3:$J$154,255),0))=0,"",INDEX('Disaggregation Data'!$L$3:$L$154,MATCH(LEFT(M61,255),LEFT('Disaggregation Data'!$J$3:$J$154,255),0))),"")</f>
        <v/>
      </c>
      <c r="G61" s="413" t="str">
        <f t="array" ref="G61">IFERROR(IF(INDEX('Disaggregation Data'!$O$3:$O$154,MATCH(LEFT(M61,255),LEFT('Disaggregation Data'!$J$3:$J$154,255),0))=0,"",INDEX('Disaggregation Data'!$O$3:$O$154,MATCH(LEFT(M61,255),LEFT('Disaggregation Data'!$J$3:$J$154,255),0))),"")</f>
        <v/>
      </c>
      <c r="H61" s="412" t="str">
        <f t="array" ref="H61">IFERROR(IF(INDEX('Disaggregation Data'!$P$3:$P$154,MATCH(LEFT(M61,255),LEFT('Disaggregation Data'!$J$3:$J$154,255),0))=0,"",INDEX('Disaggregation Data'!$P$3:$P$154,MATCH(LEFT(M61,255),LEFT('Disaggregation Data'!$J$3:$J$154,255),0))),"")</f>
        <v/>
      </c>
      <c r="I61" s="413" t="str">
        <f t="array" ref="I61">IFERROR(IF(INDEX('Disaggregation Data'!$M$3:$M$154,MATCH(LEFT(M61,255),LEFT('Disaggregation Data'!$J$3:$J$154,255),0))=0,"",INDEX('Disaggregation Data'!$M$3:$M$154,MATCH(LEFT(M61,255),LEFT('Disaggregation Data'!$J$3:$J$154,255),0))),"")</f>
        <v/>
      </c>
      <c r="J61" s="412" t="str">
        <f t="array" ref="J61">IFERROR(IF(INDEX('Disaggregation Data'!$N$3:$N$154,MATCH(LEFT(M61,255),LEFT('Disaggregation Data'!$J$3:$J$154,255),0))=0,"",INDEX('Disaggregation Data'!$N$3:$N$154,MATCH(LEFT(M61,255),LEFT('Disaggregation Data'!$J$3:$J$154,255),0))),"")</f>
        <v/>
      </c>
      <c r="K61" s="504">
        <f t="shared" si="0"/>
        <v>32</v>
      </c>
      <c r="L61" s="504" t="str">
        <f t="shared" si="1"/>
        <v/>
      </c>
      <c r="M61" s="504" t="str">
        <f t="shared" si="2"/>
        <v/>
      </c>
      <c r="N61" s="482" t="b">
        <f t="shared" si="3"/>
        <v>0</v>
      </c>
      <c r="O61" s="487" t="s">
        <v>1779</v>
      </c>
      <c r="P61" s="524" t="str">
        <f t="array" ref="P61">IFERROR(IF(INDEX('Disaggregation Records'!$G$3:$G$56,MATCH(LEFT(L61,255),LEFT('Disaggregation Records'!$D$3:$D$56,255),0))=0,"",INDEX('Disaggregation Records'!$G$3:$G$56,MATCH(LEFT(L61,255),LEFT('Disaggregation Records'!$D$3:$D$56,255),0))),"")</f>
        <v/>
      </c>
      <c r="Q61" s="525" t="s">
        <v>452</v>
      </c>
      <c r="R61" s="383"/>
    </row>
    <row r="62" spans="1:18" ht="47.1" customHeight="1" x14ac:dyDescent="0.25">
      <c r="A62" s="410">
        <v>6</v>
      </c>
      <c r="B62" s="428" t="str">
        <f>IFERROR(VLOOKUP(A62,'Impact Indicators - Section B'!$A$9:$S$27,19,FALSE),"")</f>
        <v/>
      </c>
      <c r="C62" s="523" t="str">
        <f t="array" ref="C62">IFERROR(IF(INDEX('Disaggregation Records'!$E$3:$E$56,MATCH(LEFT(L62,255),LEFT('Disaggregation Records'!$D$3:$D$56,255),0))=0,"",INDEX('Disaggregation Records'!$E$3:$E$56,MATCH(LEFT(L62,255),LEFT('Disaggregation Records'!$D$3:$D$56,255),0))),"")</f>
        <v/>
      </c>
      <c r="D62" s="523" t="str">
        <f t="array" ref="D62">IFERROR(IF(INDEX('Disaggregation Records'!$F$3:$F$56,MATCH(LEFT(L62,255),LEFT('Disaggregation Records'!$D$3:$D$56,255),0))=0,"",INDEX('Disaggregation Records'!$F$3:$F$56,MATCH(LEFT(L62,255),LEFT('Disaggregation Records'!$D$3:$D$56,255),0))),"")</f>
        <v/>
      </c>
      <c r="E62" s="413" t="str">
        <f t="array" ref="E62">IFERROR(IF(INDEX('Disaggregation Data'!$K$3:$K$154,MATCH(LEFT(M62,255),LEFT('Disaggregation Data'!$J$3:$J$154,255),0))=0,"",INDEX('Disaggregation Data'!$K$3:$K$154,MATCH(LEFT(M62,255),LEFT('Disaggregation Data'!$J$3:$J$154,255),0))),"")</f>
        <v/>
      </c>
      <c r="F62" s="413" t="str">
        <f t="array" ref="F62">IFERROR(IF(INDEX('Disaggregation Data'!$L$3:$L$154,MATCH(LEFT(M62,255),LEFT('Disaggregation Data'!$J$3:$J$154,255),0))=0,"",INDEX('Disaggregation Data'!$L$3:$L$154,MATCH(LEFT(M62,255),LEFT('Disaggregation Data'!$J$3:$J$154,255),0))),"")</f>
        <v/>
      </c>
      <c r="G62" s="413" t="str">
        <f t="array" ref="G62">IFERROR(IF(INDEX('Disaggregation Data'!$O$3:$O$154,MATCH(LEFT(M62,255),LEFT('Disaggregation Data'!$J$3:$J$154,255),0))=0,"",INDEX('Disaggregation Data'!$O$3:$O$154,MATCH(LEFT(M62,255),LEFT('Disaggregation Data'!$J$3:$J$154,255),0))),"")</f>
        <v/>
      </c>
      <c r="H62" s="412" t="str">
        <f t="array" ref="H62">IFERROR(IF(INDEX('Disaggregation Data'!$P$3:$P$154,MATCH(LEFT(M62,255),LEFT('Disaggregation Data'!$J$3:$J$154,255),0))=0,"",INDEX('Disaggregation Data'!$P$3:$P$154,MATCH(LEFT(M62,255),LEFT('Disaggregation Data'!$J$3:$J$154,255),0))),"")</f>
        <v/>
      </c>
      <c r="I62" s="413" t="str">
        <f t="array" ref="I62">IFERROR(IF(INDEX('Disaggregation Data'!$M$3:$M$154,MATCH(LEFT(M62,255),LEFT('Disaggregation Data'!$J$3:$J$154,255),0))=0,"",INDEX('Disaggregation Data'!$M$3:$M$154,MATCH(LEFT(M62,255),LEFT('Disaggregation Data'!$J$3:$J$154,255),0))),"")</f>
        <v/>
      </c>
      <c r="J62" s="412" t="str">
        <f t="array" ref="J62">IFERROR(IF(INDEX('Disaggregation Data'!$N$3:$N$154,MATCH(LEFT(M62,255),LEFT('Disaggregation Data'!$J$3:$J$154,255),0))=0,"",INDEX('Disaggregation Data'!$N$3:$N$154,MATCH(LEFT(M62,255),LEFT('Disaggregation Data'!$J$3:$J$154,255),0))),"")</f>
        <v/>
      </c>
      <c r="K62" s="504">
        <f t="shared" si="0"/>
        <v>33</v>
      </c>
      <c r="L62" s="504" t="str">
        <f t="shared" si="1"/>
        <v/>
      </c>
      <c r="M62" s="504" t="str">
        <f t="shared" si="2"/>
        <v/>
      </c>
      <c r="N62" s="482" t="b">
        <f t="shared" si="3"/>
        <v>0</v>
      </c>
      <c r="O62" s="487" t="s">
        <v>1780</v>
      </c>
      <c r="P62" s="524" t="str">
        <f t="array" ref="P62">IFERROR(IF(INDEX('Disaggregation Records'!$G$3:$G$56,MATCH(LEFT(L62,255),LEFT('Disaggregation Records'!$D$3:$D$56,255),0))=0,"",INDEX('Disaggregation Records'!$G$3:$G$56,MATCH(LEFT(L62,255),LEFT('Disaggregation Records'!$D$3:$D$56,255),0))),"")</f>
        <v/>
      </c>
      <c r="Q62" s="525" t="s">
        <v>452</v>
      </c>
      <c r="R62" s="383"/>
    </row>
    <row r="63" spans="1:18" ht="47.1" customHeight="1" x14ac:dyDescent="0.25">
      <c r="A63" s="410">
        <v>6</v>
      </c>
      <c r="B63" s="428" t="str">
        <f>IFERROR(VLOOKUP(A63,'Impact Indicators - Section B'!$A$9:$S$27,19,FALSE),"")</f>
        <v/>
      </c>
      <c r="C63" s="523" t="str">
        <f t="array" ref="C63">IFERROR(IF(INDEX('Disaggregation Records'!$E$3:$E$56,MATCH(LEFT(L63,255),LEFT('Disaggregation Records'!$D$3:$D$56,255),0))=0,"",INDEX('Disaggregation Records'!$E$3:$E$56,MATCH(LEFT(L63,255),LEFT('Disaggregation Records'!$D$3:$D$56,255),0))),"")</f>
        <v/>
      </c>
      <c r="D63" s="523" t="str">
        <f t="array" ref="D63">IFERROR(IF(INDEX('Disaggregation Records'!$F$3:$F$56,MATCH(LEFT(L63,255),LEFT('Disaggregation Records'!$D$3:$D$56,255),0))=0,"",INDEX('Disaggregation Records'!$F$3:$F$56,MATCH(LEFT(L63,255),LEFT('Disaggregation Records'!$D$3:$D$56,255),0))),"")</f>
        <v/>
      </c>
      <c r="E63" s="413" t="str">
        <f t="array" ref="E63">IFERROR(IF(INDEX('Disaggregation Data'!$K$3:$K$154,MATCH(LEFT(M63,255),LEFT('Disaggregation Data'!$J$3:$J$154,255),0))=0,"",INDEX('Disaggregation Data'!$K$3:$K$154,MATCH(LEFT(M63,255),LEFT('Disaggregation Data'!$J$3:$J$154,255),0))),"")</f>
        <v/>
      </c>
      <c r="F63" s="413" t="str">
        <f t="array" ref="F63">IFERROR(IF(INDEX('Disaggregation Data'!$L$3:$L$154,MATCH(LEFT(M63,255),LEFT('Disaggregation Data'!$J$3:$J$154,255),0))=0,"",INDEX('Disaggregation Data'!$L$3:$L$154,MATCH(LEFT(M63,255),LEFT('Disaggregation Data'!$J$3:$J$154,255),0))),"")</f>
        <v/>
      </c>
      <c r="G63" s="413" t="str">
        <f t="array" ref="G63">IFERROR(IF(INDEX('Disaggregation Data'!$O$3:$O$154,MATCH(LEFT(M63,255),LEFT('Disaggregation Data'!$J$3:$J$154,255),0))=0,"",INDEX('Disaggregation Data'!$O$3:$O$154,MATCH(LEFT(M63,255),LEFT('Disaggregation Data'!$J$3:$J$154,255),0))),"")</f>
        <v/>
      </c>
      <c r="H63" s="412" t="str">
        <f t="array" ref="H63">IFERROR(IF(INDEX('Disaggregation Data'!$P$3:$P$154,MATCH(LEFT(M63,255),LEFT('Disaggregation Data'!$J$3:$J$154,255),0))=0,"",INDEX('Disaggregation Data'!$P$3:$P$154,MATCH(LEFT(M63,255),LEFT('Disaggregation Data'!$J$3:$J$154,255),0))),"")</f>
        <v/>
      </c>
      <c r="I63" s="413" t="str">
        <f t="array" ref="I63">IFERROR(IF(INDEX('Disaggregation Data'!$M$3:$M$154,MATCH(LEFT(M63,255),LEFT('Disaggregation Data'!$J$3:$J$154,255),0))=0,"",INDEX('Disaggregation Data'!$M$3:$M$154,MATCH(LEFT(M63,255),LEFT('Disaggregation Data'!$J$3:$J$154,255),0))),"")</f>
        <v/>
      </c>
      <c r="J63" s="412" t="str">
        <f t="array" ref="J63">IFERROR(IF(INDEX('Disaggregation Data'!$N$3:$N$154,MATCH(LEFT(M63,255),LEFT('Disaggregation Data'!$J$3:$J$154,255),0))=0,"",INDEX('Disaggregation Data'!$N$3:$N$154,MATCH(LEFT(M63,255),LEFT('Disaggregation Data'!$J$3:$J$154,255),0))),"")</f>
        <v/>
      </c>
      <c r="K63" s="504">
        <f t="shared" si="0"/>
        <v>34</v>
      </c>
      <c r="L63" s="504" t="str">
        <f t="shared" si="1"/>
        <v/>
      </c>
      <c r="M63" s="504" t="str">
        <f t="shared" si="2"/>
        <v/>
      </c>
      <c r="N63" s="482" t="b">
        <f t="shared" si="3"/>
        <v>0</v>
      </c>
      <c r="O63" s="487" t="s">
        <v>1781</v>
      </c>
      <c r="P63" s="524" t="str">
        <f t="array" ref="P63">IFERROR(IF(INDEX('Disaggregation Records'!$G$3:$G$56,MATCH(LEFT(L63,255),LEFT('Disaggregation Records'!$D$3:$D$56,255),0))=0,"",INDEX('Disaggregation Records'!$G$3:$G$56,MATCH(LEFT(L63,255),LEFT('Disaggregation Records'!$D$3:$D$56,255),0))),"")</f>
        <v/>
      </c>
      <c r="Q63" s="525" t="s">
        <v>452</v>
      </c>
      <c r="R63" s="383"/>
    </row>
    <row r="64" spans="1:18" ht="47.1" customHeight="1" x14ac:dyDescent="0.25">
      <c r="A64" s="410">
        <v>6</v>
      </c>
      <c r="B64" s="428" t="str">
        <f>IFERROR(VLOOKUP(A64,'Impact Indicators - Section B'!$A$9:$S$27,19,FALSE),"")</f>
        <v/>
      </c>
      <c r="C64" s="523" t="str">
        <f t="array" ref="C64">IFERROR(IF(INDEX('Disaggregation Records'!$E$3:$E$56,MATCH(LEFT(L64,255),LEFT('Disaggregation Records'!$D$3:$D$56,255),0))=0,"",INDEX('Disaggregation Records'!$E$3:$E$56,MATCH(LEFT(L64,255),LEFT('Disaggregation Records'!$D$3:$D$56,255),0))),"")</f>
        <v/>
      </c>
      <c r="D64" s="523" t="str">
        <f t="array" ref="D64">IFERROR(IF(INDEX('Disaggregation Records'!$F$3:$F$56,MATCH(LEFT(L64,255),LEFT('Disaggregation Records'!$D$3:$D$56,255),0))=0,"",INDEX('Disaggregation Records'!$F$3:$F$56,MATCH(LEFT(L64,255),LEFT('Disaggregation Records'!$D$3:$D$56,255),0))),"")</f>
        <v/>
      </c>
      <c r="E64" s="413" t="str">
        <f t="array" ref="E64">IFERROR(IF(INDEX('Disaggregation Data'!$K$3:$K$154,MATCH(LEFT(M64,255),LEFT('Disaggregation Data'!$J$3:$J$154,255),0))=0,"",INDEX('Disaggregation Data'!$K$3:$K$154,MATCH(LEFT(M64,255),LEFT('Disaggregation Data'!$J$3:$J$154,255),0))),"")</f>
        <v/>
      </c>
      <c r="F64" s="413" t="str">
        <f t="array" ref="F64">IFERROR(IF(INDEX('Disaggregation Data'!$L$3:$L$154,MATCH(LEFT(M64,255),LEFT('Disaggregation Data'!$J$3:$J$154,255),0))=0,"",INDEX('Disaggregation Data'!$L$3:$L$154,MATCH(LEFT(M64,255),LEFT('Disaggregation Data'!$J$3:$J$154,255),0))),"")</f>
        <v/>
      </c>
      <c r="G64" s="413" t="str">
        <f t="array" ref="G64">IFERROR(IF(INDEX('Disaggregation Data'!$O$3:$O$154,MATCH(LEFT(M64,255),LEFT('Disaggregation Data'!$J$3:$J$154,255),0))=0,"",INDEX('Disaggregation Data'!$O$3:$O$154,MATCH(LEFT(M64,255),LEFT('Disaggregation Data'!$J$3:$J$154,255),0))),"")</f>
        <v/>
      </c>
      <c r="H64" s="412" t="str">
        <f t="array" ref="H64">IFERROR(IF(INDEX('Disaggregation Data'!$P$3:$P$154,MATCH(LEFT(M64,255),LEFT('Disaggregation Data'!$J$3:$J$154,255),0))=0,"",INDEX('Disaggregation Data'!$P$3:$P$154,MATCH(LEFT(M64,255),LEFT('Disaggregation Data'!$J$3:$J$154,255),0))),"")</f>
        <v/>
      </c>
      <c r="I64" s="413" t="str">
        <f t="array" ref="I64">IFERROR(IF(INDEX('Disaggregation Data'!$M$3:$M$154,MATCH(LEFT(M64,255),LEFT('Disaggregation Data'!$J$3:$J$154,255),0))=0,"",INDEX('Disaggregation Data'!$M$3:$M$154,MATCH(LEFT(M64,255),LEFT('Disaggregation Data'!$J$3:$J$154,255),0))),"")</f>
        <v/>
      </c>
      <c r="J64" s="412" t="str">
        <f t="array" ref="J64">IFERROR(IF(INDEX('Disaggregation Data'!$N$3:$N$154,MATCH(LEFT(M64,255),LEFT('Disaggregation Data'!$J$3:$J$154,255),0))=0,"",INDEX('Disaggregation Data'!$N$3:$N$154,MATCH(LEFT(M64,255),LEFT('Disaggregation Data'!$J$3:$J$154,255),0))),"")</f>
        <v/>
      </c>
      <c r="K64" s="504">
        <f t="shared" si="0"/>
        <v>35</v>
      </c>
      <c r="L64" s="504" t="str">
        <f t="shared" si="1"/>
        <v/>
      </c>
      <c r="M64" s="504" t="str">
        <f t="shared" si="2"/>
        <v/>
      </c>
      <c r="N64" s="482" t="b">
        <f t="shared" si="3"/>
        <v>0</v>
      </c>
      <c r="O64" s="487" t="s">
        <v>1782</v>
      </c>
      <c r="P64" s="524" t="str">
        <f t="array" ref="P64">IFERROR(IF(INDEX('Disaggregation Records'!$G$3:$G$56,MATCH(LEFT(L64,255),LEFT('Disaggregation Records'!$D$3:$D$56,255),0))=0,"",INDEX('Disaggregation Records'!$G$3:$G$56,MATCH(LEFT(L64,255),LEFT('Disaggregation Records'!$D$3:$D$56,255),0))),"")</f>
        <v/>
      </c>
      <c r="Q64" s="525" t="s">
        <v>452</v>
      </c>
      <c r="R64" s="383"/>
    </row>
    <row r="65" spans="1:18" ht="47.1" customHeight="1" x14ac:dyDescent="0.25">
      <c r="A65" s="410">
        <v>6</v>
      </c>
      <c r="B65" s="428" t="str">
        <f>IFERROR(VLOOKUP(A65,'Impact Indicators - Section B'!$A$9:$S$27,19,FALSE),"")</f>
        <v/>
      </c>
      <c r="C65" s="523" t="str">
        <f t="array" ref="C65">IFERROR(IF(INDEX('Disaggregation Records'!$E$3:$E$56,MATCH(LEFT(L65,255),LEFT('Disaggregation Records'!$D$3:$D$56,255),0))=0,"",INDEX('Disaggregation Records'!$E$3:$E$56,MATCH(LEFT(L65,255),LEFT('Disaggregation Records'!$D$3:$D$56,255),0))),"")</f>
        <v/>
      </c>
      <c r="D65" s="523" t="str">
        <f t="array" ref="D65">IFERROR(IF(INDEX('Disaggregation Records'!$F$3:$F$56,MATCH(LEFT(L65,255),LEFT('Disaggregation Records'!$D$3:$D$56,255),0))=0,"",INDEX('Disaggregation Records'!$F$3:$F$56,MATCH(LEFT(L65,255),LEFT('Disaggregation Records'!$D$3:$D$56,255),0))),"")</f>
        <v/>
      </c>
      <c r="E65" s="413" t="str">
        <f t="array" ref="E65">IFERROR(IF(INDEX('Disaggregation Data'!$K$3:$K$154,MATCH(LEFT(M65,255),LEFT('Disaggregation Data'!$J$3:$J$154,255),0))=0,"",INDEX('Disaggregation Data'!$K$3:$K$154,MATCH(LEFT(M65,255),LEFT('Disaggregation Data'!$J$3:$J$154,255),0))),"")</f>
        <v/>
      </c>
      <c r="F65" s="413" t="str">
        <f t="array" ref="F65">IFERROR(IF(INDEX('Disaggregation Data'!$L$3:$L$154,MATCH(LEFT(M65,255),LEFT('Disaggregation Data'!$J$3:$J$154,255),0))=0,"",INDEX('Disaggregation Data'!$L$3:$L$154,MATCH(LEFT(M65,255),LEFT('Disaggregation Data'!$J$3:$J$154,255),0))),"")</f>
        <v/>
      </c>
      <c r="G65" s="413" t="str">
        <f t="array" ref="G65">IFERROR(IF(INDEX('Disaggregation Data'!$O$3:$O$154,MATCH(LEFT(M65,255),LEFT('Disaggregation Data'!$J$3:$J$154,255),0))=0,"",INDEX('Disaggregation Data'!$O$3:$O$154,MATCH(LEFT(M65,255),LEFT('Disaggregation Data'!$J$3:$J$154,255),0))),"")</f>
        <v/>
      </c>
      <c r="H65" s="412" t="str">
        <f t="array" ref="H65">IFERROR(IF(INDEX('Disaggregation Data'!$P$3:$P$154,MATCH(LEFT(M65,255),LEFT('Disaggregation Data'!$J$3:$J$154,255),0))=0,"",INDEX('Disaggregation Data'!$P$3:$P$154,MATCH(LEFT(M65,255),LEFT('Disaggregation Data'!$J$3:$J$154,255),0))),"")</f>
        <v/>
      </c>
      <c r="I65" s="413" t="str">
        <f t="array" ref="I65">IFERROR(IF(INDEX('Disaggregation Data'!$M$3:$M$154,MATCH(LEFT(M65,255),LEFT('Disaggregation Data'!$J$3:$J$154,255),0))=0,"",INDEX('Disaggregation Data'!$M$3:$M$154,MATCH(LEFT(M65,255),LEFT('Disaggregation Data'!$J$3:$J$154,255),0))),"")</f>
        <v/>
      </c>
      <c r="J65" s="412" t="str">
        <f t="array" ref="J65">IFERROR(IF(INDEX('Disaggregation Data'!$N$3:$N$154,MATCH(LEFT(M65,255),LEFT('Disaggregation Data'!$J$3:$J$154,255),0))=0,"",INDEX('Disaggregation Data'!$N$3:$N$154,MATCH(LEFT(M65,255),LEFT('Disaggregation Data'!$J$3:$J$154,255),0))),"")</f>
        <v/>
      </c>
      <c r="K65" s="504">
        <f t="shared" si="0"/>
        <v>36</v>
      </c>
      <c r="L65" s="504" t="str">
        <f t="shared" si="1"/>
        <v/>
      </c>
      <c r="M65" s="504" t="str">
        <f t="shared" si="2"/>
        <v/>
      </c>
      <c r="N65" s="482" t="b">
        <f t="shared" si="3"/>
        <v>0</v>
      </c>
      <c r="O65" s="487" t="s">
        <v>1783</v>
      </c>
      <c r="P65" s="524" t="str">
        <f t="array" ref="P65">IFERROR(IF(INDEX('Disaggregation Records'!$G$3:$G$56,MATCH(LEFT(L65,255),LEFT('Disaggregation Records'!$D$3:$D$56,255),0))=0,"",INDEX('Disaggregation Records'!$G$3:$G$56,MATCH(LEFT(L65,255),LEFT('Disaggregation Records'!$D$3:$D$56,255),0))),"")</f>
        <v/>
      </c>
      <c r="Q65" s="525" t="s">
        <v>452</v>
      </c>
      <c r="R65" s="383"/>
    </row>
    <row r="66" spans="1:18" ht="47.1" customHeight="1" x14ac:dyDescent="0.25">
      <c r="A66" s="410">
        <v>6</v>
      </c>
      <c r="B66" s="428" t="str">
        <f>IFERROR(VLOOKUP(A66,'Impact Indicators - Section B'!$A$9:$S$27,19,FALSE),"")</f>
        <v/>
      </c>
      <c r="C66" s="523" t="str">
        <f t="array" ref="C66">IFERROR(IF(INDEX('Disaggregation Records'!$E$3:$E$56,MATCH(LEFT(L66,255),LEFT('Disaggregation Records'!$D$3:$D$56,255),0))=0,"",INDEX('Disaggregation Records'!$E$3:$E$56,MATCH(LEFT(L66,255),LEFT('Disaggregation Records'!$D$3:$D$56,255),0))),"")</f>
        <v/>
      </c>
      <c r="D66" s="523" t="str">
        <f t="array" ref="D66">IFERROR(IF(INDEX('Disaggregation Records'!$F$3:$F$56,MATCH(LEFT(L66,255),LEFT('Disaggregation Records'!$D$3:$D$56,255),0))=0,"",INDEX('Disaggregation Records'!$F$3:$F$56,MATCH(LEFT(L66,255),LEFT('Disaggregation Records'!$D$3:$D$56,255),0))),"")</f>
        <v/>
      </c>
      <c r="E66" s="413" t="str">
        <f t="array" ref="E66">IFERROR(IF(INDEX('Disaggregation Data'!$K$3:$K$154,MATCH(LEFT(M66,255),LEFT('Disaggregation Data'!$J$3:$J$154,255),0))=0,"",INDEX('Disaggregation Data'!$K$3:$K$154,MATCH(LEFT(M66,255),LEFT('Disaggregation Data'!$J$3:$J$154,255),0))),"")</f>
        <v/>
      </c>
      <c r="F66" s="413" t="str">
        <f t="array" ref="F66">IFERROR(IF(INDEX('Disaggregation Data'!$L$3:$L$154,MATCH(LEFT(M66,255),LEFT('Disaggregation Data'!$J$3:$J$154,255),0))=0,"",INDEX('Disaggregation Data'!$L$3:$L$154,MATCH(LEFT(M66,255),LEFT('Disaggregation Data'!$J$3:$J$154,255),0))),"")</f>
        <v/>
      </c>
      <c r="G66" s="413" t="str">
        <f t="array" ref="G66">IFERROR(IF(INDEX('Disaggregation Data'!$O$3:$O$154,MATCH(LEFT(M66,255),LEFT('Disaggregation Data'!$J$3:$J$154,255),0))=0,"",INDEX('Disaggregation Data'!$O$3:$O$154,MATCH(LEFT(M66,255),LEFT('Disaggregation Data'!$J$3:$J$154,255),0))),"")</f>
        <v/>
      </c>
      <c r="H66" s="412" t="str">
        <f t="array" ref="H66">IFERROR(IF(INDEX('Disaggregation Data'!$P$3:$P$154,MATCH(LEFT(M66,255),LEFT('Disaggregation Data'!$J$3:$J$154,255),0))=0,"",INDEX('Disaggregation Data'!$P$3:$P$154,MATCH(LEFT(M66,255),LEFT('Disaggregation Data'!$J$3:$J$154,255),0))),"")</f>
        <v/>
      </c>
      <c r="I66" s="413" t="str">
        <f t="array" ref="I66">IFERROR(IF(INDEX('Disaggregation Data'!$M$3:$M$154,MATCH(LEFT(M66,255),LEFT('Disaggregation Data'!$J$3:$J$154,255),0))=0,"",INDEX('Disaggregation Data'!$M$3:$M$154,MATCH(LEFT(M66,255),LEFT('Disaggregation Data'!$J$3:$J$154,255),0))),"")</f>
        <v/>
      </c>
      <c r="J66" s="412" t="str">
        <f t="array" ref="J66">IFERROR(IF(INDEX('Disaggregation Data'!$N$3:$N$154,MATCH(LEFT(M66,255),LEFT('Disaggregation Data'!$J$3:$J$154,255),0))=0,"",INDEX('Disaggregation Data'!$N$3:$N$154,MATCH(LEFT(M66,255),LEFT('Disaggregation Data'!$J$3:$J$154,255),0))),"")</f>
        <v/>
      </c>
      <c r="K66" s="504">
        <f t="shared" si="0"/>
        <v>37</v>
      </c>
      <c r="L66" s="504" t="str">
        <f t="shared" si="1"/>
        <v/>
      </c>
      <c r="M66" s="504" t="str">
        <f t="shared" si="2"/>
        <v/>
      </c>
      <c r="N66" s="482" t="b">
        <f t="shared" si="3"/>
        <v>0</v>
      </c>
      <c r="O66" s="487" t="s">
        <v>1784</v>
      </c>
      <c r="P66" s="524" t="str">
        <f t="array" ref="P66">IFERROR(IF(INDEX('Disaggregation Records'!$G$3:$G$56,MATCH(LEFT(L66,255),LEFT('Disaggregation Records'!$D$3:$D$56,255),0))=0,"",INDEX('Disaggregation Records'!$G$3:$G$56,MATCH(LEFT(L66,255),LEFT('Disaggregation Records'!$D$3:$D$56,255),0))),"")</f>
        <v/>
      </c>
      <c r="Q66" s="525" t="s">
        <v>452</v>
      </c>
      <c r="R66" s="383"/>
    </row>
    <row r="67" spans="1:18" ht="47.1" customHeight="1" x14ac:dyDescent="0.25">
      <c r="A67" s="410">
        <v>6</v>
      </c>
      <c r="B67" s="428" t="str">
        <f>IFERROR(VLOOKUP(A67,'Impact Indicators - Section B'!$A$9:$S$27,19,FALSE),"")</f>
        <v/>
      </c>
      <c r="C67" s="523" t="str">
        <f t="array" ref="C67">IFERROR(IF(INDEX('Disaggregation Records'!$E$3:$E$56,MATCH(LEFT(L67,255),LEFT('Disaggregation Records'!$D$3:$D$56,255),0))=0,"",INDEX('Disaggregation Records'!$E$3:$E$56,MATCH(LEFT(L67,255),LEFT('Disaggregation Records'!$D$3:$D$56,255),0))),"")</f>
        <v/>
      </c>
      <c r="D67" s="523" t="str">
        <f t="array" ref="D67">IFERROR(IF(INDEX('Disaggregation Records'!$F$3:$F$56,MATCH(LEFT(L67,255),LEFT('Disaggregation Records'!$D$3:$D$56,255),0))=0,"",INDEX('Disaggregation Records'!$F$3:$F$56,MATCH(LEFT(L67,255),LEFT('Disaggregation Records'!$D$3:$D$56,255),0))),"")</f>
        <v/>
      </c>
      <c r="E67" s="413" t="str">
        <f t="array" ref="E67">IFERROR(IF(INDEX('Disaggregation Data'!$K$3:$K$154,MATCH(LEFT(M67,255),LEFT('Disaggregation Data'!$J$3:$J$154,255),0))=0,"",INDEX('Disaggregation Data'!$K$3:$K$154,MATCH(LEFT(M67,255),LEFT('Disaggregation Data'!$J$3:$J$154,255),0))),"")</f>
        <v/>
      </c>
      <c r="F67" s="413" t="str">
        <f t="array" ref="F67">IFERROR(IF(INDEX('Disaggregation Data'!$L$3:$L$154,MATCH(LEFT(M67,255),LEFT('Disaggregation Data'!$J$3:$J$154,255),0))=0,"",INDEX('Disaggregation Data'!$L$3:$L$154,MATCH(LEFT(M67,255),LEFT('Disaggregation Data'!$J$3:$J$154,255),0))),"")</f>
        <v/>
      </c>
      <c r="G67" s="413" t="str">
        <f t="array" ref="G67">IFERROR(IF(INDEX('Disaggregation Data'!$O$3:$O$154,MATCH(LEFT(M67,255),LEFT('Disaggregation Data'!$J$3:$J$154,255),0))=0,"",INDEX('Disaggregation Data'!$O$3:$O$154,MATCH(LEFT(M67,255),LEFT('Disaggregation Data'!$J$3:$J$154,255),0))),"")</f>
        <v/>
      </c>
      <c r="H67" s="412" t="str">
        <f t="array" ref="H67">IFERROR(IF(INDEX('Disaggregation Data'!$P$3:$P$154,MATCH(LEFT(M67,255),LEFT('Disaggregation Data'!$J$3:$J$154,255),0))=0,"",INDEX('Disaggregation Data'!$P$3:$P$154,MATCH(LEFT(M67,255),LEFT('Disaggregation Data'!$J$3:$J$154,255),0))),"")</f>
        <v/>
      </c>
      <c r="I67" s="413" t="str">
        <f t="array" ref="I67">IFERROR(IF(INDEX('Disaggregation Data'!$M$3:$M$154,MATCH(LEFT(M67,255),LEFT('Disaggregation Data'!$J$3:$J$154,255),0))=0,"",INDEX('Disaggregation Data'!$M$3:$M$154,MATCH(LEFT(M67,255),LEFT('Disaggregation Data'!$J$3:$J$154,255),0))),"")</f>
        <v/>
      </c>
      <c r="J67" s="412" t="str">
        <f t="array" ref="J67">IFERROR(IF(INDEX('Disaggregation Data'!$N$3:$N$154,MATCH(LEFT(M67,255),LEFT('Disaggregation Data'!$J$3:$J$154,255),0))=0,"",INDEX('Disaggregation Data'!$N$3:$N$154,MATCH(LEFT(M67,255),LEFT('Disaggregation Data'!$J$3:$J$154,255),0))),"")</f>
        <v/>
      </c>
      <c r="K67" s="504">
        <f t="shared" si="0"/>
        <v>38</v>
      </c>
      <c r="L67" s="504" t="str">
        <f t="shared" si="1"/>
        <v/>
      </c>
      <c r="M67" s="504" t="str">
        <f t="shared" si="2"/>
        <v/>
      </c>
      <c r="N67" s="482" t="b">
        <f t="shared" si="3"/>
        <v>0</v>
      </c>
      <c r="O67" s="487" t="s">
        <v>1785</v>
      </c>
      <c r="P67" s="524" t="str">
        <f t="array" ref="P67">IFERROR(IF(INDEX('Disaggregation Records'!$G$3:$G$56,MATCH(LEFT(L67,255),LEFT('Disaggregation Records'!$D$3:$D$56,255),0))=0,"",INDEX('Disaggregation Records'!$G$3:$G$56,MATCH(LEFT(L67,255),LEFT('Disaggregation Records'!$D$3:$D$56,255),0))),"")</f>
        <v/>
      </c>
      <c r="Q67" s="525" t="s">
        <v>452</v>
      </c>
      <c r="R67" s="383"/>
    </row>
    <row r="68" spans="1:18" ht="47.1" customHeight="1" x14ac:dyDescent="0.25">
      <c r="A68" s="410">
        <v>6</v>
      </c>
      <c r="B68" s="428" t="str">
        <f>IFERROR(VLOOKUP(A68,'Impact Indicators - Section B'!$A$9:$S$27,19,FALSE),"")</f>
        <v/>
      </c>
      <c r="C68" s="523" t="str">
        <f t="array" ref="C68">IFERROR(IF(INDEX('Disaggregation Records'!$E$3:$E$56,MATCH(LEFT(L68,255),LEFT('Disaggregation Records'!$D$3:$D$56,255),0))=0,"",INDEX('Disaggregation Records'!$E$3:$E$56,MATCH(LEFT(L68,255),LEFT('Disaggregation Records'!$D$3:$D$56,255),0))),"")</f>
        <v/>
      </c>
      <c r="D68" s="523" t="str">
        <f t="array" ref="D68">IFERROR(IF(INDEX('Disaggregation Records'!$F$3:$F$56,MATCH(LEFT(L68,255),LEFT('Disaggregation Records'!$D$3:$D$56,255),0))=0,"",INDEX('Disaggregation Records'!$F$3:$F$56,MATCH(LEFT(L68,255),LEFT('Disaggregation Records'!$D$3:$D$56,255),0))),"")</f>
        <v/>
      </c>
      <c r="E68" s="413" t="str">
        <f t="array" ref="E68">IFERROR(IF(INDEX('Disaggregation Data'!$K$3:$K$154,MATCH(LEFT(M68,255),LEFT('Disaggregation Data'!$J$3:$J$154,255),0))=0,"",INDEX('Disaggregation Data'!$K$3:$K$154,MATCH(LEFT(M68,255),LEFT('Disaggregation Data'!$J$3:$J$154,255),0))),"")</f>
        <v/>
      </c>
      <c r="F68" s="413" t="str">
        <f t="array" ref="F68">IFERROR(IF(INDEX('Disaggregation Data'!$L$3:$L$154,MATCH(LEFT(M68,255),LEFT('Disaggregation Data'!$J$3:$J$154,255),0))=0,"",INDEX('Disaggregation Data'!$L$3:$L$154,MATCH(LEFT(M68,255),LEFT('Disaggregation Data'!$J$3:$J$154,255),0))),"")</f>
        <v/>
      </c>
      <c r="G68" s="413" t="str">
        <f t="array" ref="G68">IFERROR(IF(INDEX('Disaggregation Data'!$O$3:$O$154,MATCH(LEFT(M68,255),LEFT('Disaggregation Data'!$J$3:$J$154,255),0))=0,"",INDEX('Disaggregation Data'!$O$3:$O$154,MATCH(LEFT(M68,255),LEFT('Disaggregation Data'!$J$3:$J$154,255),0))),"")</f>
        <v/>
      </c>
      <c r="H68" s="412" t="str">
        <f t="array" ref="H68">IFERROR(IF(INDEX('Disaggregation Data'!$P$3:$P$154,MATCH(LEFT(M68,255),LEFT('Disaggregation Data'!$J$3:$J$154,255),0))=0,"",INDEX('Disaggregation Data'!$P$3:$P$154,MATCH(LEFT(M68,255),LEFT('Disaggregation Data'!$J$3:$J$154,255),0))),"")</f>
        <v/>
      </c>
      <c r="I68" s="413" t="str">
        <f t="array" ref="I68">IFERROR(IF(INDEX('Disaggregation Data'!$M$3:$M$154,MATCH(LEFT(M68,255),LEFT('Disaggregation Data'!$J$3:$J$154,255),0))=0,"",INDEX('Disaggregation Data'!$M$3:$M$154,MATCH(LEFT(M68,255),LEFT('Disaggregation Data'!$J$3:$J$154,255),0))),"")</f>
        <v/>
      </c>
      <c r="J68" s="412" t="str">
        <f t="array" ref="J68">IFERROR(IF(INDEX('Disaggregation Data'!$N$3:$N$154,MATCH(LEFT(M68,255),LEFT('Disaggregation Data'!$J$3:$J$154,255),0))=0,"",INDEX('Disaggregation Data'!$N$3:$N$154,MATCH(LEFT(M68,255),LEFT('Disaggregation Data'!$J$3:$J$154,255),0))),"")</f>
        <v/>
      </c>
      <c r="K68" s="504">
        <f t="shared" si="0"/>
        <v>39</v>
      </c>
      <c r="L68" s="504" t="str">
        <f t="shared" si="1"/>
        <v/>
      </c>
      <c r="M68" s="504" t="str">
        <f t="shared" si="2"/>
        <v/>
      </c>
      <c r="N68" s="482" t="b">
        <f t="shared" si="3"/>
        <v>0</v>
      </c>
      <c r="O68" s="487" t="s">
        <v>1786</v>
      </c>
      <c r="P68" s="524" t="str">
        <f t="array" ref="P68">IFERROR(IF(INDEX('Disaggregation Records'!$G$3:$G$56,MATCH(LEFT(L68,255),LEFT('Disaggregation Records'!$D$3:$D$56,255),0))=0,"",INDEX('Disaggregation Records'!$G$3:$G$56,MATCH(LEFT(L68,255),LEFT('Disaggregation Records'!$D$3:$D$56,255),0))),"")</f>
        <v/>
      </c>
      <c r="Q68" s="525" t="s">
        <v>452</v>
      </c>
      <c r="R68" s="383"/>
    </row>
    <row r="69" spans="1:18" ht="47.1" customHeight="1" x14ac:dyDescent="0.25">
      <c r="A69" s="410">
        <v>7</v>
      </c>
      <c r="B69" s="428" t="str">
        <f>IFERROR(VLOOKUP(A69,'Impact Indicators - Section B'!$A$9:$S$27,19,FALSE),"")</f>
        <v/>
      </c>
      <c r="C69" s="523" t="str">
        <f t="array" ref="C69">IFERROR(IF(INDEX('Disaggregation Records'!$E$3:$E$56,MATCH(LEFT(L69,255),LEFT('Disaggregation Records'!$D$3:$D$56,255),0))=0,"",INDEX('Disaggregation Records'!$E$3:$E$56,MATCH(LEFT(L69,255),LEFT('Disaggregation Records'!$D$3:$D$56,255),0))),"")</f>
        <v/>
      </c>
      <c r="D69" s="523" t="str">
        <f t="array" ref="D69">IFERROR(IF(INDEX('Disaggregation Records'!$F$3:$F$56,MATCH(LEFT(L69,255),LEFT('Disaggregation Records'!$D$3:$D$56,255),0))=0,"",INDEX('Disaggregation Records'!$F$3:$F$56,MATCH(LEFT(L69,255),LEFT('Disaggregation Records'!$D$3:$D$56,255),0))),"")</f>
        <v/>
      </c>
      <c r="E69" s="413" t="str">
        <f t="array" ref="E69">IFERROR(IF(INDEX('Disaggregation Data'!$K$3:$K$154,MATCH(LEFT(M69,255),LEFT('Disaggregation Data'!$J$3:$J$154,255),0))=0,"",INDEX('Disaggregation Data'!$K$3:$K$154,MATCH(LEFT(M69,255),LEFT('Disaggregation Data'!$J$3:$J$154,255),0))),"")</f>
        <v/>
      </c>
      <c r="F69" s="413" t="str">
        <f t="array" ref="F69">IFERROR(IF(INDEX('Disaggregation Data'!$L$3:$L$154,MATCH(LEFT(M69,255),LEFT('Disaggregation Data'!$J$3:$J$154,255),0))=0,"",INDEX('Disaggregation Data'!$L$3:$L$154,MATCH(LEFT(M69,255),LEFT('Disaggregation Data'!$J$3:$J$154,255),0))),"")</f>
        <v/>
      </c>
      <c r="G69" s="413" t="str">
        <f t="array" ref="G69">IFERROR(IF(INDEX('Disaggregation Data'!$O$3:$O$154,MATCH(LEFT(M69,255),LEFT('Disaggregation Data'!$J$3:$J$154,255),0))=0,"",INDEX('Disaggregation Data'!$O$3:$O$154,MATCH(LEFT(M69,255),LEFT('Disaggregation Data'!$J$3:$J$154,255),0))),"")</f>
        <v/>
      </c>
      <c r="H69" s="412" t="str">
        <f t="array" ref="H69">IFERROR(IF(INDEX('Disaggregation Data'!$P$3:$P$154,MATCH(LEFT(M69,255),LEFT('Disaggregation Data'!$J$3:$J$154,255),0))=0,"",INDEX('Disaggregation Data'!$P$3:$P$154,MATCH(LEFT(M69,255),LEFT('Disaggregation Data'!$J$3:$J$154,255),0))),"")</f>
        <v/>
      </c>
      <c r="I69" s="413" t="str">
        <f t="array" ref="I69">IFERROR(IF(INDEX('Disaggregation Data'!$M$3:$M$154,MATCH(LEFT(M69,255),LEFT('Disaggregation Data'!$J$3:$J$154,255),0))=0,"",INDEX('Disaggregation Data'!$M$3:$M$154,MATCH(LEFT(M69,255),LEFT('Disaggregation Data'!$J$3:$J$154,255),0))),"")</f>
        <v/>
      </c>
      <c r="J69" s="412" t="str">
        <f t="array" ref="J69">IFERROR(IF(INDEX('Disaggregation Data'!$N$3:$N$154,MATCH(LEFT(M69,255),LEFT('Disaggregation Data'!$J$3:$J$154,255),0))=0,"",INDEX('Disaggregation Data'!$N$3:$N$154,MATCH(LEFT(M69,255),LEFT('Disaggregation Data'!$J$3:$J$154,255),0))),"")</f>
        <v/>
      </c>
      <c r="K69" s="504">
        <f t="shared" si="0"/>
        <v>40</v>
      </c>
      <c r="L69" s="504" t="str">
        <f t="shared" si="1"/>
        <v/>
      </c>
      <c r="M69" s="504" t="str">
        <f t="shared" si="2"/>
        <v/>
      </c>
      <c r="N69" s="482" t="b">
        <f t="shared" si="3"/>
        <v>0</v>
      </c>
      <c r="O69" s="487" t="s">
        <v>1787</v>
      </c>
      <c r="P69" s="524" t="str">
        <f t="array" ref="P69">IFERROR(IF(INDEX('Disaggregation Records'!$G$3:$G$56,MATCH(LEFT(L69,255),LEFT('Disaggregation Records'!$D$3:$D$56,255),0))=0,"",INDEX('Disaggregation Records'!$G$3:$G$56,MATCH(LEFT(L69,255),LEFT('Disaggregation Records'!$D$3:$D$56,255),0))),"")</f>
        <v/>
      </c>
      <c r="Q69" s="525" t="s">
        <v>453</v>
      </c>
      <c r="R69" s="383"/>
    </row>
    <row r="70" spans="1:18" ht="47.1" customHeight="1" x14ac:dyDescent="0.25">
      <c r="A70" s="410">
        <v>7</v>
      </c>
      <c r="B70" s="428" t="str">
        <f>IFERROR(VLOOKUP(A70,'Impact Indicators - Section B'!$A$9:$S$27,19,FALSE),"")</f>
        <v/>
      </c>
      <c r="C70" s="523" t="str">
        <f t="array" ref="C70">IFERROR(IF(INDEX('Disaggregation Records'!$E$3:$E$56,MATCH(LEFT(L70,255),LEFT('Disaggregation Records'!$D$3:$D$56,255),0))=0,"",INDEX('Disaggregation Records'!$E$3:$E$56,MATCH(LEFT(L70,255),LEFT('Disaggregation Records'!$D$3:$D$56,255),0))),"")</f>
        <v/>
      </c>
      <c r="D70" s="523" t="str">
        <f t="array" ref="D70">IFERROR(IF(INDEX('Disaggregation Records'!$F$3:$F$56,MATCH(LEFT(L70,255),LEFT('Disaggregation Records'!$D$3:$D$56,255),0))=0,"",INDEX('Disaggregation Records'!$F$3:$F$56,MATCH(LEFT(L70,255),LEFT('Disaggregation Records'!$D$3:$D$56,255),0))),"")</f>
        <v/>
      </c>
      <c r="E70" s="413" t="str">
        <f t="array" ref="E70">IFERROR(IF(INDEX('Disaggregation Data'!$K$3:$K$154,MATCH(LEFT(M70,255),LEFT('Disaggregation Data'!$J$3:$J$154,255),0))=0,"",INDEX('Disaggregation Data'!$K$3:$K$154,MATCH(LEFT(M70,255),LEFT('Disaggregation Data'!$J$3:$J$154,255),0))),"")</f>
        <v/>
      </c>
      <c r="F70" s="413" t="str">
        <f t="array" ref="F70">IFERROR(IF(INDEX('Disaggregation Data'!$L$3:$L$154,MATCH(LEFT(M70,255),LEFT('Disaggregation Data'!$J$3:$J$154,255),0))=0,"",INDEX('Disaggregation Data'!$L$3:$L$154,MATCH(LEFT(M70,255),LEFT('Disaggregation Data'!$J$3:$J$154,255),0))),"")</f>
        <v/>
      </c>
      <c r="G70" s="413" t="str">
        <f t="array" ref="G70">IFERROR(IF(INDEX('Disaggregation Data'!$O$3:$O$154,MATCH(LEFT(M70,255),LEFT('Disaggregation Data'!$J$3:$J$154,255),0))=0,"",INDEX('Disaggregation Data'!$O$3:$O$154,MATCH(LEFT(M70,255),LEFT('Disaggregation Data'!$J$3:$J$154,255),0))),"")</f>
        <v/>
      </c>
      <c r="H70" s="412" t="str">
        <f t="array" ref="H70">IFERROR(IF(INDEX('Disaggregation Data'!$P$3:$P$154,MATCH(LEFT(M70,255),LEFT('Disaggregation Data'!$J$3:$J$154,255),0))=0,"",INDEX('Disaggregation Data'!$P$3:$P$154,MATCH(LEFT(M70,255),LEFT('Disaggregation Data'!$J$3:$J$154,255),0))),"")</f>
        <v/>
      </c>
      <c r="I70" s="413" t="str">
        <f t="array" ref="I70">IFERROR(IF(INDEX('Disaggregation Data'!$M$3:$M$154,MATCH(LEFT(M70,255),LEFT('Disaggregation Data'!$J$3:$J$154,255),0))=0,"",INDEX('Disaggregation Data'!$M$3:$M$154,MATCH(LEFT(M70,255),LEFT('Disaggregation Data'!$J$3:$J$154,255),0))),"")</f>
        <v/>
      </c>
      <c r="J70" s="412" t="str">
        <f t="array" ref="J70">IFERROR(IF(INDEX('Disaggregation Data'!$N$3:$N$154,MATCH(LEFT(M70,255),LEFT('Disaggregation Data'!$J$3:$J$154,255),0))=0,"",INDEX('Disaggregation Data'!$N$3:$N$154,MATCH(LEFT(M70,255),LEFT('Disaggregation Data'!$J$3:$J$154,255),0))),"")</f>
        <v/>
      </c>
      <c r="K70" s="504">
        <f t="shared" si="0"/>
        <v>41</v>
      </c>
      <c r="L70" s="504" t="str">
        <f t="shared" si="1"/>
        <v/>
      </c>
      <c r="M70" s="504" t="str">
        <f t="shared" si="2"/>
        <v/>
      </c>
      <c r="N70" s="482" t="b">
        <f t="shared" si="3"/>
        <v>0</v>
      </c>
      <c r="O70" s="487" t="s">
        <v>1788</v>
      </c>
      <c r="P70" s="524" t="str">
        <f t="array" ref="P70">IFERROR(IF(INDEX('Disaggregation Records'!$G$3:$G$56,MATCH(LEFT(L70,255),LEFT('Disaggregation Records'!$D$3:$D$56,255),0))=0,"",INDEX('Disaggregation Records'!$G$3:$G$56,MATCH(LEFT(L70,255),LEFT('Disaggregation Records'!$D$3:$D$56,255),0))),"")</f>
        <v/>
      </c>
      <c r="Q70" s="525" t="s">
        <v>453</v>
      </c>
      <c r="R70" s="383"/>
    </row>
    <row r="71" spans="1:18" ht="47.1" customHeight="1" x14ac:dyDescent="0.25">
      <c r="A71" s="410">
        <v>7</v>
      </c>
      <c r="B71" s="428" t="str">
        <f>IFERROR(VLOOKUP(A71,'Impact Indicators - Section B'!$A$9:$S$27,19,FALSE),"")</f>
        <v/>
      </c>
      <c r="C71" s="523" t="str">
        <f t="array" ref="C71">IFERROR(IF(INDEX('Disaggregation Records'!$E$3:$E$56,MATCH(LEFT(L71,255),LEFT('Disaggregation Records'!$D$3:$D$56,255),0))=0,"",INDEX('Disaggregation Records'!$E$3:$E$56,MATCH(LEFT(L71,255),LEFT('Disaggregation Records'!$D$3:$D$56,255),0))),"")</f>
        <v/>
      </c>
      <c r="D71" s="523" t="str">
        <f t="array" ref="D71">IFERROR(IF(INDEX('Disaggregation Records'!$F$3:$F$56,MATCH(LEFT(L71,255),LEFT('Disaggregation Records'!$D$3:$D$56,255),0))=0,"",INDEX('Disaggregation Records'!$F$3:$F$56,MATCH(LEFT(L71,255),LEFT('Disaggregation Records'!$D$3:$D$56,255),0))),"")</f>
        <v/>
      </c>
      <c r="E71" s="413" t="str">
        <f t="array" ref="E71">IFERROR(IF(INDEX('Disaggregation Data'!$K$3:$K$154,MATCH(LEFT(M71,255),LEFT('Disaggregation Data'!$J$3:$J$154,255),0))=0,"",INDEX('Disaggregation Data'!$K$3:$K$154,MATCH(LEFT(M71,255),LEFT('Disaggregation Data'!$J$3:$J$154,255),0))),"")</f>
        <v/>
      </c>
      <c r="F71" s="413" t="str">
        <f t="array" ref="F71">IFERROR(IF(INDEX('Disaggregation Data'!$L$3:$L$154,MATCH(LEFT(M71,255),LEFT('Disaggregation Data'!$J$3:$J$154,255),0))=0,"",INDEX('Disaggregation Data'!$L$3:$L$154,MATCH(LEFT(M71,255),LEFT('Disaggregation Data'!$J$3:$J$154,255),0))),"")</f>
        <v/>
      </c>
      <c r="G71" s="413" t="str">
        <f t="array" ref="G71">IFERROR(IF(INDEX('Disaggregation Data'!$O$3:$O$154,MATCH(LEFT(M71,255),LEFT('Disaggregation Data'!$J$3:$J$154,255),0))=0,"",INDEX('Disaggregation Data'!$O$3:$O$154,MATCH(LEFT(M71,255),LEFT('Disaggregation Data'!$J$3:$J$154,255),0))),"")</f>
        <v/>
      </c>
      <c r="H71" s="412" t="str">
        <f t="array" ref="H71">IFERROR(IF(INDEX('Disaggregation Data'!$P$3:$P$154,MATCH(LEFT(M71,255),LEFT('Disaggregation Data'!$J$3:$J$154,255),0))=0,"",INDEX('Disaggregation Data'!$P$3:$P$154,MATCH(LEFT(M71,255),LEFT('Disaggregation Data'!$J$3:$J$154,255),0))),"")</f>
        <v/>
      </c>
      <c r="I71" s="413" t="str">
        <f t="array" ref="I71">IFERROR(IF(INDEX('Disaggregation Data'!$M$3:$M$154,MATCH(LEFT(M71,255),LEFT('Disaggregation Data'!$J$3:$J$154,255),0))=0,"",INDEX('Disaggregation Data'!$M$3:$M$154,MATCH(LEFT(M71,255),LEFT('Disaggregation Data'!$J$3:$J$154,255),0))),"")</f>
        <v/>
      </c>
      <c r="J71" s="412" t="str">
        <f t="array" ref="J71">IFERROR(IF(INDEX('Disaggregation Data'!$N$3:$N$154,MATCH(LEFT(M71,255),LEFT('Disaggregation Data'!$J$3:$J$154,255),0))=0,"",INDEX('Disaggregation Data'!$N$3:$N$154,MATCH(LEFT(M71,255),LEFT('Disaggregation Data'!$J$3:$J$154,255),0))),"")</f>
        <v/>
      </c>
      <c r="K71" s="504">
        <f t="shared" si="0"/>
        <v>42</v>
      </c>
      <c r="L71" s="504" t="str">
        <f t="shared" si="1"/>
        <v/>
      </c>
      <c r="M71" s="504" t="str">
        <f t="shared" si="2"/>
        <v/>
      </c>
      <c r="N71" s="482" t="b">
        <f t="shared" si="3"/>
        <v>0</v>
      </c>
      <c r="O71" s="487" t="s">
        <v>1789</v>
      </c>
      <c r="P71" s="524" t="str">
        <f t="array" ref="P71">IFERROR(IF(INDEX('Disaggregation Records'!$G$3:$G$56,MATCH(LEFT(L71,255),LEFT('Disaggregation Records'!$D$3:$D$56,255),0))=0,"",INDEX('Disaggregation Records'!$G$3:$G$56,MATCH(LEFT(L71,255),LEFT('Disaggregation Records'!$D$3:$D$56,255),0))),"")</f>
        <v/>
      </c>
      <c r="Q71" s="525" t="s">
        <v>453</v>
      </c>
      <c r="R71" s="383"/>
    </row>
    <row r="72" spans="1:18" ht="47.1" customHeight="1" x14ac:dyDescent="0.25">
      <c r="A72" s="410">
        <v>7</v>
      </c>
      <c r="B72" s="428" t="str">
        <f>IFERROR(VLOOKUP(A72,'Impact Indicators - Section B'!$A$9:$S$27,19,FALSE),"")</f>
        <v/>
      </c>
      <c r="C72" s="523" t="str">
        <f t="array" ref="C72">IFERROR(IF(INDEX('Disaggregation Records'!$E$3:$E$56,MATCH(LEFT(L72,255),LEFT('Disaggregation Records'!$D$3:$D$56,255),0))=0,"",INDEX('Disaggregation Records'!$E$3:$E$56,MATCH(LEFT(L72,255),LEFT('Disaggregation Records'!$D$3:$D$56,255),0))),"")</f>
        <v/>
      </c>
      <c r="D72" s="523" t="str">
        <f t="array" ref="D72">IFERROR(IF(INDEX('Disaggregation Records'!$F$3:$F$56,MATCH(LEFT(L72,255),LEFT('Disaggregation Records'!$D$3:$D$56,255),0))=0,"",INDEX('Disaggregation Records'!$F$3:$F$56,MATCH(LEFT(L72,255),LEFT('Disaggregation Records'!$D$3:$D$56,255),0))),"")</f>
        <v/>
      </c>
      <c r="E72" s="413" t="str">
        <f t="array" ref="E72">IFERROR(IF(INDEX('Disaggregation Data'!$K$3:$K$154,MATCH(LEFT(M72,255),LEFT('Disaggregation Data'!$J$3:$J$154,255),0))=0,"",INDEX('Disaggregation Data'!$K$3:$K$154,MATCH(LEFT(M72,255),LEFT('Disaggregation Data'!$J$3:$J$154,255),0))),"")</f>
        <v/>
      </c>
      <c r="F72" s="413" t="str">
        <f t="array" ref="F72">IFERROR(IF(INDEX('Disaggregation Data'!$L$3:$L$154,MATCH(LEFT(M72,255),LEFT('Disaggregation Data'!$J$3:$J$154,255),0))=0,"",INDEX('Disaggregation Data'!$L$3:$L$154,MATCH(LEFT(M72,255),LEFT('Disaggregation Data'!$J$3:$J$154,255),0))),"")</f>
        <v/>
      </c>
      <c r="G72" s="413" t="str">
        <f t="array" ref="G72">IFERROR(IF(INDEX('Disaggregation Data'!$O$3:$O$154,MATCH(LEFT(M72,255),LEFT('Disaggregation Data'!$J$3:$J$154,255),0))=0,"",INDEX('Disaggregation Data'!$O$3:$O$154,MATCH(LEFT(M72,255),LEFT('Disaggregation Data'!$J$3:$J$154,255),0))),"")</f>
        <v/>
      </c>
      <c r="H72" s="412" t="str">
        <f t="array" ref="H72">IFERROR(IF(INDEX('Disaggregation Data'!$P$3:$P$154,MATCH(LEFT(M72,255),LEFT('Disaggregation Data'!$J$3:$J$154,255),0))=0,"",INDEX('Disaggregation Data'!$P$3:$P$154,MATCH(LEFT(M72,255),LEFT('Disaggregation Data'!$J$3:$J$154,255),0))),"")</f>
        <v/>
      </c>
      <c r="I72" s="413" t="str">
        <f t="array" ref="I72">IFERROR(IF(INDEX('Disaggregation Data'!$M$3:$M$154,MATCH(LEFT(M72,255),LEFT('Disaggregation Data'!$J$3:$J$154,255),0))=0,"",INDEX('Disaggregation Data'!$M$3:$M$154,MATCH(LEFT(M72,255),LEFT('Disaggregation Data'!$J$3:$J$154,255),0))),"")</f>
        <v/>
      </c>
      <c r="J72" s="412" t="str">
        <f t="array" ref="J72">IFERROR(IF(INDEX('Disaggregation Data'!$N$3:$N$154,MATCH(LEFT(M72,255),LEFT('Disaggregation Data'!$J$3:$J$154,255),0))=0,"",INDEX('Disaggregation Data'!$N$3:$N$154,MATCH(LEFT(M72,255),LEFT('Disaggregation Data'!$J$3:$J$154,255),0))),"")</f>
        <v/>
      </c>
      <c r="K72" s="504">
        <f t="shared" si="0"/>
        <v>43</v>
      </c>
      <c r="L72" s="504" t="str">
        <f t="shared" si="1"/>
        <v/>
      </c>
      <c r="M72" s="504" t="str">
        <f t="shared" si="2"/>
        <v/>
      </c>
      <c r="N72" s="482" t="b">
        <f t="shared" si="3"/>
        <v>0</v>
      </c>
      <c r="O72" s="487" t="s">
        <v>1790</v>
      </c>
      <c r="P72" s="524" t="str">
        <f t="array" ref="P72">IFERROR(IF(INDEX('Disaggregation Records'!$G$3:$G$56,MATCH(LEFT(L72,255),LEFT('Disaggregation Records'!$D$3:$D$56,255),0))=0,"",INDEX('Disaggregation Records'!$G$3:$G$56,MATCH(LEFT(L72,255),LEFT('Disaggregation Records'!$D$3:$D$56,255),0))),"")</f>
        <v/>
      </c>
      <c r="Q72" s="525" t="s">
        <v>453</v>
      </c>
      <c r="R72" s="383"/>
    </row>
    <row r="73" spans="1:18" ht="47.1" customHeight="1" x14ac:dyDescent="0.25">
      <c r="A73" s="410">
        <v>7</v>
      </c>
      <c r="B73" s="428" t="str">
        <f>IFERROR(VLOOKUP(A73,'Impact Indicators - Section B'!$A$9:$S$27,19,FALSE),"")</f>
        <v/>
      </c>
      <c r="C73" s="523" t="str">
        <f t="array" ref="C73">IFERROR(IF(INDEX('Disaggregation Records'!$E$3:$E$56,MATCH(LEFT(L73,255),LEFT('Disaggregation Records'!$D$3:$D$56,255),0))=0,"",INDEX('Disaggregation Records'!$E$3:$E$56,MATCH(LEFT(L73,255),LEFT('Disaggregation Records'!$D$3:$D$56,255),0))),"")</f>
        <v/>
      </c>
      <c r="D73" s="523" t="str">
        <f t="array" ref="D73">IFERROR(IF(INDEX('Disaggregation Records'!$F$3:$F$56,MATCH(LEFT(L73,255),LEFT('Disaggregation Records'!$D$3:$D$56,255),0))=0,"",INDEX('Disaggregation Records'!$F$3:$F$56,MATCH(LEFT(L73,255),LEFT('Disaggregation Records'!$D$3:$D$56,255),0))),"")</f>
        <v/>
      </c>
      <c r="E73" s="413" t="str">
        <f t="array" ref="E73">IFERROR(IF(INDEX('Disaggregation Data'!$K$3:$K$154,MATCH(LEFT(M73,255),LEFT('Disaggregation Data'!$J$3:$J$154,255),0))=0,"",INDEX('Disaggregation Data'!$K$3:$K$154,MATCH(LEFT(M73,255),LEFT('Disaggregation Data'!$J$3:$J$154,255),0))),"")</f>
        <v/>
      </c>
      <c r="F73" s="413" t="str">
        <f t="array" ref="F73">IFERROR(IF(INDEX('Disaggregation Data'!$L$3:$L$154,MATCH(LEFT(M73,255),LEFT('Disaggregation Data'!$J$3:$J$154,255),0))=0,"",INDEX('Disaggregation Data'!$L$3:$L$154,MATCH(LEFT(M73,255),LEFT('Disaggregation Data'!$J$3:$J$154,255),0))),"")</f>
        <v/>
      </c>
      <c r="G73" s="413" t="str">
        <f t="array" ref="G73">IFERROR(IF(INDEX('Disaggregation Data'!$O$3:$O$154,MATCH(LEFT(M73,255),LEFT('Disaggregation Data'!$J$3:$J$154,255),0))=0,"",INDEX('Disaggregation Data'!$O$3:$O$154,MATCH(LEFT(M73,255),LEFT('Disaggregation Data'!$J$3:$J$154,255),0))),"")</f>
        <v/>
      </c>
      <c r="H73" s="412" t="str">
        <f t="array" ref="H73">IFERROR(IF(INDEX('Disaggregation Data'!$P$3:$P$154,MATCH(LEFT(M73,255),LEFT('Disaggregation Data'!$J$3:$J$154,255),0))=0,"",INDEX('Disaggregation Data'!$P$3:$P$154,MATCH(LEFT(M73,255),LEFT('Disaggregation Data'!$J$3:$J$154,255),0))),"")</f>
        <v/>
      </c>
      <c r="I73" s="413" t="str">
        <f t="array" ref="I73">IFERROR(IF(INDEX('Disaggregation Data'!$M$3:$M$154,MATCH(LEFT(M73,255),LEFT('Disaggregation Data'!$J$3:$J$154,255),0))=0,"",INDEX('Disaggregation Data'!$M$3:$M$154,MATCH(LEFT(M73,255),LEFT('Disaggregation Data'!$J$3:$J$154,255),0))),"")</f>
        <v/>
      </c>
      <c r="J73" s="412" t="str">
        <f t="array" ref="J73">IFERROR(IF(INDEX('Disaggregation Data'!$N$3:$N$154,MATCH(LEFT(M73,255),LEFT('Disaggregation Data'!$J$3:$J$154,255),0))=0,"",INDEX('Disaggregation Data'!$N$3:$N$154,MATCH(LEFT(M73,255),LEFT('Disaggregation Data'!$J$3:$J$154,255),0))),"")</f>
        <v/>
      </c>
      <c r="K73" s="504">
        <f t="shared" ref="K73:K136" si="4">IF(B73=B72,K72+1,0)</f>
        <v>44</v>
      </c>
      <c r="L73" s="504" t="str">
        <f t="shared" ref="L73:L136" si="5">IF(B73&lt;&gt;"",B73&amp;"-"&amp;K73,"")</f>
        <v/>
      </c>
      <c r="M73" s="504" t="str">
        <f t="shared" ref="M73:M136" si="6">IF(B73&lt;&gt;"",B73&amp;C73&amp;D73,"")</f>
        <v/>
      </c>
      <c r="N73" s="482" t="b">
        <f t="shared" ref="N73:N136" si="7">IFERROR(IF(B73&lt;&gt;"",TRUE,FALSE),"")</f>
        <v>0</v>
      </c>
      <c r="O73" s="487" t="s">
        <v>1791</v>
      </c>
      <c r="P73" s="524" t="str">
        <f t="array" ref="P73">IFERROR(IF(INDEX('Disaggregation Records'!$G$3:$G$56,MATCH(LEFT(L73,255),LEFT('Disaggregation Records'!$D$3:$D$56,255),0))=0,"",INDEX('Disaggregation Records'!$G$3:$G$56,MATCH(LEFT(L73,255),LEFT('Disaggregation Records'!$D$3:$D$56,255),0))),"")</f>
        <v/>
      </c>
      <c r="Q73" s="525" t="s">
        <v>453</v>
      </c>
      <c r="R73" s="383"/>
    </row>
    <row r="74" spans="1:18" ht="47.1" customHeight="1" x14ac:dyDescent="0.25">
      <c r="A74" s="410">
        <v>7</v>
      </c>
      <c r="B74" s="428" t="str">
        <f>IFERROR(VLOOKUP(A74,'Impact Indicators - Section B'!$A$9:$S$27,19,FALSE),"")</f>
        <v/>
      </c>
      <c r="C74" s="523" t="str">
        <f t="array" ref="C74">IFERROR(IF(INDEX('Disaggregation Records'!$E$3:$E$56,MATCH(LEFT(L74,255),LEFT('Disaggregation Records'!$D$3:$D$56,255),0))=0,"",INDEX('Disaggregation Records'!$E$3:$E$56,MATCH(LEFT(L74,255),LEFT('Disaggregation Records'!$D$3:$D$56,255),0))),"")</f>
        <v/>
      </c>
      <c r="D74" s="523" t="str">
        <f t="array" ref="D74">IFERROR(IF(INDEX('Disaggregation Records'!$F$3:$F$56,MATCH(LEFT(L74,255),LEFT('Disaggregation Records'!$D$3:$D$56,255),0))=0,"",INDEX('Disaggregation Records'!$F$3:$F$56,MATCH(LEFT(L74,255),LEFT('Disaggregation Records'!$D$3:$D$56,255),0))),"")</f>
        <v/>
      </c>
      <c r="E74" s="413" t="str">
        <f t="array" ref="E74">IFERROR(IF(INDEX('Disaggregation Data'!$K$3:$K$154,MATCH(LEFT(M74,255),LEFT('Disaggregation Data'!$J$3:$J$154,255),0))=0,"",INDEX('Disaggregation Data'!$K$3:$K$154,MATCH(LEFT(M74,255),LEFT('Disaggregation Data'!$J$3:$J$154,255),0))),"")</f>
        <v/>
      </c>
      <c r="F74" s="413" t="str">
        <f t="array" ref="F74">IFERROR(IF(INDEX('Disaggregation Data'!$L$3:$L$154,MATCH(LEFT(M74,255),LEFT('Disaggregation Data'!$J$3:$J$154,255),0))=0,"",INDEX('Disaggregation Data'!$L$3:$L$154,MATCH(LEFT(M74,255),LEFT('Disaggregation Data'!$J$3:$J$154,255),0))),"")</f>
        <v/>
      </c>
      <c r="G74" s="413" t="str">
        <f t="array" ref="G74">IFERROR(IF(INDEX('Disaggregation Data'!$O$3:$O$154,MATCH(LEFT(M74,255),LEFT('Disaggregation Data'!$J$3:$J$154,255),0))=0,"",INDEX('Disaggregation Data'!$O$3:$O$154,MATCH(LEFT(M74,255),LEFT('Disaggregation Data'!$J$3:$J$154,255),0))),"")</f>
        <v/>
      </c>
      <c r="H74" s="412" t="str">
        <f t="array" ref="H74">IFERROR(IF(INDEX('Disaggregation Data'!$P$3:$P$154,MATCH(LEFT(M74,255),LEFT('Disaggregation Data'!$J$3:$J$154,255),0))=0,"",INDEX('Disaggregation Data'!$P$3:$P$154,MATCH(LEFT(M74,255),LEFT('Disaggregation Data'!$J$3:$J$154,255),0))),"")</f>
        <v/>
      </c>
      <c r="I74" s="413" t="str">
        <f t="array" ref="I74">IFERROR(IF(INDEX('Disaggregation Data'!$M$3:$M$154,MATCH(LEFT(M74,255),LEFT('Disaggregation Data'!$J$3:$J$154,255),0))=0,"",INDEX('Disaggregation Data'!$M$3:$M$154,MATCH(LEFT(M74,255),LEFT('Disaggregation Data'!$J$3:$J$154,255),0))),"")</f>
        <v/>
      </c>
      <c r="J74" s="412" t="str">
        <f t="array" ref="J74">IFERROR(IF(INDEX('Disaggregation Data'!$N$3:$N$154,MATCH(LEFT(M74,255),LEFT('Disaggregation Data'!$J$3:$J$154,255),0))=0,"",INDEX('Disaggregation Data'!$N$3:$N$154,MATCH(LEFT(M74,255),LEFT('Disaggregation Data'!$J$3:$J$154,255),0))),"")</f>
        <v/>
      </c>
      <c r="K74" s="504">
        <f t="shared" si="4"/>
        <v>45</v>
      </c>
      <c r="L74" s="504" t="str">
        <f t="shared" si="5"/>
        <v/>
      </c>
      <c r="M74" s="504" t="str">
        <f t="shared" si="6"/>
        <v/>
      </c>
      <c r="N74" s="482" t="b">
        <f t="shared" si="7"/>
        <v>0</v>
      </c>
      <c r="O74" s="487" t="s">
        <v>1792</v>
      </c>
      <c r="P74" s="524" t="str">
        <f t="array" ref="P74">IFERROR(IF(INDEX('Disaggregation Records'!$G$3:$G$56,MATCH(LEFT(L74,255),LEFT('Disaggregation Records'!$D$3:$D$56,255),0))=0,"",INDEX('Disaggregation Records'!$G$3:$G$56,MATCH(LEFT(L74,255),LEFT('Disaggregation Records'!$D$3:$D$56,255),0))),"")</f>
        <v/>
      </c>
      <c r="Q74" s="525" t="s">
        <v>453</v>
      </c>
      <c r="R74" s="383"/>
    </row>
    <row r="75" spans="1:18" ht="47.1" customHeight="1" x14ac:dyDescent="0.25">
      <c r="A75" s="410">
        <v>7</v>
      </c>
      <c r="B75" s="428" t="str">
        <f>IFERROR(VLOOKUP(A75,'Impact Indicators - Section B'!$A$9:$S$27,19,FALSE),"")</f>
        <v/>
      </c>
      <c r="C75" s="523" t="str">
        <f t="array" ref="C75">IFERROR(IF(INDEX('Disaggregation Records'!$E$3:$E$56,MATCH(LEFT(L75,255),LEFT('Disaggregation Records'!$D$3:$D$56,255),0))=0,"",INDEX('Disaggregation Records'!$E$3:$E$56,MATCH(LEFT(L75,255),LEFT('Disaggregation Records'!$D$3:$D$56,255),0))),"")</f>
        <v/>
      </c>
      <c r="D75" s="523" t="str">
        <f t="array" ref="D75">IFERROR(IF(INDEX('Disaggregation Records'!$F$3:$F$56,MATCH(LEFT(L75,255),LEFT('Disaggregation Records'!$D$3:$D$56,255),0))=0,"",INDEX('Disaggregation Records'!$F$3:$F$56,MATCH(LEFT(L75,255),LEFT('Disaggregation Records'!$D$3:$D$56,255),0))),"")</f>
        <v/>
      </c>
      <c r="E75" s="413" t="str">
        <f t="array" ref="E75">IFERROR(IF(INDEX('Disaggregation Data'!$K$3:$K$154,MATCH(LEFT(M75,255),LEFT('Disaggregation Data'!$J$3:$J$154,255),0))=0,"",INDEX('Disaggregation Data'!$K$3:$K$154,MATCH(LEFT(M75,255),LEFT('Disaggregation Data'!$J$3:$J$154,255),0))),"")</f>
        <v/>
      </c>
      <c r="F75" s="413" t="str">
        <f t="array" ref="F75">IFERROR(IF(INDEX('Disaggregation Data'!$L$3:$L$154,MATCH(LEFT(M75,255),LEFT('Disaggregation Data'!$J$3:$J$154,255),0))=0,"",INDEX('Disaggregation Data'!$L$3:$L$154,MATCH(LEFT(M75,255),LEFT('Disaggregation Data'!$J$3:$J$154,255),0))),"")</f>
        <v/>
      </c>
      <c r="G75" s="413" t="str">
        <f t="array" ref="G75">IFERROR(IF(INDEX('Disaggregation Data'!$O$3:$O$154,MATCH(LEFT(M75,255),LEFT('Disaggregation Data'!$J$3:$J$154,255),0))=0,"",INDEX('Disaggregation Data'!$O$3:$O$154,MATCH(LEFT(M75,255),LEFT('Disaggregation Data'!$J$3:$J$154,255),0))),"")</f>
        <v/>
      </c>
      <c r="H75" s="412" t="str">
        <f t="array" ref="H75">IFERROR(IF(INDEX('Disaggregation Data'!$P$3:$P$154,MATCH(LEFT(M75,255),LEFT('Disaggregation Data'!$J$3:$J$154,255),0))=0,"",INDEX('Disaggregation Data'!$P$3:$P$154,MATCH(LEFT(M75,255),LEFT('Disaggregation Data'!$J$3:$J$154,255),0))),"")</f>
        <v/>
      </c>
      <c r="I75" s="413" t="str">
        <f t="array" ref="I75">IFERROR(IF(INDEX('Disaggregation Data'!$M$3:$M$154,MATCH(LEFT(M75,255),LEFT('Disaggregation Data'!$J$3:$J$154,255),0))=0,"",INDEX('Disaggregation Data'!$M$3:$M$154,MATCH(LEFT(M75,255),LEFT('Disaggregation Data'!$J$3:$J$154,255),0))),"")</f>
        <v/>
      </c>
      <c r="J75" s="412" t="str">
        <f t="array" ref="J75">IFERROR(IF(INDEX('Disaggregation Data'!$N$3:$N$154,MATCH(LEFT(M75,255),LEFT('Disaggregation Data'!$J$3:$J$154,255),0))=0,"",INDEX('Disaggregation Data'!$N$3:$N$154,MATCH(LEFT(M75,255),LEFT('Disaggregation Data'!$J$3:$J$154,255),0))),"")</f>
        <v/>
      </c>
      <c r="K75" s="504">
        <f t="shared" si="4"/>
        <v>46</v>
      </c>
      <c r="L75" s="504" t="str">
        <f t="shared" si="5"/>
        <v/>
      </c>
      <c r="M75" s="504" t="str">
        <f t="shared" si="6"/>
        <v/>
      </c>
      <c r="N75" s="482" t="b">
        <f t="shared" si="7"/>
        <v>0</v>
      </c>
      <c r="O75" s="487" t="s">
        <v>1793</v>
      </c>
      <c r="P75" s="524" t="str">
        <f t="array" ref="P75">IFERROR(IF(INDEX('Disaggregation Records'!$G$3:$G$56,MATCH(LEFT(L75,255),LEFT('Disaggregation Records'!$D$3:$D$56,255),0))=0,"",INDEX('Disaggregation Records'!$G$3:$G$56,MATCH(LEFT(L75,255),LEFT('Disaggregation Records'!$D$3:$D$56,255),0))),"")</f>
        <v/>
      </c>
      <c r="Q75" s="525" t="s">
        <v>453</v>
      </c>
      <c r="R75" s="383"/>
    </row>
    <row r="76" spans="1:18" ht="47.1" customHeight="1" x14ac:dyDescent="0.25">
      <c r="A76" s="410">
        <v>7</v>
      </c>
      <c r="B76" s="428" t="str">
        <f>IFERROR(VLOOKUP(A76,'Impact Indicators - Section B'!$A$9:$S$27,19,FALSE),"")</f>
        <v/>
      </c>
      <c r="C76" s="523" t="str">
        <f t="array" ref="C76">IFERROR(IF(INDEX('Disaggregation Records'!$E$3:$E$56,MATCH(LEFT(L76,255),LEFT('Disaggregation Records'!$D$3:$D$56,255),0))=0,"",INDEX('Disaggregation Records'!$E$3:$E$56,MATCH(LEFT(L76,255),LEFT('Disaggregation Records'!$D$3:$D$56,255),0))),"")</f>
        <v/>
      </c>
      <c r="D76" s="523" t="str">
        <f t="array" ref="D76">IFERROR(IF(INDEX('Disaggregation Records'!$F$3:$F$56,MATCH(LEFT(L76,255),LEFT('Disaggregation Records'!$D$3:$D$56,255),0))=0,"",INDEX('Disaggregation Records'!$F$3:$F$56,MATCH(LEFT(L76,255),LEFT('Disaggregation Records'!$D$3:$D$56,255),0))),"")</f>
        <v/>
      </c>
      <c r="E76" s="413" t="str">
        <f t="array" ref="E76">IFERROR(IF(INDEX('Disaggregation Data'!$K$3:$K$154,MATCH(LEFT(M76,255),LEFT('Disaggregation Data'!$J$3:$J$154,255),0))=0,"",INDEX('Disaggregation Data'!$K$3:$K$154,MATCH(LEFT(M76,255),LEFT('Disaggregation Data'!$J$3:$J$154,255),0))),"")</f>
        <v/>
      </c>
      <c r="F76" s="413" t="str">
        <f t="array" ref="F76">IFERROR(IF(INDEX('Disaggregation Data'!$L$3:$L$154,MATCH(LEFT(M76,255),LEFT('Disaggregation Data'!$J$3:$J$154,255),0))=0,"",INDEX('Disaggregation Data'!$L$3:$L$154,MATCH(LEFT(M76,255),LEFT('Disaggregation Data'!$J$3:$J$154,255),0))),"")</f>
        <v/>
      </c>
      <c r="G76" s="413" t="str">
        <f t="array" ref="G76">IFERROR(IF(INDEX('Disaggregation Data'!$O$3:$O$154,MATCH(LEFT(M76,255),LEFT('Disaggregation Data'!$J$3:$J$154,255),0))=0,"",INDEX('Disaggregation Data'!$O$3:$O$154,MATCH(LEFT(M76,255),LEFT('Disaggregation Data'!$J$3:$J$154,255),0))),"")</f>
        <v/>
      </c>
      <c r="H76" s="412" t="str">
        <f t="array" ref="H76">IFERROR(IF(INDEX('Disaggregation Data'!$P$3:$P$154,MATCH(LEFT(M76,255),LEFT('Disaggregation Data'!$J$3:$J$154,255),0))=0,"",INDEX('Disaggregation Data'!$P$3:$P$154,MATCH(LEFT(M76,255),LEFT('Disaggregation Data'!$J$3:$J$154,255),0))),"")</f>
        <v/>
      </c>
      <c r="I76" s="413" t="str">
        <f t="array" ref="I76">IFERROR(IF(INDEX('Disaggregation Data'!$M$3:$M$154,MATCH(LEFT(M76,255),LEFT('Disaggregation Data'!$J$3:$J$154,255),0))=0,"",INDEX('Disaggregation Data'!$M$3:$M$154,MATCH(LEFT(M76,255),LEFT('Disaggregation Data'!$J$3:$J$154,255),0))),"")</f>
        <v/>
      </c>
      <c r="J76" s="412" t="str">
        <f t="array" ref="J76">IFERROR(IF(INDEX('Disaggregation Data'!$N$3:$N$154,MATCH(LEFT(M76,255),LEFT('Disaggregation Data'!$J$3:$J$154,255),0))=0,"",INDEX('Disaggregation Data'!$N$3:$N$154,MATCH(LEFT(M76,255),LEFT('Disaggregation Data'!$J$3:$J$154,255),0))),"")</f>
        <v/>
      </c>
      <c r="K76" s="504">
        <f t="shared" si="4"/>
        <v>47</v>
      </c>
      <c r="L76" s="504" t="str">
        <f t="shared" si="5"/>
        <v/>
      </c>
      <c r="M76" s="504" t="str">
        <f t="shared" si="6"/>
        <v/>
      </c>
      <c r="N76" s="482" t="b">
        <f t="shared" si="7"/>
        <v>0</v>
      </c>
      <c r="O76" s="487" t="s">
        <v>1794</v>
      </c>
      <c r="P76" s="524" t="str">
        <f t="array" ref="P76">IFERROR(IF(INDEX('Disaggregation Records'!$G$3:$G$56,MATCH(LEFT(L76,255),LEFT('Disaggregation Records'!$D$3:$D$56,255),0))=0,"",INDEX('Disaggregation Records'!$G$3:$G$56,MATCH(LEFT(L76,255),LEFT('Disaggregation Records'!$D$3:$D$56,255),0))),"")</f>
        <v/>
      </c>
      <c r="Q76" s="525" t="s">
        <v>453</v>
      </c>
      <c r="R76" s="383"/>
    </row>
    <row r="77" spans="1:18" ht="47.1" customHeight="1" x14ac:dyDescent="0.25">
      <c r="A77" s="410">
        <v>7</v>
      </c>
      <c r="B77" s="428" t="str">
        <f>IFERROR(VLOOKUP(A77,'Impact Indicators - Section B'!$A$9:$S$27,19,FALSE),"")</f>
        <v/>
      </c>
      <c r="C77" s="523" t="str">
        <f t="array" ref="C77">IFERROR(IF(INDEX('Disaggregation Records'!$E$3:$E$56,MATCH(LEFT(L77,255),LEFT('Disaggregation Records'!$D$3:$D$56,255),0))=0,"",INDEX('Disaggregation Records'!$E$3:$E$56,MATCH(LEFT(L77,255),LEFT('Disaggregation Records'!$D$3:$D$56,255),0))),"")</f>
        <v/>
      </c>
      <c r="D77" s="523" t="str">
        <f t="array" ref="D77">IFERROR(IF(INDEX('Disaggregation Records'!$F$3:$F$56,MATCH(LEFT(L77,255),LEFT('Disaggregation Records'!$D$3:$D$56,255),0))=0,"",INDEX('Disaggregation Records'!$F$3:$F$56,MATCH(LEFT(L77,255),LEFT('Disaggregation Records'!$D$3:$D$56,255),0))),"")</f>
        <v/>
      </c>
      <c r="E77" s="413" t="str">
        <f t="array" ref="E77">IFERROR(IF(INDEX('Disaggregation Data'!$K$3:$K$154,MATCH(LEFT(M77,255),LEFT('Disaggregation Data'!$J$3:$J$154,255),0))=0,"",INDEX('Disaggregation Data'!$K$3:$K$154,MATCH(LEFT(M77,255),LEFT('Disaggregation Data'!$J$3:$J$154,255),0))),"")</f>
        <v/>
      </c>
      <c r="F77" s="413" t="str">
        <f t="array" ref="F77">IFERROR(IF(INDEX('Disaggregation Data'!$L$3:$L$154,MATCH(LEFT(M77,255),LEFT('Disaggregation Data'!$J$3:$J$154,255),0))=0,"",INDEX('Disaggregation Data'!$L$3:$L$154,MATCH(LEFT(M77,255),LEFT('Disaggregation Data'!$J$3:$J$154,255),0))),"")</f>
        <v/>
      </c>
      <c r="G77" s="413" t="str">
        <f t="array" ref="G77">IFERROR(IF(INDEX('Disaggregation Data'!$O$3:$O$154,MATCH(LEFT(M77,255),LEFT('Disaggregation Data'!$J$3:$J$154,255),0))=0,"",INDEX('Disaggregation Data'!$O$3:$O$154,MATCH(LEFT(M77,255),LEFT('Disaggregation Data'!$J$3:$J$154,255),0))),"")</f>
        <v/>
      </c>
      <c r="H77" s="412" t="str">
        <f t="array" ref="H77">IFERROR(IF(INDEX('Disaggregation Data'!$P$3:$P$154,MATCH(LEFT(M77,255),LEFT('Disaggregation Data'!$J$3:$J$154,255),0))=0,"",INDEX('Disaggregation Data'!$P$3:$P$154,MATCH(LEFT(M77,255),LEFT('Disaggregation Data'!$J$3:$J$154,255),0))),"")</f>
        <v/>
      </c>
      <c r="I77" s="413" t="str">
        <f t="array" ref="I77">IFERROR(IF(INDEX('Disaggregation Data'!$M$3:$M$154,MATCH(LEFT(M77,255),LEFT('Disaggregation Data'!$J$3:$J$154,255),0))=0,"",INDEX('Disaggregation Data'!$M$3:$M$154,MATCH(LEFT(M77,255),LEFT('Disaggregation Data'!$J$3:$J$154,255),0))),"")</f>
        <v/>
      </c>
      <c r="J77" s="412" t="str">
        <f t="array" ref="J77">IFERROR(IF(INDEX('Disaggregation Data'!$N$3:$N$154,MATCH(LEFT(M77,255),LEFT('Disaggregation Data'!$J$3:$J$154,255),0))=0,"",INDEX('Disaggregation Data'!$N$3:$N$154,MATCH(LEFT(M77,255),LEFT('Disaggregation Data'!$J$3:$J$154,255),0))),"")</f>
        <v/>
      </c>
      <c r="K77" s="504">
        <f t="shared" si="4"/>
        <v>48</v>
      </c>
      <c r="L77" s="504" t="str">
        <f t="shared" si="5"/>
        <v/>
      </c>
      <c r="M77" s="504" t="str">
        <f t="shared" si="6"/>
        <v/>
      </c>
      <c r="N77" s="482" t="b">
        <f t="shared" si="7"/>
        <v>0</v>
      </c>
      <c r="O77" s="487" t="s">
        <v>1795</v>
      </c>
      <c r="P77" s="524" t="str">
        <f t="array" ref="P77">IFERROR(IF(INDEX('Disaggregation Records'!$G$3:$G$56,MATCH(LEFT(L77,255),LEFT('Disaggregation Records'!$D$3:$D$56,255),0))=0,"",INDEX('Disaggregation Records'!$G$3:$G$56,MATCH(LEFT(L77,255),LEFT('Disaggregation Records'!$D$3:$D$56,255),0))),"")</f>
        <v/>
      </c>
      <c r="Q77" s="525" t="s">
        <v>453</v>
      </c>
      <c r="R77" s="383"/>
    </row>
    <row r="78" spans="1:18" ht="47.1" customHeight="1" x14ac:dyDescent="0.25">
      <c r="A78" s="410">
        <v>7</v>
      </c>
      <c r="B78" s="428" t="str">
        <f>IFERROR(VLOOKUP(A78,'Impact Indicators - Section B'!$A$9:$S$27,19,FALSE),"")</f>
        <v/>
      </c>
      <c r="C78" s="523" t="str">
        <f t="array" ref="C78">IFERROR(IF(INDEX('Disaggregation Records'!$E$3:$E$56,MATCH(LEFT(L78,255),LEFT('Disaggregation Records'!$D$3:$D$56,255),0))=0,"",INDEX('Disaggregation Records'!$E$3:$E$56,MATCH(LEFT(L78,255),LEFT('Disaggregation Records'!$D$3:$D$56,255),0))),"")</f>
        <v/>
      </c>
      <c r="D78" s="523" t="str">
        <f t="array" ref="D78">IFERROR(IF(INDEX('Disaggregation Records'!$F$3:$F$56,MATCH(LEFT(L78,255),LEFT('Disaggregation Records'!$D$3:$D$56,255),0))=0,"",INDEX('Disaggregation Records'!$F$3:$F$56,MATCH(LEFT(L78,255),LEFT('Disaggregation Records'!$D$3:$D$56,255),0))),"")</f>
        <v/>
      </c>
      <c r="E78" s="413" t="str">
        <f t="array" ref="E78">IFERROR(IF(INDEX('Disaggregation Data'!$K$3:$K$154,MATCH(LEFT(M78,255),LEFT('Disaggregation Data'!$J$3:$J$154,255),0))=0,"",INDEX('Disaggregation Data'!$K$3:$K$154,MATCH(LEFT(M78,255),LEFT('Disaggregation Data'!$J$3:$J$154,255),0))),"")</f>
        <v/>
      </c>
      <c r="F78" s="413" t="str">
        <f t="array" ref="F78">IFERROR(IF(INDEX('Disaggregation Data'!$L$3:$L$154,MATCH(LEFT(M78,255),LEFT('Disaggregation Data'!$J$3:$J$154,255),0))=0,"",INDEX('Disaggregation Data'!$L$3:$L$154,MATCH(LEFT(M78,255),LEFT('Disaggregation Data'!$J$3:$J$154,255),0))),"")</f>
        <v/>
      </c>
      <c r="G78" s="413" t="str">
        <f t="array" ref="G78">IFERROR(IF(INDEX('Disaggregation Data'!$O$3:$O$154,MATCH(LEFT(M78,255),LEFT('Disaggregation Data'!$J$3:$J$154,255),0))=0,"",INDEX('Disaggregation Data'!$O$3:$O$154,MATCH(LEFT(M78,255),LEFT('Disaggregation Data'!$J$3:$J$154,255),0))),"")</f>
        <v/>
      </c>
      <c r="H78" s="412" t="str">
        <f t="array" ref="H78">IFERROR(IF(INDEX('Disaggregation Data'!$P$3:$P$154,MATCH(LEFT(M78,255),LEFT('Disaggregation Data'!$J$3:$J$154,255),0))=0,"",INDEX('Disaggregation Data'!$P$3:$P$154,MATCH(LEFT(M78,255),LEFT('Disaggregation Data'!$J$3:$J$154,255),0))),"")</f>
        <v/>
      </c>
      <c r="I78" s="413" t="str">
        <f t="array" ref="I78">IFERROR(IF(INDEX('Disaggregation Data'!$M$3:$M$154,MATCH(LEFT(M78,255),LEFT('Disaggregation Data'!$J$3:$J$154,255),0))=0,"",INDEX('Disaggregation Data'!$M$3:$M$154,MATCH(LEFT(M78,255),LEFT('Disaggregation Data'!$J$3:$J$154,255),0))),"")</f>
        <v/>
      </c>
      <c r="J78" s="412" t="str">
        <f t="array" ref="J78">IFERROR(IF(INDEX('Disaggregation Data'!$N$3:$N$154,MATCH(LEFT(M78,255),LEFT('Disaggregation Data'!$J$3:$J$154,255),0))=0,"",INDEX('Disaggregation Data'!$N$3:$N$154,MATCH(LEFT(M78,255),LEFT('Disaggregation Data'!$J$3:$J$154,255),0))),"")</f>
        <v/>
      </c>
      <c r="K78" s="504">
        <f t="shared" si="4"/>
        <v>49</v>
      </c>
      <c r="L78" s="504" t="str">
        <f t="shared" si="5"/>
        <v/>
      </c>
      <c r="M78" s="504" t="str">
        <f t="shared" si="6"/>
        <v/>
      </c>
      <c r="N78" s="482" t="b">
        <f t="shared" si="7"/>
        <v>0</v>
      </c>
      <c r="O78" s="487" t="s">
        <v>1796</v>
      </c>
      <c r="P78" s="524" t="str">
        <f t="array" ref="P78">IFERROR(IF(INDEX('Disaggregation Records'!$G$3:$G$56,MATCH(LEFT(L78,255),LEFT('Disaggregation Records'!$D$3:$D$56,255),0))=0,"",INDEX('Disaggregation Records'!$G$3:$G$56,MATCH(LEFT(L78,255),LEFT('Disaggregation Records'!$D$3:$D$56,255),0))),"")</f>
        <v/>
      </c>
      <c r="Q78" s="525" t="s">
        <v>453</v>
      </c>
      <c r="R78" s="383"/>
    </row>
    <row r="79" spans="1:18" ht="47.1" customHeight="1" x14ac:dyDescent="0.25">
      <c r="A79" s="410">
        <v>8</v>
      </c>
      <c r="B79" s="428" t="str">
        <f>IFERROR(VLOOKUP(A79,'Impact Indicators - Section B'!$A$9:$S$27,19,FALSE),"")</f>
        <v/>
      </c>
      <c r="C79" s="523" t="str">
        <f t="array" ref="C79">IFERROR(IF(INDEX('Disaggregation Records'!$E$3:$E$56,MATCH(LEFT(L79,255),LEFT('Disaggregation Records'!$D$3:$D$56,255),0))=0,"",INDEX('Disaggregation Records'!$E$3:$E$56,MATCH(LEFT(L79,255),LEFT('Disaggregation Records'!$D$3:$D$56,255),0))),"")</f>
        <v/>
      </c>
      <c r="D79" s="523" t="str">
        <f t="array" ref="D79">IFERROR(IF(INDEX('Disaggregation Records'!$F$3:$F$56,MATCH(LEFT(L79,255),LEFT('Disaggregation Records'!$D$3:$D$56,255),0))=0,"",INDEX('Disaggregation Records'!$F$3:$F$56,MATCH(LEFT(L79,255),LEFT('Disaggregation Records'!$D$3:$D$56,255),0))),"")</f>
        <v/>
      </c>
      <c r="E79" s="413" t="str">
        <f t="array" ref="E79">IFERROR(IF(INDEX('Disaggregation Data'!$K$3:$K$154,MATCH(LEFT(M79,255),LEFT('Disaggregation Data'!$J$3:$J$154,255),0))=0,"",INDEX('Disaggregation Data'!$K$3:$K$154,MATCH(LEFT(M79,255),LEFT('Disaggregation Data'!$J$3:$J$154,255),0))),"")</f>
        <v/>
      </c>
      <c r="F79" s="413" t="str">
        <f t="array" ref="F79">IFERROR(IF(INDEX('Disaggregation Data'!$L$3:$L$154,MATCH(LEFT(M79,255),LEFT('Disaggregation Data'!$J$3:$J$154,255),0))=0,"",INDEX('Disaggregation Data'!$L$3:$L$154,MATCH(LEFT(M79,255),LEFT('Disaggregation Data'!$J$3:$J$154,255),0))),"")</f>
        <v/>
      </c>
      <c r="G79" s="413" t="str">
        <f t="array" ref="G79">IFERROR(IF(INDEX('Disaggregation Data'!$O$3:$O$154,MATCH(LEFT(M79,255),LEFT('Disaggregation Data'!$J$3:$J$154,255),0))=0,"",INDEX('Disaggregation Data'!$O$3:$O$154,MATCH(LEFT(M79,255),LEFT('Disaggregation Data'!$J$3:$J$154,255),0))),"")</f>
        <v/>
      </c>
      <c r="H79" s="412" t="str">
        <f t="array" ref="H79">IFERROR(IF(INDEX('Disaggregation Data'!$P$3:$P$154,MATCH(LEFT(M79,255),LEFT('Disaggregation Data'!$J$3:$J$154,255),0))=0,"",INDEX('Disaggregation Data'!$P$3:$P$154,MATCH(LEFT(M79,255),LEFT('Disaggregation Data'!$J$3:$J$154,255),0))),"")</f>
        <v/>
      </c>
      <c r="I79" s="413" t="str">
        <f t="array" ref="I79">IFERROR(IF(INDEX('Disaggregation Data'!$M$3:$M$154,MATCH(LEFT(M79,255),LEFT('Disaggregation Data'!$J$3:$J$154,255),0))=0,"",INDEX('Disaggregation Data'!$M$3:$M$154,MATCH(LEFT(M79,255),LEFT('Disaggregation Data'!$J$3:$J$154,255),0))),"")</f>
        <v/>
      </c>
      <c r="J79" s="412" t="str">
        <f t="array" ref="J79">IFERROR(IF(INDEX('Disaggregation Data'!$N$3:$N$154,MATCH(LEFT(M79,255),LEFT('Disaggregation Data'!$J$3:$J$154,255),0))=0,"",INDEX('Disaggregation Data'!$N$3:$N$154,MATCH(LEFT(M79,255),LEFT('Disaggregation Data'!$J$3:$J$154,255),0))),"")</f>
        <v/>
      </c>
      <c r="K79" s="504">
        <f t="shared" si="4"/>
        <v>50</v>
      </c>
      <c r="L79" s="504" t="str">
        <f t="shared" si="5"/>
        <v/>
      </c>
      <c r="M79" s="504" t="str">
        <f t="shared" si="6"/>
        <v/>
      </c>
      <c r="N79" s="482" t="b">
        <f t="shared" si="7"/>
        <v>0</v>
      </c>
      <c r="O79" s="487" t="s">
        <v>1797</v>
      </c>
      <c r="P79" s="524" t="str">
        <f t="array" ref="P79">IFERROR(IF(INDEX('Disaggregation Records'!$G$3:$G$56,MATCH(LEFT(L79,255),LEFT('Disaggregation Records'!$D$3:$D$56,255),0))=0,"",INDEX('Disaggregation Records'!$G$3:$G$56,MATCH(LEFT(L79,255),LEFT('Disaggregation Records'!$D$3:$D$56,255),0))),"")</f>
        <v/>
      </c>
      <c r="Q79" s="525" t="s">
        <v>454</v>
      </c>
      <c r="R79" s="383"/>
    </row>
    <row r="80" spans="1:18" ht="47.1" customHeight="1" x14ac:dyDescent="0.25">
      <c r="A80" s="410">
        <v>8</v>
      </c>
      <c r="B80" s="428" t="str">
        <f>IFERROR(VLOOKUP(A80,'Impact Indicators - Section B'!$A$9:$S$27,19,FALSE),"")</f>
        <v/>
      </c>
      <c r="C80" s="523" t="str">
        <f t="array" ref="C80">IFERROR(IF(INDEX('Disaggregation Records'!$E$3:$E$56,MATCH(LEFT(L80,255),LEFT('Disaggregation Records'!$D$3:$D$56,255),0))=0,"",INDEX('Disaggregation Records'!$E$3:$E$56,MATCH(LEFT(L80,255),LEFT('Disaggregation Records'!$D$3:$D$56,255),0))),"")</f>
        <v/>
      </c>
      <c r="D80" s="523" t="str">
        <f t="array" ref="D80">IFERROR(IF(INDEX('Disaggregation Records'!$F$3:$F$56,MATCH(LEFT(L80,255),LEFT('Disaggregation Records'!$D$3:$D$56,255),0))=0,"",INDEX('Disaggregation Records'!$F$3:$F$56,MATCH(LEFT(L80,255),LEFT('Disaggregation Records'!$D$3:$D$56,255),0))),"")</f>
        <v/>
      </c>
      <c r="E80" s="413" t="str">
        <f t="array" ref="E80">IFERROR(IF(INDEX('Disaggregation Data'!$K$3:$K$154,MATCH(LEFT(M80,255),LEFT('Disaggregation Data'!$J$3:$J$154,255),0))=0,"",INDEX('Disaggregation Data'!$K$3:$K$154,MATCH(LEFT(M80,255),LEFT('Disaggregation Data'!$J$3:$J$154,255),0))),"")</f>
        <v/>
      </c>
      <c r="F80" s="413" t="str">
        <f t="array" ref="F80">IFERROR(IF(INDEX('Disaggregation Data'!$L$3:$L$154,MATCH(LEFT(M80,255),LEFT('Disaggregation Data'!$J$3:$J$154,255),0))=0,"",INDEX('Disaggregation Data'!$L$3:$L$154,MATCH(LEFT(M80,255),LEFT('Disaggregation Data'!$J$3:$J$154,255),0))),"")</f>
        <v/>
      </c>
      <c r="G80" s="413" t="str">
        <f t="array" ref="G80">IFERROR(IF(INDEX('Disaggregation Data'!$O$3:$O$154,MATCH(LEFT(M80,255),LEFT('Disaggregation Data'!$J$3:$J$154,255),0))=0,"",INDEX('Disaggregation Data'!$O$3:$O$154,MATCH(LEFT(M80,255),LEFT('Disaggregation Data'!$J$3:$J$154,255),0))),"")</f>
        <v/>
      </c>
      <c r="H80" s="412" t="str">
        <f t="array" ref="H80">IFERROR(IF(INDEX('Disaggregation Data'!$P$3:$P$154,MATCH(LEFT(M80,255),LEFT('Disaggregation Data'!$J$3:$J$154,255),0))=0,"",INDEX('Disaggregation Data'!$P$3:$P$154,MATCH(LEFT(M80,255),LEFT('Disaggregation Data'!$J$3:$J$154,255),0))),"")</f>
        <v/>
      </c>
      <c r="I80" s="413" t="str">
        <f t="array" ref="I80">IFERROR(IF(INDEX('Disaggregation Data'!$M$3:$M$154,MATCH(LEFT(M80,255),LEFT('Disaggregation Data'!$J$3:$J$154,255),0))=0,"",INDEX('Disaggregation Data'!$M$3:$M$154,MATCH(LEFT(M80,255),LEFT('Disaggregation Data'!$J$3:$J$154,255),0))),"")</f>
        <v/>
      </c>
      <c r="J80" s="412" t="str">
        <f t="array" ref="J80">IFERROR(IF(INDEX('Disaggregation Data'!$N$3:$N$154,MATCH(LEFT(M80,255),LEFT('Disaggregation Data'!$J$3:$J$154,255),0))=0,"",INDEX('Disaggregation Data'!$N$3:$N$154,MATCH(LEFT(M80,255),LEFT('Disaggregation Data'!$J$3:$J$154,255),0))),"")</f>
        <v/>
      </c>
      <c r="K80" s="504">
        <f t="shared" si="4"/>
        <v>51</v>
      </c>
      <c r="L80" s="504" t="str">
        <f t="shared" si="5"/>
        <v/>
      </c>
      <c r="M80" s="504" t="str">
        <f t="shared" si="6"/>
        <v/>
      </c>
      <c r="N80" s="482" t="b">
        <f t="shared" si="7"/>
        <v>0</v>
      </c>
      <c r="O80" s="487" t="s">
        <v>1798</v>
      </c>
      <c r="P80" s="524" t="str">
        <f t="array" ref="P80">IFERROR(IF(INDEX('Disaggregation Records'!$G$3:$G$56,MATCH(LEFT(L80,255),LEFT('Disaggregation Records'!$D$3:$D$56,255),0))=0,"",INDEX('Disaggregation Records'!$G$3:$G$56,MATCH(LEFT(L80,255),LEFT('Disaggregation Records'!$D$3:$D$56,255),0))),"")</f>
        <v/>
      </c>
      <c r="Q80" s="525" t="s">
        <v>454</v>
      </c>
      <c r="R80" s="383"/>
    </row>
    <row r="81" spans="1:18" ht="47.1" customHeight="1" x14ac:dyDescent="0.25">
      <c r="A81" s="410">
        <v>8</v>
      </c>
      <c r="B81" s="428" t="str">
        <f>IFERROR(VLOOKUP(A81,'Impact Indicators - Section B'!$A$9:$S$27,19,FALSE),"")</f>
        <v/>
      </c>
      <c r="C81" s="523" t="str">
        <f t="array" ref="C81">IFERROR(IF(INDEX('Disaggregation Records'!$E$3:$E$56,MATCH(LEFT(L81,255),LEFT('Disaggregation Records'!$D$3:$D$56,255),0))=0,"",INDEX('Disaggregation Records'!$E$3:$E$56,MATCH(LEFT(L81,255),LEFT('Disaggregation Records'!$D$3:$D$56,255),0))),"")</f>
        <v/>
      </c>
      <c r="D81" s="523" t="str">
        <f t="array" ref="D81">IFERROR(IF(INDEX('Disaggregation Records'!$F$3:$F$56,MATCH(LEFT(L81,255),LEFT('Disaggregation Records'!$D$3:$D$56,255),0))=0,"",INDEX('Disaggregation Records'!$F$3:$F$56,MATCH(LEFT(L81,255),LEFT('Disaggregation Records'!$D$3:$D$56,255),0))),"")</f>
        <v/>
      </c>
      <c r="E81" s="413" t="str">
        <f t="array" ref="E81">IFERROR(IF(INDEX('Disaggregation Data'!$K$3:$K$154,MATCH(LEFT(M81,255),LEFT('Disaggregation Data'!$J$3:$J$154,255),0))=0,"",INDEX('Disaggregation Data'!$K$3:$K$154,MATCH(LEFT(M81,255),LEFT('Disaggregation Data'!$J$3:$J$154,255),0))),"")</f>
        <v/>
      </c>
      <c r="F81" s="413" t="str">
        <f t="array" ref="F81">IFERROR(IF(INDEX('Disaggregation Data'!$L$3:$L$154,MATCH(LEFT(M81,255),LEFT('Disaggregation Data'!$J$3:$J$154,255),0))=0,"",INDEX('Disaggregation Data'!$L$3:$L$154,MATCH(LEFT(M81,255),LEFT('Disaggregation Data'!$J$3:$J$154,255),0))),"")</f>
        <v/>
      </c>
      <c r="G81" s="413" t="str">
        <f t="array" ref="G81">IFERROR(IF(INDEX('Disaggregation Data'!$O$3:$O$154,MATCH(LEFT(M81,255),LEFT('Disaggregation Data'!$J$3:$J$154,255),0))=0,"",INDEX('Disaggregation Data'!$O$3:$O$154,MATCH(LEFT(M81,255),LEFT('Disaggregation Data'!$J$3:$J$154,255),0))),"")</f>
        <v/>
      </c>
      <c r="H81" s="412" t="str">
        <f t="array" ref="H81">IFERROR(IF(INDEX('Disaggregation Data'!$P$3:$P$154,MATCH(LEFT(M81,255),LEFT('Disaggregation Data'!$J$3:$J$154,255),0))=0,"",INDEX('Disaggregation Data'!$P$3:$P$154,MATCH(LEFT(M81,255),LEFT('Disaggregation Data'!$J$3:$J$154,255),0))),"")</f>
        <v/>
      </c>
      <c r="I81" s="413" t="str">
        <f t="array" ref="I81">IFERROR(IF(INDEX('Disaggregation Data'!$M$3:$M$154,MATCH(LEFT(M81,255),LEFT('Disaggregation Data'!$J$3:$J$154,255),0))=0,"",INDEX('Disaggregation Data'!$M$3:$M$154,MATCH(LEFT(M81,255),LEFT('Disaggregation Data'!$J$3:$J$154,255),0))),"")</f>
        <v/>
      </c>
      <c r="J81" s="412" t="str">
        <f t="array" ref="J81">IFERROR(IF(INDEX('Disaggregation Data'!$N$3:$N$154,MATCH(LEFT(M81,255),LEFT('Disaggregation Data'!$J$3:$J$154,255),0))=0,"",INDEX('Disaggregation Data'!$N$3:$N$154,MATCH(LEFT(M81,255),LEFT('Disaggregation Data'!$J$3:$J$154,255),0))),"")</f>
        <v/>
      </c>
      <c r="K81" s="504">
        <f t="shared" si="4"/>
        <v>52</v>
      </c>
      <c r="L81" s="504" t="str">
        <f t="shared" si="5"/>
        <v/>
      </c>
      <c r="M81" s="504" t="str">
        <f t="shared" si="6"/>
        <v/>
      </c>
      <c r="N81" s="482" t="b">
        <f t="shared" si="7"/>
        <v>0</v>
      </c>
      <c r="O81" s="487" t="s">
        <v>1799</v>
      </c>
      <c r="P81" s="524" t="str">
        <f t="array" ref="P81">IFERROR(IF(INDEX('Disaggregation Records'!$G$3:$G$56,MATCH(LEFT(L81,255),LEFT('Disaggregation Records'!$D$3:$D$56,255),0))=0,"",INDEX('Disaggregation Records'!$G$3:$G$56,MATCH(LEFT(L81,255),LEFT('Disaggregation Records'!$D$3:$D$56,255),0))),"")</f>
        <v/>
      </c>
      <c r="Q81" s="525" t="s">
        <v>454</v>
      </c>
      <c r="R81" s="383"/>
    </row>
    <row r="82" spans="1:18" ht="47.1" customHeight="1" x14ac:dyDescent="0.25">
      <c r="A82" s="410">
        <v>8</v>
      </c>
      <c r="B82" s="428" t="str">
        <f>IFERROR(VLOOKUP(A82,'Impact Indicators - Section B'!$A$9:$S$27,19,FALSE),"")</f>
        <v/>
      </c>
      <c r="C82" s="523" t="str">
        <f t="array" ref="C82">IFERROR(IF(INDEX('Disaggregation Records'!$E$3:$E$56,MATCH(LEFT(L82,255),LEFT('Disaggregation Records'!$D$3:$D$56,255),0))=0,"",INDEX('Disaggregation Records'!$E$3:$E$56,MATCH(LEFT(L82,255),LEFT('Disaggregation Records'!$D$3:$D$56,255),0))),"")</f>
        <v/>
      </c>
      <c r="D82" s="523" t="str">
        <f t="array" ref="D82">IFERROR(IF(INDEX('Disaggregation Records'!$F$3:$F$56,MATCH(LEFT(L82,255),LEFT('Disaggregation Records'!$D$3:$D$56,255),0))=0,"",INDEX('Disaggregation Records'!$F$3:$F$56,MATCH(LEFT(L82,255),LEFT('Disaggregation Records'!$D$3:$D$56,255),0))),"")</f>
        <v/>
      </c>
      <c r="E82" s="413" t="str">
        <f t="array" ref="E82">IFERROR(IF(INDEX('Disaggregation Data'!$K$3:$K$154,MATCH(LEFT(M82,255),LEFT('Disaggregation Data'!$J$3:$J$154,255),0))=0,"",INDEX('Disaggregation Data'!$K$3:$K$154,MATCH(LEFT(M82,255),LEFT('Disaggregation Data'!$J$3:$J$154,255),0))),"")</f>
        <v/>
      </c>
      <c r="F82" s="413" t="str">
        <f t="array" ref="F82">IFERROR(IF(INDEX('Disaggregation Data'!$L$3:$L$154,MATCH(LEFT(M82,255),LEFT('Disaggregation Data'!$J$3:$J$154,255),0))=0,"",INDEX('Disaggregation Data'!$L$3:$L$154,MATCH(LEFT(M82,255),LEFT('Disaggregation Data'!$J$3:$J$154,255),0))),"")</f>
        <v/>
      </c>
      <c r="G82" s="413" t="str">
        <f t="array" ref="G82">IFERROR(IF(INDEX('Disaggregation Data'!$O$3:$O$154,MATCH(LEFT(M82,255),LEFT('Disaggregation Data'!$J$3:$J$154,255),0))=0,"",INDEX('Disaggregation Data'!$O$3:$O$154,MATCH(LEFT(M82,255),LEFT('Disaggregation Data'!$J$3:$J$154,255),0))),"")</f>
        <v/>
      </c>
      <c r="H82" s="412" t="str">
        <f t="array" ref="H82">IFERROR(IF(INDEX('Disaggregation Data'!$P$3:$P$154,MATCH(LEFT(M82,255),LEFT('Disaggregation Data'!$J$3:$J$154,255),0))=0,"",INDEX('Disaggregation Data'!$P$3:$P$154,MATCH(LEFT(M82,255),LEFT('Disaggregation Data'!$J$3:$J$154,255),0))),"")</f>
        <v/>
      </c>
      <c r="I82" s="413" t="str">
        <f t="array" ref="I82">IFERROR(IF(INDEX('Disaggregation Data'!$M$3:$M$154,MATCH(LEFT(M82,255),LEFT('Disaggregation Data'!$J$3:$J$154,255),0))=0,"",INDEX('Disaggregation Data'!$M$3:$M$154,MATCH(LEFT(M82,255),LEFT('Disaggregation Data'!$J$3:$J$154,255),0))),"")</f>
        <v/>
      </c>
      <c r="J82" s="412" t="str">
        <f t="array" ref="J82">IFERROR(IF(INDEX('Disaggregation Data'!$N$3:$N$154,MATCH(LEFT(M82,255),LEFT('Disaggregation Data'!$J$3:$J$154,255),0))=0,"",INDEX('Disaggregation Data'!$N$3:$N$154,MATCH(LEFT(M82,255),LEFT('Disaggregation Data'!$J$3:$J$154,255),0))),"")</f>
        <v/>
      </c>
      <c r="K82" s="504">
        <f t="shared" si="4"/>
        <v>53</v>
      </c>
      <c r="L82" s="504" t="str">
        <f t="shared" si="5"/>
        <v/>
      </c>
      <c r="M82" s="504" t="str">
        <f t="shared" si="6"/>
        <v/>
      </c>
      <c r="N82" s="482" t="b">
        <f t="shared" si="7"/>
        <v>0</v>
      </c>
      <c r="O82" s="487" t="s">
        <v>1800</v>
      </c>
      <c r="P82" s="524" t="str">
        <f t="array" ref="P82">IFERROR(IF(INDEX('Disaggregation Records'!$G$3:$G$56,MATCH(LEFT(L82,255),LEFT('Disaggregation Records'!$D$3:$D$56,255),0))=0,"",INDEX('Disaggregation Records'!$G$3:$G$56,MATCH(LEFT(L82,255),LEFT('Disaggregation Records'!$D$3:$D$56,255),0))),"")</f>
        <v/>
      </c>
      <c r="Q82" s="525" t="s">
        <v>454</v>
      </c>
      <c r="R82" s="383"/>
    </row>
    <row r="83" spans="1:18" ht="47.1" customHeight="1" x14ac:dyDescent="0.25">
      <c r="A83" s="410">
        <v>8</v>
      </c>
      <c r="B83" s="428" t="str">
        <f>IFERROR(VLOOKUP(A83,'Impact Indicators - Section B'!$A$9:$S$27,19,FALSE),"")</f>
        <v/>
      </c>
      <c r="C83" s="523" t="str">
        <f t="array" ref="C83">IFERROR(IF(INDEX('Disaggregation Records'!$E$3:$E$56,MATCH(LEFT(L83,255),LEFT('Disaggregation Records'!$D$3:$D$56,255),0))=0,"",INDEX('Disaggregation Records'!$E$3:$E$56,MATCH(LEFT(L83,255),LEFT('Disaggregation Records'!$D$3:$D$56,255),0))),"")</f>
        <v/>
      </c>
      <c r="D83" s="523" t="str">
        <f t="array" ref="D83">IFERROR(IF(INDEX('Disaggregation Records'!$F$3:$F$56,MATCH(LEFT(L83,255),LEFT('Disaggregation Records'!$D$3:$D$56,255),0))=0,"",INDEX('Disaggregation Records'!$F$3:$F$56,MATCH(LEFT(L83,255),LEFT('Disaggregation Records'!$D$3:$D$56,255),0))),"")</f>
        <v/>
      </c>
      <c r="E83" s="413" t="str">
        <f t="array" ref="E83">IFERROR(IF(INDEX('Disaggregation Data'!$K$3:$K$154,MATCH(LEFT(M83,255),LEFT('Disaggregation Data'!$J$3:$J$154,255),0))=0,"",INDEX('Disaggregation Data'!$K$3:$K$154,MATCH(LEFT(M83,255),LEFT('Disaggregation Data'!$J$3:$J$154,255),0))),"")</f>
        <v/>
      </c>
      <c r="F83" s="413" t="str">
        <f t="array" ref="F83">IFERROR(IF(INDEX('Disaggregation Data'!$L$3:$L$154,MATCH(LEFT(M83,255),LEFT('Disaggregation Data'!$J$3:$J$154,255),0))=0,"",INDEX('Disaggregation Data'!$L$3:$L$154,MATCH(LEFT(M83,255),LEFT('Disaggregation Data'!$J$3:$J$154,255),0))),"")</f>
        <v/>
      </c>
      <c r="G83" s="413" t="str">
        <f t="array" ref="G83">IFERROR(IF(INDEX('Disaggregation Data'!$O$3:$O$154,MATCH(LEFT(M83,255),LEFT('Disaggregation Data'!$J$3:$J$154,255),0))=0,"",INDEX('Disaggregation Data'!$O$3:$O$154,MATCH(LEFT(M83,255),LEFT('Disaggregation Data'!$J$3:$J$154,255),0))),"")</f>
        <v/>
      </c>
      <c r="H83" s="412" t="str">
        <f t="array" ref="H83">IFERROR(IF(INDEX('Disaggregation Data'!$P$3:$P$154,MATCH(LEFT(M83,255),LEFT('Disaggregation Data'!$J$3:$J$154,255),0))=0,"",INDEX('Disaggregation Data'!$P$3:$P$154,MATCH(LEFT(M83,255),LEFT('Disaggregation Data'!$J$3:$J$154,255),0))),"")</f>
        <v/>
      </c>
      <c r="I83" s="413" t="str">
        <f t="array" ref="I83">IFERROR(IF(INDEX('Disaggregation Data'!$M$3:$M$154,MATCH(LEFT(M83,255),LEFT('Disaggregation Data'!$J$3:$J$154,255),0))=0,"",INDEX('Disaggregation Data'!$M$3:$M$154,MATCH(LEFT(M83,255),LEFT('Disaggregation Data'!$J$3:$J$154,255),0))),"")</f>
        <v/>
      </c>
      <c r="J83" s="412" t="str">
        <f t="array" ref="J83">IFERROR(IF(INDEX('Disaggregation Data'!$N$3:$N$154,MATCH(LEFT(M83,255),LEFT('Disaggregation Data'!$J$3:$J$154,255),0))=0,"",INDEX('Disaggregation Data'!$N$3:$N$154,MATCH(LEFT(M83,255),LEFT('Disaggregation Data'!$J$3:$J$154,255),0))),"")</f>
        <v/>
      </c>
      <c r="K83" s="504">
        <f t="shared" si="4"/>
        <v>54</v>
      </c>
      <c r="L83" s="504" t="str">
        <f t="shared" si="5"/>
        <v/>
      </c>
      <c r="M83" s="504" t="str">
        <f t="shared" si="6"/>
        <v/>
      </c>
      <c r="N83" s="482" t="b">
        <f t="shared" si="7"/>
        <v>0</v>
      </c>
      <c r="O83" s="487" t="s">
        <v>1801</v>
      </c>
      <c r="P83" s="524" t="str">
        <f t="array" ref="P83">IFERROR(IF(INDEX('Disaggregation Records'!$G$3:$G$56,MATCH(LEFT(L83,255),LEFT('Disaggregation Records'!$D$3:$D$56,255),0))=0,"",INDEX('Disaggregation Records'!$G$3:$G$56,MATCH(LEFT(L83,255),LEFT('Disaggregation Records'!$D$3:$D$56,255),0))),"")</f>
        <v/>
      </c>
      <c r="Q83" s="525" t="s">
        <v>454</v>
      </c>
      <c r="R83" s="383"/>
    </row>
    <row r="84" spans="1:18" ht="47.1" customHeight="1" x14ac:dyDescent="0.25">
      <c r="A84" s="410">
        <v>8</v>
      </c>
      <c r="B84" s="428" t="str">
        <f>IFERROR(VLOOKUP(A84,'Impact Indicators - Section B'!$A$9:$S$27,19,FALSE),"")</f>
        <v/>
      </c>
      <c r="C84" s="523" t="str">
        <f t="array" ref="C84">IFERROR(IF(INDEX('Disaggregation Records'!$E$3:$E$56,MATCH(LEFT(L84,255),LEFT('Disaggregation Records'!$D$3:$D$56,255),0))=0,"",INDEX('Disaggregation Records'!$E$3:$E$56,MATCH(LEFT(L84,255),LEFT('Disaggregation Records'!$D$3:$D$56,255),0))),"")</f>
        <v/>
      </c>
      <c r="D84" s="523" t="str">
        <f t="array" ref="D84">IFERROR(IF(INDEX('Disaggregation Records'!$F$3:$F$56,MATCH(LEFT(L84,255),LEFT('Disaggregation Records'!$D$3:$D$56,255),0))=0,"",INDEX('Disaggregation Records'!$F$3:$F$56,MATCH(LEFT(L84,255),LEFT('Disaggregation Records'!$D$3:$D$56,255),0))),"")</f>
        <v/>
      </c>
      <c r="E84" s="413" t="str">
        <f t="array" ref="E84">IFERROR(IF(INDEX('Disaggregation Data'!$K$3:$K$154,MATCH(LEFT(M84,255),LEFT('Disaggregation Data'!$J$3:$J$154,255),0))=0,"",INDEX('Disaggregation Data'!$K$3:$K$154,MATCH(LEFT(M84,255),LEFT('Disaggregation Data'!$J$3:$J$154,255),0))),"")</f>
        <v/>
      </c>
      <c r="F84" s="413" t="str">
        <f t="array" ref="F84">IFERROR(IF(INDEX('Disaggregation Data'!$L$3:$L$154,MATCH(LEFT(M84,255),LEFT('Disaggregation Data'!$J$3:$J$154,255),0))=0,"",INDEX('Disaggregation Data'!$L$3:$L$154,MATCH(LEFT(M84,255),LEFT('Disaggregation Data'!$J$3:$J$154,255),0))),"")</f>
        <v/>
      </c>
      <c r="G84" s="413" t="str">
        <f t="array" ref="G84">IFERROR(IF(INDEX('Disaggregation Data'!$O$3:$O$154,MATCH(LEFT(M84,255),LEFT('Disaggregation Data'!$J$3:$J$154,255),0))=0,"",INDEX('Disaggregation Data'!$O$3:$O$154,MATCH(LEFT(M84,255),LEFT('Disaggregation Data'!$J$3:$J$154,255),0))),"")</f>
        <v/>
      </c>
      <c r="H84" s="412" t="str">
        <f t="array" ref="H84">IFERROR(IF(INDEX('Disaggregation Data'!$P$3:$P$154,MATCH(LEFT(M84,255),LEFT('Disaggregation Data'!$J$3:$J$154,255),0))=0,"",INDEX('Disaggregation Data'!$P$3:$P$154,MATCH(LEFT(M84,255),LEFT('Disaggregation Data'!$J$3:$J$154,255),0))),"")</f>
        <v/>
      </c>
      <c r="I84" s="413" t="str">
        <f t="array" ref="I84">IFERROR(IF(INDEX('Disaggregation Data'!$M$3:$M$154,MATCH(LEFT(M84,255),LEFT('Disaggregation Data'!$J$3:$J$154,255),0))=0,"",INDEX('Disaggregation Data'!$M$3:$M$154,MATCH(LEFT(M84,255),LEFT('Disaggregation Data'!$J$3:$J$154,255),0))),"")</f>
        <v/>
      </c>
      <c r="J84" s="412" t="str">
        <f t="array" ref="J84">IFERROR(IF(INDEX('Disaggregation Data'!$N$3:$N$154,MATCH(LEFT(M84,255),LEFT('Disaggregation Data'!$J$3:$J$154,255),0))=0,"",INDEX('Disaggregation Data'!$N$3:$N$154,MATCH(LEFT(M84,255),LEFT('Disaggregation Data'!$J$3:$J$154,255),0))),"")</f>
        <v/>
      </c>
      <c r="K84" s="504">
        <f t="shared" si="4"/>
        <v>55</v>
      </c>
      <c r="L84" s="504" t="str">
        <f t="shared" si="5"/>
        <v/>
      </c>
      <c r="M84" s="504" t="str">
        <f t="shared" si="6"/>
        <v/>
      </c>
      <c r="N84" s="482" t="b">
        <f t="shared" si="7"/>
        <v>0</v>
      </c>
      <c r="O84" s="487" t="s">
        <v>1802</v>
      </c>
      <c r="P84" s="524" t="str">
        <f t="array" ref="P84">IFERROR(IF(INDEX('Disaggregation Records'!$G$3:$G$56,MATCH(LEFT(L84,255),LEFT('Disaggregation Records'!$D$3:$D$56,255),0))=0,"",INDEX('Disaggregation Records'!$G$3:$G$56,MATCH(LEFT(L84,255),LEFT('Disaggregation Records'!$D$3:$D$56,255),0))),"")</f>
        <v/>
      </c>
      <c r="Q84" s="525" t="s">
        <v>454</v>
      </c>
      <c r="R84" s="383"/>
    </row>
    <row r="85" spans="1:18" ht="47.1" customHeight="1" x14ac:dyDescent="0.25">
      <c r="A85" s="410">
        <v>8</v>
      </c>
      <c r="B85" s="428" t="str">
        <f>IFERROR(VLOOKUP(A85,'Impact Indicators - Section B'!$A$9:$S$27,19,FALSE),"")</f>
        <v/>
      </c>
      <c r="C85" s="523" t="str">
        <f t="array" ref="C85">IFERROR(IF(INDEX('Disaggregation Records'!$E$3:$E$56,MATCH(LEFT(L85,255),LEFT('Disaggregation Records'!$D$3:$D$56,255),0))=0,"",INDEX('Disaggregation Records'!$E$3:$E$56,MATCH(LEFT(L85,255),LEFT('Disaggregation Records'!$D$3:$D$56,255),0))),"")</f>
        <v/>
      </c>
      <c r="D85" s="523" t="str">
        <f t="array" ref="D85">IFERROR(IF(INDEX('Disaggregation Records'!$F$3:$F$56,MATCH(LEFT(L85,255),LEFT('Disaggregation Records'!$D$3:$D$56,255),0))=0,"",INDEX('Disaggregation Records'!$F$3:$F$56,MATCH(LEFT(L85,255),LEFT('Disaggregation Records'!$D$3:$D$56,255),0))),"")</f>
        <v/>
      </c>
      <c r="E85" s="413" t="str">
        <f t="array" ref="E85">IFERROR(IF(INDEX('Disaggregation Data'!$K$3:$K$154,MATCH(LEFT(M85,255),LEFT('Disaggregation Data'!$J$3:$J$154,255),0))=0,"",INDEX('Disaggregation Data'!$K$3:$K$154,MATCH(LEFT(M85,255),LEFT('Disaggregation Data'!$J$3:$J$154,255),0))),"")</f>
        <v/>
      </c>
      <c r="F85" s="413" t="str">
        <f t="array" ref="F85">IFERROR(IF(INDEX('Disaggregation Data'!$L$3:$L$154,MATCH(LEFT(M85,255),LEFT('Disaggregation Data'!$J$3:$J$154,255),0))=0,"",INDEX('Disaggregation Data'!$L$3:$L$154,MATCH(LEFT(M85,255),LEFT('Disaggregation Data'!$J$3:$J$154,255),0))),"")</f>
        <v/>
      </c>
      <c r="G85" s="413" t="str">
        <f t="array" ref="G85">IFERROR(IF(INDEX('Disaggregation Data'!$O$3:$O$154,MATCH(LEFT(M85,255),LEFT('Disaggregation Data'!$J$3:$J$154,255),0))=0,"",INDEX('Disaggregation Data'!$O$3:$O$154,MATCH(LEFT(M85,255),LEFT('Disaggregation Data'!$J$3:$J$154,255),0))),"")</f>
        <v/>
      </c>
      <c r="H85" s="412" t="str">
        <f t="array" ref="H85">IFERROR(IF(INDEX('Disaggregation Data'!$P$3:$P$154,MATCH(LEFT(M85,255),LEFT('Disaggregation Data'!$J$3:$J$154,255),0))=0,"",INDEX('Disaggregation Data'!$P$3:$P$154,MATCH(LEFT(M85,255),LEFT('Disaggregation Data'!$J$3:$J$154,255),0))),"")</f>
        <v/>
      </c>
      <c r="I85" s="413" t="str">
        <f t="array" ref="I85">IFERROR(IF(INDEX('Disaggregation Data'!$M$3:$M$154,MATCH(LEFT(M85,255),LEFT('Disaggregation Data'!$J$3:$J$154,255),0))=0,"",INDEX('Disaggregation Data'!$M$3:$M$154,MATCH(LEFT(M85,255),LEFT('Disaggregation Data'!$J$3:$J$154,255),0))),"")</f>
        <v/>
      </c>
      <c r="J85" s="412" t="str">
        <f t="array" ref="J85">IFERROR(IF(INDEX('Disaggregation Data'!$N$3:$N$154,MATCH(LEFT(M85,255),LEFT('Disaggregation Data'!$J$3:$J$154,255),0))=0,"",INDEX('Disaggregation Data'!$N$3:$N$154,MATCH(LEFT(M85,255),LEFT('Disaggregation Data'!$J$3:$J$154,255),0))),"")</f>
        <v/>
      </c>
      <c r="K85" s="504">
        <f t="shared" si="4"/>
        <v>56</v>
      </c>
      <c r="L85" s="504" t="str">
        <f t="shared" si="5"/>
        <v/>
      </c>
      <c r="M85" s="504" t="str">
        <f t="shared" si="6"/>
        <v/>
      </c>
      <c r="N85" s="482" t="b">
        <f t="shared" si="7"/>
        <v>0</v>
      </c>
      <c r="O85" s="487" t="s">
        <v>1803</v>
      </c>
      <c r="P85" s="524" t="str">
        <f t="array" ref="P85">IFERROR(IF(INDEX('Disaggregation Records'!$G$3:$G$56,MATCH(LEFT(L85,255),LEFT('Disaggregation Records'!$D$3:$D$56,255),0))=0,"",INDEX('Disaggregation Records'!$G$3:$G$56,MATCH(LEFT(L85,255),LEFT('Disaggregation Records'!$D$3:$D$56,255),0))),"")</f>
        <v/>
      </c>
      <c r="Q85" s="525" t="s">
        <v>454</v>
      </c>
      <c r="R85" s="383"/>
    </row>
    <row r="86" spans="1:18" ht="47.1" customHeight="1" x14ac:dyDescent="0.25">
      <c r="A86" s="410">
        <v>8</v>
      </c>
      <c r="B86" s="428" t="str">
        <f>IFERROR(VLOOKUP(A86,'Impact Indicators - Section B'!$A$9:$S$27,19,FALSE),"")</f>
        <v/>
      </c>
      <c r="C86" s="523" t="str">
        <f t="array" ref="C86">IFERROR(IF(INDEX('Disaggregation Records'!$E$3:$E$56,MATCH(LEFT(L86,255),LEFT('Disaggregation Records'!$D$3:$D$56,255),0))=0,"",INDEX('Disaggregation Records'!$E$3:$E$56,MATCH(LEFT(L86,255),LEFT('Disaggregation Records'!$D$3:$D$56,255),0))),"")</f>
        <v/>
      </c>
      <c r="D86" s="523" t="str">
        <f t="array" ref="D86">IFERROR(IF(INDEX('Disaggregation Records'!$F$3:$F$56,MATCH(LEFT(L86,255),LEFT('Disaggregation Records'!$D$3:$D$56,255),0))=0,"",INDEX('Disaggregation Records'!$F$3:$F$56,MATCH(LEFT(L86,255),LEFT('Disaggregation Records'!$D$3:$D$56,255),0))),"")</f>
        <v/>
      </c>
      <c r="E86" s="413" t="str">
        <f t="array" ref="E86">IFERROR(IF(INDEX('Disaggregation Data'!$K$3:$K$154,MATCH(LEFT(M86,255),LEFT('Disaggregation Data'!$J$3:$J$154,255),0))=0,"",INDEX('Disaggregation Data'!$K$3:$K$154,MATCH(LEFT(M86,255),LEFT('Disaggregation Data'!$J$3:$J$154,255),0))),"")</f>
        <v/>
      </c>
      <c r="F86" s="413" t="str">
        <f t="array" ref="F86">IFERROR(IF(INDEX('Disaggregation Data'!$L$3:$L$154,MATCH(LEFT(M86,255),LEFT('Disaggregation Data'!$J$3:$J$154,255),0))=0,"",INDEX('Disaggregation Data'!$L$3:$L$154,MATCH(LEFT(M86,255),LEFT('Disaggregation Data'!$J$3:$J$154,255),0))),"")</f>
        <v/>
      </c>
      <c r="G86" s="413" t="str">
        <f t="array" ref="G86">IFERROR(IF(INDEX('Disaggregation Data'!$O$3:$O$154,MATCH(LEFT(M86,255),LEFT('Disaggregation Data'!$J$3:$J$154,255),0))=0,"",INDEX('Disaggregation Data'!$O$3:$O$154,MATCH(LEFT(M86,255),LEFT('Disaggregation Data'!$J$3:$J$154,255),0))),"")</f>
        <v/>
      </c>
      <c r="H86" s="412" t="str">
        <f t="array" ref="H86">IFERROR(IF(INDEX('Disaggregation Data'!$P$3:$P$154,MATCH(LEFT(M86,255),LEFT('Disaggregation Data'!$J$3:$J$154,255),0))=0,"",INDEX('Disaggregation Data'!$P$3:$P$154,MATCH(LEFT(M86,255),LEFT('Disaggregation Data'!$J$3:$J$154,255),0))),"")</f>
        <v/>
      </c>
      <c r="I86" s="413" t="str">
        <f t="array" ref="I86">IFERROR(IF(INDEX('Disaggregation Data'!$M$3:$M$154,MATCH(LEFT(M86,255),LEFT('Disaggregation Data'!$J$3:$J$154,255),0))=0,"",INDEX('Disaggregation Data'!$M$3:$M$154,MATCH(LEFT(M86,255),LEFT('Disaggregation Data'!$J$3:$J$154,255),0))),"")</f>
        <v/>
      </c>
      <c r="J86" s="412" t="str">
        <f t="array" ref="J86">IFERROR(IF(INDEX('Disaggregation Data'!$N$3:$N$154,MATCH(LEFT(M86,255),LEFT('Disaggregation Data'!$J$3:$J$154,255),0))=0,"",INDEX('Disaggregation Data'!$N$3:$N$154,MATCH(LEFT(M86,255),LEFT('Disaggregation Data'!$J$3:$J$154,255),0))),"")</f>
        <v/>
      </c>
      <c r="K86" s="504">
        <f t="shared" si="4"/>
        <v>57</v>
      </c>
      <c r="L86" s="504" t="str">
        <f t="shared" si="5"/>
        <v/>
      </c>
      <c r="M86" s="504" t="str">
        <f t="shared" si="6"/>
        <v/>
      </c>
      <c r="N86" s="482" t="b">
        <f t="shared" si="7"/>
        <v>0</v>
      </c>
      <c r="O86" s="487" t="s">
        <v>1804</v>
      </c>
      <c r="P86" s="524" t="str">
        <f t="array" ref="P86">IFERROR(IF(INDEX('Disaggregation Records'!$G$3:$G$56,MATCH(LEFT(L86,255),LEFT('Disaggregation Records'!$D$3:$D$56,255),0))=0,"",INDEX('Disaggregation Records'!$G$3:$G$56,MATCH(LEFT(L86,255),LEFT('Disaggregation Records'!$D$3:$D$56,255),0))),"")</f>
        <v/>
      </c>
      <c r="Q86" s="525" t="s">
        <v>454</v>
      </c>
      <c r="R86" s="383"/>
    </row>
    <row r="87" spans="1:18" ht="47.1" customHeight="1" x14ac:dyDescent="0.25">
      <c r="A87" s="410">
        <v>8</v>
      </c>
      <c r="B87" s="428" t="str">
        <f>IFERROR(VLOOKUP(A87,'Impact Indicators - Section B'!$A$9:$S$27,19,FALSE),"")</f>
        <v/>
      </c>
      <c r="C87" s="523" t="str">
        <f t="array" ref="C87">IFERROR(IF(INDEX('Disaggregation Records'!$E$3:$E$56,MATCH(LEFT(L87,255),LEFT('Disaggregation Records'!$D$3:$D$56,255),0))=0,"",INDEX('Disaggregation Records'!$E$3:$E$56,MATCH(LEFT(L87,255),LEFT('Disaggregation Records'!$D$3:$D$56,255),0))),"")</f>
        <v/>
      </c>
      <c r="D87" s="523" t="str">
        <f t="array" ref="D87">IFERROR(IF(INDEX('Disaggregation Records'!$F$3:$F$56,MATCH(LEFT(L87,255),LEFT('Disaggregation Records'!$D$3:$D$56,255),0))=0,"",INDEX('Disaggregation Records'!$F$3:$F$56,MATCH(LEFT(L87,255),LEFT('Disaggregation Records'!$D$3:$D$56,255),0))),"")</f>
        <v/>
      </c>
      <c r="E87" s="413" t="str">
        <f t="array" ref="E87">IFERROR(IF(INDEX('Disaggregation Data'!$K$3:$K$154,MATCH(LEFT(M87,255),LEFT('Disaggregation Data'!$J$3:$J$154,255),0))=0,"",INDEX('Disaggregation Data'!$K$3:$K$154,MATCH(LEFT(M87,255),LEFT('Disaggregation Data'!$J$3:$J$154,255),0))),"")</f>
        <v/>
      </c>
      <c r="F87" s="413" t="str">
        <f t="array" ref="F87">IFERROR(IF(INDEX('Disaggregation Data'!$L$3:$L$154,MATCH(LEFT(M87,255),LEFT('Disaggregation Data'!$J$3:$J$154,255),0))=0,"",INDEX('Disaggregation Data'!$L$3:$L$154,MATCH(LEFT(M87,255),LEFT('Disaggregation Data'!$J$3:$J$154,255),0))),"")</f>
        <v/>
      </c>
      <c r="G87" s="413" t="str">
        <f t="array" ref="G87">IFERROR(IF(INDEX('Disaggregation Data'!$O$3:$O$154,MATCH(LEFT(M87,255),LEFT('Disaggregation Data'!$J$3:$J$154,255),0))=0,"",INDEX('Disaggregation Data'!$O$3:$O$154,MATCH(LEFT(M87,255),LEFT('Disaggregation Data'!$J$3:$J$154,255),0))),"")</f>
        <v/>
      </c>
      <c r="H87" s="412" t="str">
        <f t="array" ref="H87">IFERROR(IF(INDEX('Disaggregation Data'!$P$3:$P$154,MATCH(LEFT(M87,255),LEFT('Disaggregation Data'!$J$3:$J$154,255),0))=0,"",INDEX('Disaggregation Data'!$P$3:$P$154,MATCH(LEFT(M87,255),LEFT('Disaggregation Data'!$J$3:$J$154,255),0))),"")</f>
        <v/>
      </c>
      <c r="I87" s="413" t="str">
        <f t="array" ref="I87">IFERROR(IF(INDEX('Disaggregation Data'!$M$3:$M$154,MATCH(LEFT(M87,255),LEFT('Disaggregation Data'!$J$3:$J$154,255),0))=0,"",INDEX('Disaggregation Data'!$M$3:$M$154,MATCH(LEFT(M87,255),LEFT('Disaggregation Data'!$J$3:$J$154,255),0))),"")</f>
        <v/>
      </c>
      <c r="J87" s="412" t="str">
        <f t="array" ref="J87">IFERROR(IF(INDEX('Disaggregation Data'!$N$3:$N$154,MATCH(LEFT(M87,255),LEFT('Disaggregation Data'!$J$3:$J$154,255),0))=0,"",INDEX('Disaggregation Data'!$N$3:$N$154,MATCH(LEFT(M87,255),LEFT('Disaggregation Data'!$J$3:$J$154,255),0))),"")</f>
        <v/>
      </c>
      <c r="K87" s="504">
        <f t="shared" si="4"/>
        <v>58</v>
      </c>
      <c r="L87" s="504" t="str">
        <f t="shared" si="5"/>
        <v/>
      </c>
      <c r="M87" s="504" t="str">
        <f t="shared" si="6"/>
        <v/>
      </c>
      <c r="N87" s="482" t="b">
        <f t="shared" si="7"/>
        <v>0</v>
      </c>
      <c r="O87" s="487" t="s">
        <v>1805</v>
      </c>
      <c r="P87" s="524" t="str">
        <f t="array" ref="P87">IFERROR(IF(INDEX('Disaggregation Records'!$G$3:$G$56,MATCH(LEFT(L87,255),LEFT('Disaggregation Records'!$D$3:$D$56,255),0))=0,"",INDEX('Disaggregation Records'!$G$3:$G$56,MATCH(LEFT(L87,255),LEFT('Disaggregation Records'!$D$3:$D$56,255),0))),"")</f>
        <v/>
      </c>
      <c r="Q87" s="525" t="s">
        <v>454</v>
      </c>
      <c r="R87" s="383"/>
    </row>
    <row r="88" spans="1:18" ht="47.1" customHeight="1" x14ac:dyDescent="0.25">
      <c r="A88" s="410">
        <v>8</v>
      </c>
      <c r="B88" s="428" t="str">
        <f>IFERROR(VLOOKUP(A88,'Impact Indicators - Section B'!$A$9:$S$27,19,FALSE),"")</f>
        <v/>
      </c>
      <c r="C88" s="523" t="str">
        <f t="array" ref="C88">IFERROR(IF(INDEX('Disaggregation Records'!$E$3:$E$56,MATCH(LEFT(L88,255),LEFT('Disaggregation Records'!$D$3:$D$56,255),0))=0,"",INDEX('Disaggregation Records'!$E$3:$E$56,MATCH(LEFT(L88,255),LEFT('Disaggregation Records'!$D$3:$D$56,255),0))),"")</f>
        <v/>
      </c>
      <c r="D88" s="523" t="str">
        <f t="array" ref="D88">IFERROR(IF(INDEX('Disaggregation Records'!$F$3:$F$56,MATCH(LEFT(L88,255),LEFT('Disaggregation Records'!$D$3:$D$56,255),0))=0,"",INDEX('Disaggregation Records'!$F$3:$F$56,MATCH(LEFT(L88,255),LEFT('Disaggregation Records'!$D$3:$D$56,255),0))),"")</f>
        <v/>
      </c>
      <c r="E88" s="413" t="str">
        <f t="array" ref="E88">IFERROR(IF(INDEX('Disaggregation Data'!$K$3:$K$154,MATCH(LEFT(M88,255),LEFT('Disaggregation Data'!$J$3:$J$154,255),0))=0,"",INDEX('Disaggregation Data'!$K$3:$K$154,MATCH(LEFT(M88,255),LEFT('Disaggregation Data'!$J$3:$J$154,255),0))),"")</f>
        <v/>
      </c>
      <c r="F88" s="413" t="str">
        <f t="array" ref="F88">IFERROR(IF(INDEX('Disaggregation Data'!$L$3:$L$154,MATCH(LEFT(M88,255),LEFT('Disaggregation Data'!$J$3:$J$154,255),0))=0,"",INDEX('Disaggregation Data'!$L$3:$L$154,MATCH(LEFT(M88,255),LEFT('Disaggregation Data'!$J$3:$J$154,255),0))),"")</f>
        <v/>
      </c>
      <c r="G88" s="413" t="str">
        <f t="array" ref="G88">IFERROR(IF(INDEX('Disaggregation Data'!$O$3:$O$154,MATCH(LEFT(M88,255),LEFT('Disaggregation Data'!$J$3:$J$154,255),0))=0,"",INDEX('Disaggregation Data'!$O$3:$O$154,MATCH(LEFT(M88,255),LEFT('Disaggregation Data'!$J$3:$J$154,255),0))),"")</f>
        <v/>
      </c>
      <c r="H88" s="412" t="str">
        <f t="array" ref="H88">IFERROR(IF(INDEX('Disaggregation Data'!$P$3:$P$154,MATCH(LEFT(M88,255),LEFT('Disaggregation Data'!$J$3:$J$154,255),0))=0,"",INDEX('Disaggregation Data'!$P$3:$P$154,MATCH(LEFT(M88,255),LEFT('Disaggregation Data'!$J$3:$J$154,255),0))),"")</f>
        <v/>
      </c>
      <c r="I88" s="413" t="str">
        <f t="array" ref="I88">IFERROR(IF(INDEX('Disaggregation Data'!$M$3:$M$154,MATCH(LEFT(M88,255),LEFT('Disaggregation Data'!$J$3:$J$154,255),0))=0,"",INDEX('Disaggregation Data'!$M$3:$M$154,MATCH(LEFT(M88,255),LEFT('Disaggregation Data'!$J$3:$J$154,255),0))),"")</f>
        <v/>
      </c>
      <c r="J88" s="412" t="str">
        <f t="array" ref="J88">IFERROR(IF(INDEX('Disaggregation Data'!$N$3:$N$154,MATCH(LEFT(M88,255),LEFT('Disaggregation Data'!$J$3:$J$154,255),0))=0,"",INDEX('Disaggregation Data'!$N$3:$N$154,MATCH(LEFT(M88,255),LEFT('Disaggregation Data'!$J$3:$J$154,255),0))),"")</f>
        <v/>
      </c>
      <c r="K88" s="504">
        <f t="shared" si="4"/>
        <v>59</v>
      </c>
      <c r="L88" s="504" t="str">
        <f t="shared" si="5"/>
        <v/>
      </c>
      <c r="M88" s="504" t="str">
        <f t="shared" si="6"/>
        <v/>
      </c>
      <c r="N88" s="482" t="b">
        <f t="shared" si="7"/>
        <v>0</v>
      </c>
      <c r="O88" s="487" t="s">
        <v>1806</v>
      </c>
      <c r="P88" s="524" t="str">
        <f t="array" ref="P88">IFERROR(IF(INDEX('Disaggregation Records'!$G$3:$G$56,MATCH(LEFT(L88,255),LEFT('Disaggregation Records'!$D$3:$D$56,255),0))=0,"",INDEX('Disaggregation Records'!$G$3:$G$56,MATCH(LEFT(L88,255),LEFT('Disaggregation Records'!$D$3:$D$56,255),0))),"")</f>
        <v/>
      </c>
      <c r="Q88" s="525" t="s">
        <v>454</v>
      </c>
      <c r="R88" s="383"/>
    </row>
    <row r="89" spans="1:18" ht="47.1" customHeight="1" x14ac:dyDescent="0.25">
      <c r="A89" s="410">
        <v>9</v>
      </c>
      <c r="B89" s="428" t="str">
        <f>IFERROR(VLOOKUP(A89,'Impact Indicators - Section B'!$A$9:$S$27,19,FALSE),"")</f>
        <v/>
      </c>
      <c r="C89" s="523" t="str">
        <f t="array" ref="C89">IFERROR(IF(INDEX('Disaggregation Records'!$E$3:$E$56,MATCH(LEFT(L89,255),LEFT('Disaggregation Records'!$D$3:$D$56,255),0))=0,"",INDEX('Disaggregation Records'!$E$3:$E$56,MATCH(LEFT(L89,255),LEFT('Disaggregation Records'!$D$3:$D$56,255),0))),"")</f>
        <v/>
      </c>
      <c r="D89" s="523" t="str">
        <f t="array" ref="D89">IFERROR(IF(INDEX('Disaggregation Records'!$F$3:$F$56,MATCH(LEFT(L89,255),LEFT('Disaggregation Records'!$D$3:$D$56,255),0))=0,"",INDEX('Disaggregation Records'!$F$3:$F$56,MATCH(LEFT(L89,255),LEFT('Disaggregation Records'!$D$3:$D$56,255),0))),"")</f>
        <v/>
      </c>
      <c r="E89" s="413" t="str">
        <f t="array" ref="E89">IFERROR(IF(INDEX('Disaggregation Data'!$K$3:$K$154,MATCH(LEFT(M89,255),LEFT('Disaggregation Data'!$J$3:$J$154,255),0))=0,"",INDEX('Disaggregation Data'!$K$3:$K$154,MATCH(LEFT(M89,255),LEFT('Disaggregation Data'!$J$3:$J$154,255),0))),"")</f>
        <v/>
      </c>
      <c r="F89" s="413" t="str">
        <f t="array" ref="F89">IFERROR(IF(INDEX('Disaggregation Data'!$L$3:$L$154,MATCH(LEFT(M89,255),LEFT('Disaggregation Data'!$J$3:$J$154,255),0))=0,"",INDEX('Disaggregation Data'!$L$3:$L$154,MATCH(LEFT(M89,255),LEFT('Disaggregation Data'!$J$3:$J$154,255),0))),"")</f>
        <v/>
      </c>
      <c r="G89" s="413" t="str">
        <f t="array" ref="G89">IFERROR(IF(INDEX('Disaggregation Data'!$O$3:$O$154,MATCH(LEFT(M89,255),LEFT('Disaggregation Data'!$J$3:$J$154,255),0))=0,"",INDEX('Disaggregation Data'!$O$3:$O$154,MATCH(LEFT(M89,255),LEFT('Disaggregation Data'!$J$3:$J$154,255),0))),"")</f>
        <v/>
      </c>
      <c r="H89" s="412" t="str">
        <f t="array" ref="H89">IFERROR(IF(INDEX('Disaggregation Data'!$P$3:$P$154,MATCH(LEFT(M89,255),LEFT('Disaggregation Data'!$J$3:$J$154,255),0))=0,"",INDEX('Disaggregation Data'!$P$3:$P$154,MATCH(LEFT(M89,255),LEFT('Disaggregation Data'!$J$3:$J$154,255),0))),"")</f>
        <v/>
      </c>
      <c r="I89" s="413" t="str">
        <f t="array" ref="I89">IFERROR(IF(INDEX('Disaggregation Data'!$M$3:$M$154,MATCH(LEFT(M89,255),LEFT('Disaggregation Data'!$J$3:$J$154,255),0))=0,"",INDEX('Disaggregation Data'!$M$3:$M$154,MATCH(LEFT(M89,255),LEFT('Disaggregation Data'!$J$3:$J$154,255),0))),"")</f>
        <v/>
      </c>
      <c r="J89" s="412" t="str">
        <f t="array" ref="J89">IFERROR(IF(INDEX('Disaggregation Data'!$N$3:$N$154,MATCH(LEFT(M89,255),LEFT('Disaggregation Data'!$J$3:$J$154,255),0))=0,"",INDEX('Disaggregation Data'!$N$3:$N$154,MATCH(LEFT(M89,255),LEFT('Disaggregation Data'!$J$3:$J$154,255),0))),"")</f>
        <v/>
      </c>
      <c r="K89" s="504">
        <f t="shared" si="4"/>
        <v>60</v>
      </c>
      <c r="L89" s="504" t="str">
        <f t="shared" si="5"/>
        <v/>
      </c>
      <c r="M89" s="504" t="str">
        <f t="shared" si="6"/>
        <v/>
      </c>
      <c r="N89" s="482" t="b">
        <f t="shared" si="7"/>
        <v>0</v>
      </c>
      <c r="O89" s="487" t="s">
        <v>1807</v>
      </c>
      <c r="P89" s="524" t="str">
        <f t="array" ref="P89">IFERROR(IF(INDEX('Disaggregation Records'!$G$3:$G$56,MATCH(LEFT(L89,255),LEFT('Disaggregation Records'!$D$3:$D$56,255),0))=0,"",INDEX('Disaggregation Records'!$G$3:$G$56,MATCH(LEFT(L89,255),LEFT('Disaggregation Records'!$D$3:$D$56,255),0))),"")</f>
        <v/>
      </c>
      <c r="Q89" s="525" t="s">
        <v>455</v>
      </c>
      <c r="R89" s="383"/>
    </row>
    <row r="90" spans="1:18" ht="47.1" customHeight="1" x14ac:dyDescent="0.25">
      <c r="A90" s="410">
        <v>9</v>
      </c>
      <c r="B90" s="428" t="str">
        <f>IFERROR(VLOOKUP(A90,'Impact Indicators - Section B'!$A$9:$S$27,19,FALSE),"")</f>
        <v/>
      </c>
      <c r="C90" s="523" t="str">
        <f t="array" ref="C90">IFERROR(IF(INDEX('Disaggregation Records'!$E$3:$E$56,MATCH(LEFT(L90,255),LEFT('Disaggregation Records'!$D$3:$D$56,255),0))=0,"",INDEX('Disaggregation Records'!$E$3:$E$56,MATCH(LEFT(L90,255),LEFT('Disaggregation Records'!$D$3:$D$56,255),0))),"")</f>
        <v/>
      </c>
      <c r="D90" s="523" t="str">
        <f t="array" ref="D90">IFERROR(IF(INDEX('Disaggregation Records'!$F$3:$F$56,MATCH(LEFT(L90,255),LEFT('Disaggregation Records'!$D$3:$D$56,255),0))=0,"",INDEX('Disaggregation Records'!$F$3:$F$56,MATCH(LEFT(L90,255),LEFT('Disaggregation Records'!$D$3:$D$56,255),0))),"")</f>
        <v/>
      </c>
      <c r="E90" s="413" t="str">
        <f t="array" ref="E90">IFERROR(IF(INDEX('Disaggregation Data'!$K$3:$K$154,MATCH(LEFT(M90,255),LEFT('Disaggregation Data'!$J$3:$J$154,255),0))=0,"",INDEX('Disaggregation Data'!$K$3:$K$154,MATCH(LEFT(M90,255),LEFT('Disaggregation Data'!$J$3:$J$154,255),0))),"")</f>
        <v/>
      </c>
      <c r="F90" s="413" t="str">
        <f t="array" ref="F90">IFERROR(IF(INDEX('Disaggregation Data'!$L$3:$L$154,MATCH(LEFT(M90,255),LEFT('Disaggregation Data'!$J$3:$J$154,255),0))=0,"",INDEX('Disaggregation Data'!$L$3:$L$154,MATCH(LEFT(M90,255),LEFT('Disaggregation Data'!$J$3:$J$154,255),0))),"")</f>
        <v/>
      </c>
      <c r="G90" s="413" t="str">
        <f t="array" ref="G90">IFERROR(IF(INDEX('Disaggregation Data'!$O$3:$O$154,MATCH(LEFT(M90,255),LEFT('Disaggregation Data'!$J$3:$J$154,255),0))=0,"",INDEX('Disaggregation Data'!$O$3:$O$154,MATCH(LEFT(M90,255),LEFT('Disaggregation Data'!$J$3:$J$154,255),0))),"")</f>
        <v/>
      </c>
      <c r="H90" s="412" t="str">
        <f t="array" ref="H90">IFERROR(IF(INDEX('Disaggregation Data'!$P$3:$P$154,MATCH(LEFT(M90,255),LEFT('Disaggregation Data'!$J$3:$J$154,255),0))=0,"",INDEX('Disaggregation Data'!$P$3:$P$154,MATCH(LEFT(M90,255),LEFT('Disaggregation Data'!$J$3:$J$154,255),0))),"")</f>
        <v/>
      </c>
      <c r="I90" s="413" t="str">
        <f t="array" ref="I90">IFERROR(IF(INDEX('Disaggregation Data'!$M$3:$M$154,MATCH(LEFT(M90,255),LEFT('Disaggregation Data'!$J$3:$J$154,255),0))=0,"",INDEX('Disaggregation Data'!$M$3:$M$154,MATCH(LEFT(M90,255),LEFT('Disaggregation Data'!$J$3:$J$154,255),0))),"")</f>
        <v/>
      </c>
      <c r="J90" s="412" t="str">
        <f t="array" ref="J90">IFERROR(IF(INDEX('Disaggregation Data'!$N$3:$N$154,MATCH(LEFT(M90,255),LEFT('Disaggregation Data'!$J$3:$J$154,255),0))=0,"",INDEX('Disaggregation Data'!$N$3:$N$154,MATCH(LEFT(M90,255),LEFT('Disaggregation Data'!$J$3:$J$154,255),0))),"")</f>
        <v/>
      </c>
      <c r="K90" s="504">
        <f t="shared" si="4"/>
        <v>61</v>
      </c>
      <c r="L90" s="504" t="str">
        <f t="shared" si="5"/>
        <v/>
      </c>
      <c r="M90" s="504" t="str">
        <f t="shared" si="6"/>
        <v/>
      </c>
      <c r="N90" s="482" t="b">
        <f t="shared" si="7"/>
        <v>0</v>
      </c>
      <c r="O90" s="487" t="s">
        <v>1808</v>
      </c>
      <c r="P90" s="524" t="str">
        <f t="array" ref="P90">IFERROR(IF(INDEX('Disaggregation Records'!$G$3:$G$56,MATCH(LEFT(L90,255),LEFT('Disaggregation Records'!$D$3:$D$56,255),0))=0,"",INDEX('Disaggregation Records'!$G$3:$G$56,MATCH(LEFT(L90,255),LEFT('Disaggregation Records'!$D$3:$D$56,255),0))),"")</f>
        <v/>
      </c>
      <c r="Q90" s="525" t="s">
        <v>455</v>
      </c>
      <c r="R90" s="383"/>
    </row>
    <row r="91" spans="1:18" ht="47.1" customHeight="1" x14ac:dyDescent="0.25">
      <c r="A91" s="410">
        <v>9</v>
      </c>
      <c r="B91" s="428" t="str">
        <f>IFERROR(VLOOKUP(A91,'Impact Indicators - Section B'!$A$9:$S$27,19,FALSE),"")</f>
        <v/>
      </c>
      <c r="C91" s="523" t="str">
        <f t="array" ref="C91">IFERROR(IF(INDEX('Disaggregation Records'!$E$3:$E$56,MATCH(LEFT(L91,255),LEFT('Disaggregation Records'!$D$3:$D$56,255),0))=0,"",INDEX('Disaggregation Records'!$E$3:$E$56,MATCH(LEFT(L91,255),LEFT('Disaggregation Records'!$D$3:$D$56,255),0))),"")</f>
        <v/>
      </c>
      <c r="D91" s="523" t="str">
        <f t="array" ref="D91">IFERROR(IF(INDEX('Disaggregation Records'!$F$3:$F$56,MATCH(LEFT(L91,255),LEFT('Disaggregation Records'!$D$3:$D$56,255),0))=0,"",INDEX('Disaggregation Records'!$F$3:$F$56,MATCH(LEFT(L91,255),LEFT('Disaggregation Records'!$D$3:$D$56,255),0))),"")</f>
        <v/>
      </c>
      <c r="E91" s="413" t="str">
        <f t="array" ref="E91">IFERROR(IF(INDEX('Disaggregation Data'!$K$3:$K$154,MATCH(LEFT(M91,255),LEFT('Disaggregation Data'!$J$3:$J$154,255),0))=0,"",INDEX('Disaggregation Data'!$K$3:$K$154,MATCH(LEFT(M91,255),LEFT('Disaggregation Data'!$J$3:$J$154,255),0))),"")</f>
        <v/>
      </c>
      <c r="F91" s="413" t="str">
        <f t="array" ref="F91">IFERROR(IF(INDEX('Disaggregation Data'!$L$3:$L$154,MATCH(LEFT(M91,255),LEFT('Disaggregation Data'!$J$3:$J$154,255),0))=0,"",INDEX('Disaggregation Data'!$L$3:$L$154,MATCH(LEFT(M91,255),LEFT('Disaggregation Data'!$J$3:$J$154,255),0))),"")</f>
        <v/>
      </c>
      <c r="G91" s="413" t="str">
        <f t="array" ref="G91">IFERROR(IF(INDEX('Disaggregation Data'!$O$3:$O$154,MATCH(LEFT(M91,255),LEFT('Disaggregation Data'!$J$3:$J$154,255),0))=0,"",INDEX('Disaggregation Data'!$O$3:$O$154,MATCH(LEFT(M91,255),LEFT('Disaggregation Data'!$J$3:$J$154,255),0))),"")</f>
        <v/>
      </c>
      <c r="H91" s="412" t="str">
        <f t="array" ref="H91">IFERROR(IF(INDEX('Disaggregation Data'!$P$3:$P$154,MATCH(LEFT(M91,255),LEFT('Disaggregation Data'!$J$3:$J$154,255),0))=0,"",INDEX('Disaggregation Data'!$P$3:$P$154,MATCH(LEFT(M91,255),LEFT('Disaggregation Data'!$J$3:$J$154,255),0))),"")</f>
        <v/>
      </c>
      <c r="I91" s="413" t="str">
        <f t="array" ref="I91">IFERROR(IF(INDEX('Disaggregation Data'!$M$3:$M$154,MATCH(LEFT(M91,255),LEFT('Disaggregation Data'!$J$3:$J$154,255),0))=0,"",INDEX('Disaggregation Data'!$M$3:$M$154,MATCH(LEFT(M91,255),LEFT('Disaggregation Data'!$J$3:$J$154,255),0))),"")</f>
        <v/>
      </c>
      <c r="J91" s="412" t="str">
        <f t="array" ref="J91">IFERROR(IF(INDEX('Disaggregation Data'!$N$3:$N$154,MATCH(LEFT(M91,255),LEFT('Disaggregation Data'!$J$3:$J$154,255),0))=0,"",INDEX('Disaggregation Data'!$N$3:$N$154,MATCH(LEFT(M91,255),LEFT('Disaggregation Data'!$J$3:$J$154,255),0))),"")</f>
        <v/>
      </c>
      <c r="K91" s="504">
        <f t="shared" si="4"/>
        <v>62</v>
      </c>
      <c r="L91" s="504" t="str">
        <f t="shared" si="5"/>
        <v/>
      </c>
      <c r="M91" s="504" t="str">
        <f t="shared" si="6"/>
        <v/>
      </c>
      <c r="N91" s="482" t="b">
        <f t="shared" si="7"/>
        <v>0</v>
      </c>
      <c r="O91" s="487" t="s">
        <v>1809</v>
      </c>
      <c r="P91" s="524" t="str">
        <f t="array" ref="P91">IFERROR(IF(INDEX('Disaggregation Records'!$G$3:$G$56,MATCH(LEFT(L91,255),LEFT('Disaggregation Records'!$D$3:$D$56,255),0))=0,"",INDEX('Disaggregation Records'!$G$3:$G$56,MATCH(LEFT(L91,255),LEFT('Disaggregation Records'!$D$3:$D$56,255),0))),"")</f>
        <v/>
      </c>
      <c r="Q91" s="525" t="s">
        <v>455</v>
      </c>
      <c r="R91" s="383"/>
    </row>
    <row r="92" spans="1:18" ht="47.1" customHeight="1" x14ac:dyDescent="0.25">
      <c r="A92" s="410">
        <v>9</v>
      </c>
      <c r="B92" s="428" t="str">
        <f>IFERROR(VLOOKUP(A92,'Impact Indicators - Section B'!$A$9:$S$27,19,FALSE),"")</f>
        <v/>
      </c>
      <c r="C92" s="523" t="str">
        <f t="array" ref="C92">IFERROR(IF(INDEX('Disaggregation Records'!$E$3:$E$56,MATCH(LEFT(L92,255),LEFT('Disaggregation Records'!$D$3:$D$56,255),0))=0,"",INDEX('Disaggregation Records'!$E$3:$E$56,MATCH(LEFT(L92,255),LEFT('Disaggregation Records'!$D$3:$D$56,255),0))),"")</f>
        <v/>
      </c>
      <c r="D92" s="523" t="str">
        <f t="array" ref="D92">IFERROR(IF(INDEX('Disaggregation Records'!$F$3:$F$56,MATCH(LEFT(L92,255),LEFT('Disaggregation Records'!$D$3:$D$56,255),0))=0,"",INDEX('Disaggregation Records'!$F$3:$F$56,MATCH(LEFT(L92,255),LEFT('Disaggregation Records'!$D$3:$D$56,255),0))),"")</f>
        <v/>
      </c>
      <c r="E92" s="413" t="str">
        <f t="array" ref="E92">IFERROR(IF(INDEX('Disaggregation Data'!$K$3:$K$154,MATCH(LEFT(M92,255),LEFT('Disaggregation Data'!$J$3:$J$154,255),0))=0,"",INDEX('Disaggregation Data'!$K$3:$K$154,MATCH(LEFT(M92,255),LEFT('Disaggregation Data'!$J$3:$J$154,255),0))),"")</f>
        <v/>
      </c>
      <c r="F92" s="413" t="str">
        <f t="array" ref="F92">IFERROR(IF(INDEX('Disaggregation Data'!$L$3:$L$154,MATCH(LEFT(M92,255),LEFT('Disaggregation Data'!$J$3:$J$154,255),0))=0,"",INDEX('Disaggregation Data'!$L$3:$L$154,MATCH(LEFT(M92,255),LEFT('Disaggregation Data'!$J$3:$J$154,255),0))),"")</f>
        <v/>
      </c>
      <c r="G92" s="413" t="str">
        <f t="array" ref="G92">IFERROR(IF(INDEX('Disaggregation Data'!$O$3:$O$154,MATCH(LEFT(M92,255),LEFT('Disaggregation Data'!$J$3:$J$154,255),0))=0,"",INDEX('Disaggregation Data'!$O$3:$O$154,MATCH(LEFT(M92,255),LEFT('Disaggregation Data'!$J$3:$J$154,255),0))),"")</f>
        <v/>
      </c>
      <c r="H92" s="412" t="str">
        <f t="array" ref="H92">IFERROR(IF(INDEX('Disaggregation Data'!$P$3:$P$154,MATCH(LEFT(M92,255),LEFT('Disaggregation Data'!$J$3:$J$154,255),0))=0,"",INDEX('Disaggregation Data'!$P$3:$P$154,MATCH(LEFT(M92,255),LEFT('Disaggregation Data'!$J$3:$J$154,255),0))),"")</f>
        <v/>
      </c>
      <c r="I92" s="413" t="str">
        <f t="array" ref="I92">IFERROR(IF(INDEX('Disaggregation Data'!$M$3:$M$154,MATCH(LEFT(M92,255),LEFT('Disaggregation Data'!$J$3:$J$154,255),0))=0,"",INDEX('Disaggregation Data'!$M$3:$M$154,MATCH(LEFT(M92,255),LEFT('Disaggregation Data'!$J$3:$J$154,255),0))),"")</f>
        <v/>
      </c>
      <c r="J92" s="412" t="str">
        <f t="array" ref="J92">IFERROR(IF(INDEX('Disaggregation Data'!$N$3:$N$154,MATCH(LEFT(M92,255),LEFT('Disaggregation Data'!$J$3:$J$154,255),0))=0,"",INDEX('Disaggregation Data'!$N$3:$N$154,MATCH(LEFT(M92,255),LEFT('Disaggregation Data'!$J$3:$J$154,255),0))),"")</f>
        <v/>
      </c>
      <c r="K92" s="504">
        <f t="shared" si="4"/>
        <v>63</v>
      </c>
      <c r="L92" s="504" t="str">
        <f t="shared" si="5"/>
        <v/>
      </c>
      <c r="M92" s="504" t="str">
        <f t="shared" si="6"/>
        <v/>
      </c>
      <c r="N92" s="482" t="b">
        <f t="shared" si="7"/>
        <v>0</v>
      </c>
      <c r="O92" s="487" t="s">
        <v>1810</v>
      </c>
      <c r="P92" s="524" t="str">
        <f t="array" ref="P92">IFERROR(IF(INDEX('Disaggregation Records'!$G$3:$G$56,MATCH(LEFT(L92,255),LEFT('Disaggregation Records'!$D$3:$D$56,255),0))=0,"",INDEX('Disaggregation Records'!$G$3:$G$56,MATCH(LEFT(L92,255),LEFT('Disaggregation Records'!$D$3:$D$56,255),0))),"")</f>
        <v/>
      </c>
      <c r="Q92" s="525" t="s">
        <v>455</v>
      </c>
      <c r="R92" s="383"/>
    </row>
    <row r="93" spans="1:18" ht="47.1" customHeight="1" x14ac:dyDescent="0.25">
      <c r="A93" s="410">
        <v>9</v>
      </c>
      <c r="B93" s="428" t="str">
        <f>IFERROR(VLOOKUP(A93,'Impact Indicators - Section B'!$A$9:$S$27,19,FALSE),"")</f>
        <v/>
      </c>
      <c r="C93" s="523" t="str">
        <f t="array" ref="C93">IFERROR(IF(INDEX('Disaggregation Records'!$E$3:$E$56,MATCH(LEFT(L93,255),LEFT('Disaggregation Records'!$D$3:$D$56,255),0))=0,"",INDEX('Disaggregation Records'!$E$3:$E$56,MATCH(LEFT(L93,255),LEFT('Disaggregation Records'!$D$3:$D$56,255),0))),"")</f>
        <v/>
      </c>
      <c r="D93" s="523" t="str">
        <f t="array" ref="D93">IFERROR(IF(INDEX('Disaggregation Records'!$F$3:$F$56,MATCH(LEFT(L93,255),LEFT('Disaggregation Records'!$D$3:$D$56,255),0))=0,"",INDEX('Disaggregation Records'!$F$3:$F$56,MATCH(LEFT(L93,255),LEFT('Disaggregation Records'!$D$3:$D$56,255),0))),"")</f>
        <v/>
      </c>
      <c r="E93" s="413" t="str">
        <f t="array" ref="E93">IFERROR(IF(INDEX('Disaggregation Data'!$K$3:$K$154,MATCH(LEFT(M93,255),LEFT('Disaggregation Data'!$J$3:$J$154,255),0))=0,"",INDEX('Disaggregation Data'!$K$3:$K$154,MATCH(LEFT(M93,255),LEFT('Disaggregation Data'!$J$3:$J$154,255),0))),"")</f>
        <v/>
      </c>
      <c r="F93" s="413" t="str">
        <f t="array" ref="F93">IFERROR(IF(INDEX('Disaggregation Data'!$L$3:$L$154,MATCH(LEFT(M93,255),LEFT('Disaggregation Data'!$J$3:$J$154,255),0))=0,"",INDEX('Disaggregation Data'!$L$3:$L$154,MATCH(LEFT(M93,255),LEFT('Disaggregation Data'!$J$3:$J$154,255),0))),"")</f>
        <v/>
      </c>
      <c r="G93" s="413" t="str">
        <f t="array" ref="G93">IFERROR(IF(INDEX('Disaggregation Data'!$O$3:$O$154,MATCH(LEFT(M93,255),LEFT('Disaggregation Data'!$J$3:$J$154,255),0))=0,"",INDEX('Disaggregation Data'!$O$3:$O$154,MATCH(LEFT(M93,255),LEFT('Disaggregation Data'!$J$3:$J$154,255),0))),"")</f>
        <v/>
      </c>
      <c r="H93" s="412" t="str">
        <f t="array" ref="H93">IFERROR(IF(INDEX('Disaggregation Data'!$P$3:$P$154,MATCH(LEFT(M93,255),LEFT('Disaggregation Data'!$J$3:$J$154,255),0))=0,"",INDEX('Disaggregation Data'!$P$3:$P$154,MATCH(LEFT(M93,255),LEFT('Disaggregation Data'!$J$3:$J$154,255),0))),"")</f>
        <v/>
      </c>
      <c r="I93" s="413" t="str">
        <f t="array" ref="I93">IFERROR(IF(INDEX('Disaggregation Data'!$M$3:$M$154,MATCH(LEFT(M93,255),LEFT('Disaggregation Data'!$J$3:$J$154,255),0))=0,"",INDEX('Disaggregation Data'!$M$3:$M$154,MATCH(LEFT(M93,255),LEFT('Disaggregation Data'!$J$3:$J$154,255),0))),"")</f>
        <v/>
      </c>
      <c r="J93" s="412" t="str">
        <f t="array" ref="J93">IFERROR(IF(INDEX('Disaggregation Data'!$N$3:$N$154,MATCH(LEFT(M93,255),LEFT('Disaggregation Data'!$J$3:$J$154,255),0))=0,"",INDEX('Disaggregation Data'!$N$3:$N$154,MATCH(LEFT(M93,255),LEFT('Disaggregation Data'!$J$3:$J$154,255),0))),"")</f>
        <v/>
      </c>
      <c r="K93" s="504">
        <f t="shared" si="4"/>
        <v>64</v>
      </c>
      <c r="L93" s="504" t="str">
        <f t="shared" si="5"/>
        <v/>
      </c>
      <c r="M93" s="504" t="str">
        <f t="shared" si="6"/>
        <v/>
      </c>
      <c r="N93" s="482" t="b">
        <f t="shared" si="7"/>
        <v>0</v>
      </c>
      <c r="O93" s="487" t="s">
        <v>1811</v>
      </c>
      <c r="P93" s="524" t="str">
        <f t="array" ref="P93">IFERROR(IF(INDEX('Disaggregation Records'!$G$3:$G$56,MATCH(LEFT(L93,255),LEFT('Disaggregation Records'!$D$3:$D$56,255),0))=0,"",INDEX('Disaggregation Records'!$G$3:$G$56,MATCH(LEFT(L93,255),LEFT('Disaggregation Records'!$D$3:$D$56,255),0))),"")</f>
        <v/>
      </c>
      <c r="Q93" s="525" t="s">
        <v>455</v>
      </c>
      <c r="R93" s="383"/>
    </row>
    <row r="94" spans="1:18" ht="47.1" customHeight="1" x14ac:dyDescent="0.25">
      <c r="A94" s="410">
        <v>9</v>
      </c>
      <c r="B94" s="428" t="str">
        <f>IFERROR(VLOOKUP(A94,'Impact Indicators - Section B'!$A$9:$S$27,19,FALSE),"")</f>
        <v/>
      </c>
      <c r="C94" s="523" t="str">
        <f t="array" ref="C94">IFERROR(IF(INDEX('Disaggregation Records'!$E$3:$E$56,MATCH(LEFT(L94,255),LEFT('Disaggregation Records'!$D$3:$D$56,255),0))=0,"",INDEX('Disaggregation Records'!$E$3:$E$56,MATCH(LEFT(L94,255),LEFT('Disaggregation Records'!$D$3:$D$56,255),0))),"")</f>
        <v/>
      </c>
      <c r="D94" s="523" t="str">
        <f t="array" ref="D94">IFERROR(IF(INDEX('Disaggregation Records'!$F$3:$F$56,MATCH(LEFT(L94,255),LEFT('Disaggregation Records'!$D$3:$D$56,255),0))=0,"",INDEX('Disaggregation Records'!$F$3:$F$56,MATCH(LEFT(L94,255),LEFT('Disaggregation Records'!$D$3:$D$56,255),0))),"")</f>
        <v/>
      </c>
      <c r="E94" s="413" t="str">
        <f t="array" ref="E94">IFERROR(IF(INDEX('Disaggregation Data'!$K$3:$K$154,MATCH(LEFT(M94,255),LEFT('Disaggregation Data'!$J$3:$J$154,255),0))=0,"",INDEX('Disaggregation Data'!$K$3:$K$154,MATCH(LEFT(M94,255),LEFT('Disaggregation Data'!$J$3:$J$154,255),0))),"")</f>
        <v/>
      </c>
      <c r="F94" s="413" t="str">
        <f t="array" ref="F94">IFERROR(IF(INDEX('Disaggregation Data'!$L$3:$L$154,MATCH(LEFT(M94,255),LEFT('Disaggregation Data'!$J$3:$J$154,255),0))=0,"",INDEX('Disaggregation Data'!$L$3:$L$154,MATCH(LEFT(M94,255),LEFT('Disaggregation Data'!$J$3:$J$154,255),0))),"")</f>
        <v/>
      </c>
      <c r="G94" s="413" t="str">
        <f t="array" ref="G94">IFERROR(IF(INDEX('Disaggregation Data'!$O$3:$O$154,MATCH(LEFT(M94,255),LEFT('Disaggregation Data'!$J$3:$J$154,255),0))=0,"",INDEX('Disaggregation Data'!$O$3:$O$154,MATCH(LEFT(M94,255),LEFT('Disaggregation Data'!$J$3:$J$154,255),0))),"")</f>
        <v/>
      </c>
      <c r="H94" s="412" t="str">
        <f t="array" ref="H94">IFERROR(IF(INDEX('Disaggregation Data'!$P$3:$P$154,MATCH(LEFT(M94,255),LEFT('Disaggregation Data'!$J$3:$J$154,255),0))=0,"",INDEX('Disaggregation Data'!$P$3:$P$154,MATCH(LEFT(M94,255),LEFT('Disaggregation Data'!$J$3:$J$154,255),0))),"")</f>
        <v/>
      </c>
      <c r="I94" s="413" t="str">
        <f t="array" ref="I94">IFERROR(IF(INDEX('Disaggregation Data'!$M$3:$M$154,MATCH(LEFT(M94,255),LEFT('Disaggregation Data'!$J$3:$J$154,255),0))=0,"",INDEX('Disaggregation Data'!$M$3:$M$154,MATCH(LEFT(M94,255),LEFT('Disaggregation Data'!$J$3:$J$154,255),0))),"")</f>
        <v/>
      </c>
      <c r="J94" s="412" t="str">
        <f t="array" ref="J94">IFERROR(IF(INDEX('Disaggregation Data'!$N$3:$N$154,MATCH(LEFT(M94,255),LEFT('Disaggregation Data'!$J$3:$J$154,255),0))=0,"",INDEX('Disaggregation Data'!$N$3:$N$154,MATCH(LEFT(M94,255),LEFT('Disaggregation Data'!$J$3:$J$154,255),0))),"")</f>
        <v/>
      </c>
      <c r="K94" s="504">
        <f t="shared" si="4"/>
        <v>65</v>
      </c>
      <c r="L94" s="504" t="str">
        <f t="shared" si="5"/>
        <v/>
      </c>
      <c r="M94" s="504" t="str">
        <f t="shared" si="6"/>
        <v/>
      </c>
      <c r="N94" s="482" t="b">
        <f t="shared" si="7"/>
        <v>0</v>
      </c>
      <c r="O94" s="487" t="s">
        <v>1812</v>
      </c>
      <c r="P94" s="524" t="str">
        <f t="array" ref="P94">IFERROR(IF(INDEX('Disaggregation Records'!$G$3:$G$56,MATCH(LEFT(L94,255),LEFT('Disaggregation Records'!$D$3:$D$56,255),0))=0,"",INDEX('Disaggregation Records'!$G$3:$G$56,MATCH(LEFT(L94,255),LEFT('Disaggregation Records'!$D$3:$D$56,255),0))),"")</f>
        <v/>
      </c>
      <c r="Q94" s="525" t="s">
        <v>455</v>
      </c>
      <c r="R94" s="383"/>
    </row>
    <row r="95" spans="1:18" ht="47.1" customHeight="1" x14ac:dyDescent="0.25">
      <c r="A95" s="410">
        <v>9</v>
      </c>
      <c r="B95" s="428" t="str">
        <f>IFERROR(VLOOKUP(A95,'Impact Indicators - Section B'!$A$9:$S$27,19,FALSE),"")</f>
        <v/>
      </c>
      <c r="C95" s="523" t="str">
        <f t="array" ref="C95">IFERROR(IF(INDEX('Disaggregation Records'!$E$3:$E$56,MATCH(LEFT(L95,255),LEFT('Disaggregation Records'!$D$3:$D$56,255),0))=0,"",INDEX('Disaggregation Records'!$E$3:$E$56,MATCH(LEFT(L95,255),LEFT('Disaggregation Records'!$D$3:$D$56,255),0))),"")</f>
        <v/>
      </c>
      <c r="D95" s="523" t="str">
        <f t="array" ref="D95">IFERROR(IF(INDEX('Disaggregation Records'!$F$3:$F$56,MATCH(LEFT(L95,255),LEFT('Disaggregation Records'!$D$3:$D$56,255),0))=0,"",INDEX('Disaggregation Records'!$F$3:$F$56,MATCH(LEFT(L95,255),LEFT('Disaggregation Records'!$D$3:$D$56,255),0))),"")</f>
        <v/>
      </c>
      <c r="E95" s="413" t="str">
        <f t="array" ref="E95">IFERROR(IF(INDEX('Disaggregation Data'!$K$3:$K$154,MATCH(LEFT(M95,255),LEFT('Disaggregation Data'!$J$3:$J$154,255),0))=0,"",INDEX('Disaggregation Data'!$K$3:$K$154,MATCH(LEFT(M95,255),LEFT('Disaggregation Data'!$J$3:$J$154,255),0))),"")</f>
        <v/>
      </c>
      <c r="F95" s="413" t="str">
        <f t="array" ref="F95">IFERROR(IF(INDEX('Disaggregation Data'!$L$3:$L$154,MATCH(LEFT(M95,255),LEFT('Disaggregation Data'!$J$3:$J$154,255),0))=0,"",INDEX('Disaggregation Data'!$L$3:$L$154,MATCH(LEFT(M95,255),LEFT('Disaggregation Data'!$J$3:$J$154,255),0))),"")</f>
        <v/>
      </c>
      <c r="G95" s="413" t="str">
        <f t="array" ref="G95">IFERROR(IF(INDEX('Disaggregation Data'!$O$3:$O$154,MATCH(LEFT(M95,255),LEFT('Disaggregation Data'!$J$3:$J$154,255),0))=0,"",INDEX('Disaggregation Data'!$O$3:$O$154,MATCH(LEFT(M95,255),LEFT('Disaggregation Data'!$J$3:$J$154,255),0))),"")</f>
        <v/>
      </c>
      <c r="H95" s="412" t="str">
        <f t="array" ref="H95">IFERROR(IF(INDEX('Disaggregation Data'!$P$3:$P$154,MATCH(LEFT(M95,255),LEFT('Disaggregation Data'!$J$3:$J$154,255),0))=0,"",INDEX('Disaggregation Data'!$P$3:$P$154,MATCH(LEFT(M95,255),LEFT('Disaggregation Data'!$J$3:$J$154,255),0))),"")</f>
        <v/>
      </c>
      <c r="I95" s="413" t="str">
        <f t="array" ref="I95">IFERROR(IF(INDEX('Disaggregation Data'!$M$3:$M$154,MATCH(LEFT(M95,255),LEFT('Disaggregation Data'!$J$3:$J$154,255),0))=0,"",INDEX('Disaggregation Data'!$M$3:$M$154,MATCH(LEFT(M95,255),LEFT('Disaggregation Data'!$J$3:$J$154,255),0))),"")</f>
        <v/>
      </c>
      <c r="J95" s="412" t="str">
        <f t="array" ref="J95">IFERROR(IF(INDEX('Disaggregation Data'!$N$3:$N$154,MATCH(LEFT(M95,255),LEFT('Disaggregation Data'!$J$3:$J$154,255),0))=0,"",INDEX('Disaggregation Data'!$N$3:$N$154,MATCH(LEFT(M95,255),LEFT('Disaggregation Data'!$J$3:$J$154,255),0))),"")</f>
        <v/>
      </c>
      <c r="K95" s="504">
        <f t="shared" si="4"/>
        <v>66</v>
      </c>
      <c r="L95" s="504" t="str">
        <f t="shared" si="5"/>
        <v/>
      </c>
      <c r="M95" s="504" t="str">
        <f t="shared" si="6"/>
        <v/>
      </c>
      <c r="N95" s="482" t="b">
        <f t="shared" si="7"/>
        <v>0</v>
      </c>
      <c r="O95" s="487" t="s">
        <v>1813</v>
      </c>
      <c r="P95" s="524" t="str">
        <f t="array" ref="P95">IFERROR(IF(INDEX('Disaggregation Records'!$G$3:$G$56,MATCH(LEFT(L95,255),LEFT('Disaggregation Records'!$D$3:$D$56,255),0))=0,"",INDEX('Disaggregation Records'!$G$3:$G$56,MATCH(LEFT(L95,255),LEFT('Disaggregation Records'!$D$3:$D$56,255),0))),"")</f>
        <v/>
      </c>
      <c r="Q95" s="525" t="s">
        <v>455</v>
      </c>
      <c r="R95" s="383"/>
    </row>
    <row r="96" spans="1:18" ht="47.1" customHeight="1" x14ac:dyDescent="0.25">
      <c r="A96" s="410">
        <v>9</v>
      </c>
      <c r="B96" s="428" t="str">
        <f>IFERROR(VLOOKUP(A96,'Impact Indicators - Section B'!$A$9:$S$27,19,FALSE),"")</f>
        <v/>
      </c>
      <c r="C96" s="523" t="str">
        <f t="array" ref="C96">IFERROR(IF(INDEX('Disaggregation Records'!$E$3:$E$56,MATCH(LEFT(L96,255),LEFT('Disaggregation Records'!$D$3:$D$56,255),0))=0,"",INDEX('Disaggregation Records'!$E$3:$E$56,MATCH(LEFT(L96,255),LEFT('Disaggregation Records'!$D$3:$D$56,255),0))),"")</f>
        <v/>
      </c>
      <c r="D96" s="523" t="str">
        <f t="array" ref="D96">IFERROR(IF(INDEX('Disaggregation Records'!$F$3:$F$56,MATCH(LEFT(L96,255),LEFT('Disaggregation Records'!$D$3:$D$56,255),0))=0,"",INDEX('Disaggregation Records'!$F$3:$F$56,MATCH(LEFT(L96,255),LEFT('Disaggregation Records'!$D$3:$D$56,255),0))),"")</f>
        <v/>
      </c>
      <c r="E96" s="413" t="str">
        <f t="array" ref="E96">IFERROR(IF(INDEX('Disaggregation Data'!$K$3:$K$154,MATCH(LEFT(M96,255),LEFT('Disaggregation Data'!$J$3:$J$154,255),0))=0,"",INDEX('Disaggregation Data'!$K$3:$K$154,MATCH(LEFT(M96,255),LEFT('Disaggregation Data'!$J$3:$J$154,255),0))),"")</f>
        <v/>
      </c>
      <c r="F96" s="413" t="str">
        <f t="array" ref="F96">IFERROR(IF(INDEX('Disaggregation Data'!$L$3:$L$154,MATCH(LEFT(M96,255),LEFT('Disaggregation Data'!$J$3:$J$154,255),0))=0,"",INDEX('Disaggregation Data'!$L$3:$L$154,MATCH(LEFT(M96,255),LEFT('Disaggregation Data'!$J$3:$J$154,255),0))),"")</f>
        <v/>
      </c>
      <c r="G96" s="413" t="str">
        <f t="array" ref="G96">IFERROR(IF(INDEX('Disaggregation Data'!$O$3:$O$154,MATCH(LEFT(M96,255),LEFT('Disaggregation Data'!$J$3:$J$154,255),0))=0,"",INDEX('Disaggregation Data'!$O$3:$O$154,MATCH(LEFT(M96,255),LEFT('Disaggregation Data'!$J$3:$J$154,255),0))),"")</f>
        <v/>
      </c>
      <c r="H96" s="412" t="str">
        <f t="array" ref="H96">IFERROR(IF(INDEX('Disaggregation Data'!$P$3:$P$154,MATCH(LEFT(M96,255),LEFT('Disaggregation Data'!$J$3:$J$154,255),0))=0,"",INDEX('Disaggregation Data'!$P$3:$P$154,MATCH(LEFT(M96,255),LEFT('Disaggregation Data'!$J$3:$J$154,255),0))),"")</f>
        <v/>
      </c>
      <c r="I96" s="413" t="str">
        <f t="array" ref="I96">IFERROR(IF(INDEX('Disaggregation Data'!$M$3:$M$154,MATCH(LEFT(M96,255),LEFT('Disaggregation Data'!$J$3:$J$154,255),0))=0,"",INDEX('Disaggregation Data'!$M$3:$M$154,MATCH(LEFT(M96,255),LEFT('Disaggregation Data'!$J$3:$J$154,255),0))),"")</f>
        <v/>
      </c>
      <c r="J96" s="412" t="str">
        <f t="array" ref="J96">IFERROR(IF(INDEX('Disaggregation Data'!$N$3:$N$154,MATCH(LEFT(M96,255),LEFT('Disaggregation Data'!$J$3:$J$154,255),0))=0,"",INDEX('Disaggregation Data'!$N$3:$N$154,MATCH(LEFT(M96,255),LEFT('Disaggregation Data'!$J$3:$J$154,255),0))),"")</f>
        <v/>
      </c>
      <c r="K96" s="504">
        <f t="shared" si="4"/>
        <v>67</v>
      </c>
      <c r="L96" s="504" t="str">
        <f t="shared" si="5"/>
        <v/>
      </c>
      <c r="M96" s="504" t="str">
        <f t="shared" si="6"/>
        <v/>
      </c>
      <c r="N96" s="482" t="b">
        <f t="shared" si="7"/>
        <v>0</v>
      </c>
      <c r="O96" s="487" t="s">
        <v>1814</v>
      </c>
      <c r="P96" s="524" t="str">
        <f t="array" ref="P96">IFERROR(IF(INDEX('Disaggregation Records'!$G$3:$G$56,MATCH(LEFT(L96,255),LEFT('Disaggregation Records'!$D$3:$D$56,255),0))=0,"",INDEX('Disaggregation Records'!$G$3:$G$56,MATCH(LEFT(L96,255),LEFT('Disaggregation Records'!$D$3:$D$56,255),0))),"")</f>
        <v/>
      </c>
      <c r="Q96" s="525" t="s">
        <v>455</v>
      </c>
      <c r="R96" s="383"/>
    </row>
    <row r="97" spans="1:18" ht="47.1" customHeight="1" x14ac:dyDescent="0.25">
      <c r="A97" s="410">
        <v>9</v>
      </c>
      <c r="B97" s="428" t="str">
        <f>IFERROR(VLOOKUP(A97,'Impact Indicators - Section B'!$A$9:$S$27,19,FALSE),"")</f>
        <v/>
      </c>
      <c r="C97" s="523" t="str">
        <f t="array" ref="C97">IFERROR(IF(INDEX('Disaggregation Records'!$E$3:$E$56,MATCH(LEFT(L97,255),LEFT('Disaggregation Records'!$D$3:$D$56,255),0))=0,"",INDEX('Disaggregation Records'!$E$3:$E$56,MATCH(LEFT(L97,255),LEFT('Disaggregation Records'!$D$3:$D$56,255),0))),"")</f>
        <v/>
      </c>
      <c r="D97" s="523" t="str">
        <f t="array" ref="D97">IFERROR(IF(INDEX('Disaggregation Records'!$F$3:$F$56,MATCH(LEFT(L97,255),LEFT('Disaggregation Records'!$D$3:$D$56,255),0))=0,"",INDEX('Disaggregation Records'!$F$3:$F$56,MATCH(LEFT(L97,255),LEFT('Disaggregation Records'!$D$3:$D$56,255),0))),"")</f>
        <v/>
      </c>
      <c r="E97" s="413" t="str">
        <f t="array" ref="E97">IFERROR(IF(INDEX('Disaggregation Data'!$K$3:$K$154,MATCH(LEFT(M97,255),LEFT('Disaggregation Data'!$J$3:$J$154,255),0))=0,"",INDEX('Disaggregation Data'!$K$3:$K$154,MATCH(LEFT(M97,255),LEFT('Disaggregation Data'!$J$3:$J$154,255),0))),"")</f>
        <v/>
      </c>
      <c r="F97" s="413" t="str">
        <f t="array" ref="F97">IFERROR(IF(INDEX('Disaggregation Data'!$L$3:$L$154,MATCH(LEFT(M97,255),LEFT('Disaggregation Data'!$J$3:$J$154,255),0))=0,"",INDEX('Disaggregation Data'!$L$3:$L$154,MATCH(LEFT(M97,255),LEFT('Disaggregation Data'!$J$3:$J$154,255),0))),"")</f>
        <v/>
      </c>
      <c r="G97" s="413" t="str">
        <f t="array" ref="G97">IFERROR(IF(INDEX('Disaggregation Data'!$O$3:$O$154,MATCH(LEFT(M97,255),LEFT('Disaggregation Data'!$J$3:$J$154,255),0))=0,"",INDEX('Disaggregation Data'!$O$3:$O$154,MATCH(LEFT(M97,255),LEFT('Disaggregation Data'!$J$3:$J$154,255),0))),"")</f>
        <v/>
      </c>
      <c r="H97" s="412" t="str">
        <f t="array" ref="H97">IFERROR(IF(INDEX('Disaggregation Data'!$P$3:$P$154,MATCH(LEFT(M97,255),LEFT('Disaggregation Data'!$J$3:$J$154,255),0))=0,"",INDEX('Disaggregation Data'!$P$3:$P$154,MATCH(LEFT(M97,255),LEFT('Disaggregation Data'!$J$3:$J$154,255),0))),"")</f>
        <v/>
      </c>
      <c r="I97" s="413" t="str">
        <f t="array" ref="I97">IFERROR(IF(INDEX('Disaggregation Data'!$M$3:$M$154,MATCH(LEFT(M97,255),LEFT('Disaggregation Data'!$J$3:$J$154,255),0))=0,"",INDEX('Disaggregation Data'!$M$3:$M$154,MATCH(LEFT(M97,255),LEFT('Disaggregation Data'!$J$3:$J$154,255),0))),"")</f>
        <v/>
      </c>
      <c r="J97" s="412" t="str">
        <f t="array" ref="J97">IFERROR(IF(INDEX('Disaggregation Data'!$N$3:$N$154,MATCH(LEFT(M97,255),LEFT('Disaggregation Data'!$J$3:$J$154,255),0))=0,"",INDEX('Disaggregation Data'!$N$3:$N$154,MATCH(LEFT(M97,255),LEFT('Disaggregation Data'!$J$3:$J$154,255),0))),"")</f>
        <v/>
      </c>
      <c r="K97" s="504">
        <f t="shared" si="4"/>
        <v>68</v>
      </c>
      <c r="L97" s="504" t="str">
        <f t="shared" si="5"/>
        <v/>
      </c>
      <c r="M97" s="504" t="str">
        <f t="shared" si="6"/>
        <v/>
      </c>
      <c r="N97" s="482" t="b">
        <f t="shared" si="7"/>
        <v>0</v>
      </c>
      <c r="O97" s="487" t="s">
        <v>1815</v>
      </c>
      <c r="P97" s="524" t="str">
        <f t="array" ref="P97">IFERROR(IF(INDEX('Disaggregation Records'!$G$3:$G$56,MATCH(LEFT(L97,255),LEFT('Disaggregation Records'!$D$3:$D$56,255),0))=0,"",INDEX('Disaggregation Records'!$G$3:$G$56,MATCH(LEFT(L97,255),LEFT('Disaggregation Records'!$D$3:$D$56,255),0))),"")</f>
        <v/>
      </c>
      <c r="Q97" s="525" t="s">
        <v>455</v>
      </c>
      <c r="R97" s="383"/>
    </row>
    <row r="98" spans="1:18" ht="47.1" customHeight="1" x14ac:dyDescent="0.25">
      <c r="A98" s="410">
        <v>9</v>
      </c>
      <c r="B98" s="428" t="str">
        <f>IFERROR(VLOOKUP(A98,'Impact Indicators - Section B'!$A$9:$S$27,19,FALSE),"")</f>
        <v/>
      </c>
      <c r="C98" s="523" t="str">
        <f t="array" ref="C98">IFERROR(IF(INDEX('Disaggregation Records'!$E$3:$E$56,MATCH(LEFT(L98,255),LEFT('Disaggregation Records'!$D$3:$D$56,255),0))=0,"",INDEX('Disaggregation Records'!$E$3:$E$56,MATCH(LEFT(L98,255),LEFT('Disaggregation Records'!$D$3:$D$56,255),0))),"")</f>
        <v/>
      </c>
      <c r="D98" s="523" t="str">
        <f t="array" ref="D98">IFERROR(IF(INDEX('Disaggregation Records'!$F$3:$F$56,MATCH(LEFT(L98,255),LEFT('Disaggregation Records'!$D$3:$D$56,255),0))=0,"",INDEX('Disaggregation Records'!$F$3:$F$56,MATCH(LEFT(L98,255),LEFT('Disaggregation Records'!$D$3:$D$56,255),0))),"")</f>
        <v/>
      </c>
      <c r="E98" s="413" t="str">
        <f t="array" ref="E98">IFERROR(IF(INDEX('Disaggregation Data'!$K$3:$K$154,MATCH(LEFT(M98,255),LEFT('Disaggregation Data'!$J$3:$J$154,255),0))=0,"",INDEX('Disaggregation Data'!$K$3:$K$154,MATCH(LEFT(M98,255),LEFT('Disaggregation Data'!$J$3:$J$154,255),0))),"")</f>
        <v/>
      </c>
      <c r="F98" s="413" t="str">
        <f t="array" ref="F98">IFERROR(IF(INDEX('Disaggregation Data'!$L$3:$L$154,MATCH(LEFT(M98,255),LEFT('Disaggregation Data'!$J$3:$J$154,255),0))=0,"",INDEX('Disaggregation Data'!$L$3:$L$154,MATCH(LEFT(M98,255),LEFT('Disaggregation Data'!$J$3:$J$154,255),0))),"")</f>
        <v/>
      </c>
      <c r="G98" s="413" t="str">
        <f t="array" ref="G98">IFERROR(IF(INDEX('Disaggregation Data'!$O$3:$O$154,MATCH(LEFT(M98,255),LEFT('Disaggregation Data'!$J$3:$J$154,255),0))=0,"",INDEX('Disaggregation Data'!$O$3:$O$154,MATCH(LEFT(M98,255),LEFT('Disaggregation Data'!$J$3:$J$154,255),0))),"")</f>
        <v/>
      </c>
      <c r="H98" s="412" t="str">
        <f t="array" ref="H98">IFERROR(IF(INDEX('Disaggregation Data'!$P$3:$P$154,MATCH(LEFT(M98,255),LEFT('Disaggregation Data'!$J$3:$J$154,255),0))=0,"",INDEX('Disaggregation Data'!$P$3:$P$154,MATCH(LEFT(M98,255),LEFT('Disaggregation Data'!$J$3:$J$154,255),0))),"")</f>
        <v/>
      </c>
      <c r="I98" s="413" t="str">
        <f t="array" ref="I98">IFERROR(IF(INDEX('Disaggregation Data'!$M$3:$M$154,MATCH(LEFT(M98,255),LEFT('Disaggregation Data'!$J$3:$J$154,255),0))=0,"",INDEX('Disaggregation Data'!$M$3:$M$154,MATCH(LEFT(M98,255),LEFT('Disaggregation Data'!$J$3:$J$154,255),0))),"")</f>
        <v/>
      </c>
      <c r="J98" s="412" t="str">
        <f t="array" ref="J98">IFERROR(IF(INDEX('Disaggregation Data'!$N$3:$N$154,MATCH(LEFT(M98,255),LEFT('Disaggregation Data'!$J$3:$J$154,255),0))=0,"",INDEX('Disaggregation Data'!$N$3:$N$154,MATCH(LEFT(M98,255),LEFT('Disaggregation Data'!$J$3:$J$154,255),0))),"")</f>
        <v/>
      </c>
      <c r="K98" s="504">
        <f t="shared" si="4"/>
        <v>69</v>
      </c>
      <c r="L98" s="504" t="str">
        <f t="shared" si="5"/>
        <v/>
      </c>
      <c r="M98" s="504" t="str">
        <f t="shared" si="6"/>
        <v/>
      </c>
      <c r="N98" s="482" t="b">
        <f t="shared" si="7"/>
        <v>0</v>
      </c>
      <c r="O98" s="487" t="s">
        <v>1816</v>
      </c>
      <c r="P98" s="524" t="str">
        <f t="array" ref="P98">IFERROR(IF(INDEX('Disaggregation Records'!$G$3:$G$56,MATCH(LEFT(L98,255),LEFT('Disaggregation Records'!$D$3:$D$56,255),0))=0,"",INDEX('Disaggregation Records'!$G$3:$G$56,MATCH(LEFT(L98,255),LEFT('Disaggregation Records'!$D$3:$D$56,255),0))),"")</f>
        <v/>
      </c>
      <c r="Q98" s="525" t="s">
        <v>455</v>
      </c>
      <c r="R98" s="383"/>
    </row>
    <row r="99" spans="1:18" ht="47.1" customHeight="1" x14ac:dyDescent="0.25">
      <c r="A99" s="410">
        <v>10</v>
      </c>
      <c r="B99" s="428" t="str">
        <f>IFERROR(VLOOKUP(A99,'Impact Indicators - Section B'!$A$9:$S$27,19,FALSE),"")</f>
        <v/>
      </c>
      <c r="C99" s="523" t="str">
        <f t="array" ref="C99">IFERROR(IF(INDEX('Disaggregation Records'!$E$3:$E$56,MATCH(LEFT(L99,255),LEFT('Disaggregation Records'!$D$3:$D$56,255),0))=0,"",INDEX('Disaggregation Records'!$E$3:$E$56,MATCH(LEFT(L99,255),LEFT('Disaggregation Records'!$D$3:$D$56,255),0))),"")</f>
        <v/>
      </c>
      <c r="D99" s="523" t="str">
        <f t="array" ref="D99">IFERROR(IF(INDEX('Disaggregation Records'!$F$3:$F$56,MATCH(LEFT(L99,255),LEFT('Disaggregation Records'!$D$3:$D$56,255),0))=0,"",INDEX('Disaggregation Records'!$F$3:$F$56,MATCH(LEFT(L99,255),LEFT('Disaggregation Records'!$D$3:$D$56,255),0))),"")</f>
        <v/>
      </c>
      <c r="E99" s="413" t="str">
        <f t="array" ref="E99">IFERROR(IF(INDEX('Disaggregation Data'!$K$3:$K$154,MATCH(LEFT(M99,255),LEFT('Disaggregation Data'!$J$3:$J$154,255),0))=0,"",INDEX('Disaggregation Data'!$K$3:$K$154,MATCH(LEFT(M99,255),LEFT('Disaggregation Data'!$J$3:$J$154,255),0))),"")</f>
        <v/>
      </c>
      <c r="F99" s="413" t="str">
        <f t="array" ref="F99">IFERROR(IF(INDEX('Disaggregation Data'!$L$3:$L$154,MATCH(LEFT(M99,255),LEFT('Disaggregation Data'!$J$3:$J$154,255),0))=0,"",INDEX('Disaggregation Data'!$L$3:$L$154,MATCH(LEFT(M99,255),LEFT('Disaggregation Data'!$J$3:$J$154,255),0))),"")</f>
        <v/>
      </c>
      <c r="G99" s="413" t="str">
        <f t="array" ref="G99">IFERROR(IF(INDEX('Disaggregation Data'!$O$3:$O$154,MATCH(LEFT(M99,255),LEFT('Disaggregation Data'!$J$3:$J$154,255),0))=0,"",INDEX('Disaggregation Data'!$O$3:$O$154,MATCH(LEFT(M99,255),LEFT('Disaggregation Data'!$J$3:$J$154,255),0))),"")</f>
        <v/>
      </c>
      <c r="H99" s="412" t="str">
        <f t="array" ref="H99">IFERROR(IF(INDEX('Disaggregation Data'!$P$3:$P$154,MATCH(LEFT(M99,255),LEFT('Disaggregation Data'!$J$3:$J$154,255),0))=0,"",INDEX('Disaggregation Data'!$P$3:$P$154,MATCH(LEFT(M99,255),LEFT('Disaggregation Data'!$J$3:$J$154,255),0))),"")</f>
        <v/>
      </c>
      <c r="I99" s="413" t="str">
        <f t="array" ref="I99">IFERROR(IF(INDEX('Disaggregation Data'!$M$3:$M$154,MATCH(LEFT(M99,255),LEFT('Disaggregation Data'!$J$3:$J$154,255),0))=0,"",INDEX('Disaggregation Data'!$M$3:$M$154,MATCH(LEFT(M99,255),LEFT('Disaggregation Data'!$J$3:$J$154,255),0))),"")</f>
        <v/>
      </c>
      <c r="J99" s="412" t="str">
        <f t="array" ref="J99">IFERROR(IF(INDEX('Disaggregation Data'!$N$3:$N$154,MATCH(LEFT(M99,255),LEFT('Disaggregation Data'!$J$3:$J$154,255),0))=0,"",INDEX('Disaggregation Data'!$N$3:$N$154,MATCH(LEFT(M99,255),LEFT('Disaggregation Data'!$J$3:$J$154,255),0))),"")</f>
        <v/>
      </c>
      <c r="K99" s="504">
        <f t="shared" si="4"/>
        <v>70</v>
      </c>
      <c r="L99" s="504" t="str">
        <f t="shared" si="5"/>
        <v/>
      </c>
      <c r="M99" s="504" t="str">
        <f t="shared" si="6"/>
        <v/>
      </c>
      <c r="N99" s="482" t="b">
        <f t="shared" si="7"/>
        <v>0</v>
      </c>
      <c r="O99" s="487" t="s">
        <v>1817</v>
      </c>
      <c r="P99" s="524" t="str">
        <f t="array" ref="P99">IFERROR(IF(INDEX('Disaggregation Records'!$G$3:$G$56,MATCH(LEFT(L99,255),LEFT('Disaggregation Records'!$D$3:$D$56,255),0))=0,"",INDEX('Disaggregation Records'!$G$3:$G$56,MATCH(LEFT(L99,255),LEFT('Disaggregation Records'!$D$3:$D$56,255),0))),"")</f>
        <v/>
      </c>
      <c r="Q99" s="525" t="s">
        <v>456</v>
      </c>
      <c r="R99" s="383"/>
    </row>
    <row r="100" spans="1:18" ht="47.1" customHeight="1" x14ac:dyDescent="0.25">
      <c r="A100" s="410">
        <v>10</v>
      </c>
      <c r="B100" s="428" t="str">
        <f>IFERROR(VLOOKUP(A100,'Impact Indicators - Section B'!$A$9:$S$27,19,FALSE),"")</f>
        <v/>
      </c>
      <c r="C100" s="523" t="str">
        <f t="array" ref="C100">IFERROR(IF(INDEX('Disaggregation Records'!$E$3:$E$56,MATCH(LEFT(L100,255),LEFT('Disaggregation Records'!$D$3:$D$56,255),0))=0,"",INDEX('Disaggregation Records'!$E$3:$E$56,MATCH(LEFT(L100,255),LEFT('Disaggregation Records'!$D$3:$D$56,255),0))),"")</f>
        <v/>
      </c>
      <c r="D100" s="523" t="str">
        <f t="array" ref="D100">IFERROR(IF(INDEX('Disaggregation Records'!$F$3:$F$56,MATCH(LEFT(L100,255),LEFT('Disaggregation Records'!$D$3:$D$56,255),0))=0,"",INDEX('Disaggregation Records'!$F$3:$F$56,MATCH(LEFT(L100,255),LEFT('Disaggregation Records'!$D$3:$D$56,255),0))),"")</f>
        <v/>
      </c>
      <c r="E100" s="413" t="str">
        <f t="array" ref="E100">IFERROR(IF(INDEX('Disaggregation Data'!$K$3:$K$154,MATCH(LEFT(M100,255),LEFT('Disaggregation Data'!$J$3:$J$154,255),0))=0,"",INDEX('Disaggregation Data'!$K$3:$K$154,MATCH(LEFT(M100,255),LEFT('Disaggregation Data'!$J$3:$J$154,255),0))),"")</f>
        <v/>
      </c>
      <c r="F100" s="413" t="str">
        <f t="array" ref="F100">IFERROR(IF(INDEX('Disaggregation Data'!$L$3:$L$154,MATCH(LEFT(M100,255),LEFT('Disaggregation Data'!$J$3:$J$154,255),0))=0,"",INDEX('Disaggregation Data'!$L$3:$L$154,MATCH(LEFT(M100,255),LEFT('Disaggregation Data'!$J$3:$J$154,255),0))),"")</f>
        <v/>
      </c>
      <c r="G100" s="413" t="str">
        <f t="array" ref="G100">IFERROR(IF(INDEX('Disaggregation Data'!$O$3:$O$154,MATCH(LEFT(M100,255),LEFT('Disaggregation Data'!$J$3:$J$154,255),0))=0,"",INDEX('Disaggregation Data'!$O$3:$O$154,MATCH(LEFT(M100,255),LEFT('Disaggregation Data'!$J$3:$J$154,255),0))),"")</f>
        <v/>
      </c>
      <c r="H100" s="412" t="str">
        <f t="array" ref="H100">IFERROR(IF(INDEX('Disaggregation Data'!$P$3:$P$154,MATCH(LEFT(M100,255),LEFT('Disaggregation Data'!$J$3:$J$154,255),0))=0,"",INDEX('Disaggregation Data'!$P$3:$P$154,MATCH(LEFT(M100,255),LEFT('Disaggregation Data'!$J$3:$J$154,255),0))),"")</f>
        <v/>
      </c>
      <c r="I100" s="413" t="str">
        <f t="array" ref="I100">IFERROR(IF(INDEX('Disaggregation Data'!$M$3:$M$154,MATCH(LEFT(M100,255),LEFT('Disaggregation Data'!$J$3:$J$154,255),0))=0,"",INDEX('Disaggregation Data'!$M$3:$M$154,MATCH(LEFT(M100,255),LEFT('Disaggregation Data'!$J$3:$J$154,255),0))),"")</f>
        <v/>
      </c>
      <c r="J100" s="412" t="str">
        <f t="array" ref="J100">IFERROR(IF(INDEX('Disaggregation Data'!$N$3:$N$154,MATCH(LEFT(M100,255),LEFT('Disaggregation Data'!$J$3:$J$154,255),0))=0,"",INDEX('Disaggregation Data'!$N$3:$N$154,MATCH(LEFT(M100,255),LEFT('Disaggregation Data'!$J$3:$J$154,255),0))),"")</f>
        <v/>
      </c>
      <c r="K100" s="504">
        <f t="shared" si="4"/>
        <v>71</v>
      </c>
      <c r="L100" s="504" t="str">
        <f t="shared" si="5"/>
        <v/>
      </c>
      <c r="M100" s="504" t="str">
        <f t="shared" si="6"/>
        <v/>
      </c>
      <c r="N100" s="482" t="b">
        <f t="shared" si="7"/>
        <v>0</v>
      </c>
      <c r="O100" s="487" t="s">
        <v>1818</v>
      </c>
      <c r="P100" s="524" t="str">
        <f t="array" ref="P100">IFERROR(IF(INDEX('Disaggregation Records'!$G$3:$G$56,MATCH(LEFT(L100,255),LEFT('Disaggregation Records'!$D$3:$D$56,255),0))=0,"",INDEX('Disaggregation Records'!$G$3:$G$56,MATCH(LEFT(L100,255),LEFT('Disaggregation Records'!$D$3:$D$56,255),0))),"")</f>
        <v/>
      </c>
      <c r="Q100" s="525" t="s">
        <v>456</v>
      </c>
      <c r="R100" s="383"/>
    </row>
    <row r="101" spans="1:18" ht="47.1" customHeight="1" x14ac:dyDescent="0.25">
      <c r="A101" s="410">
        <v>10</v>
      </c>
      <c r="B101" s="428" t="str">
        <f>IFERROR(VLOOKUP(A101,'Impact Indicators - Section B'!$A$9:$S$27,19,FALSE),"")</f>
        <v/>
      </c>
      <c r="C101" s="523" t="str">
        <f t="array" ref="C101">IFERROR(IF(INDEX('Disaggregation Records'!$E$3:$E$56,MATCH(LEFT(L101,255),LEFT('Disaggregation Records'!$D$3:$D$56,255),0))=0,"",INDEX('Disaggregation Records'!$E$3:$E$56,MATCH(LEFT(L101,255),LEFT('Disaggregation Records'!$D$3:$D$56,255),0))),"")</f>
        <v/>
      </c>
      <c r="D101" s="523" t="str">
        <f t="array" ref="D101">IFERROR(IF(INDEX('Disaggregation Records'!$F$3:$F$56,MATCH(LEFT(L101,255),LEFT('Disaggregation Records'!$D$3:$D$56,255),0))=0,"",INDEX('Disaggregation Records'!$F$3:$F$56,MATCH(LEFT(L101,255),LEFT('Disaggregation Records'!$D$3:$D$56,255),0))),"")</f>
        <v/>
      </c>
      <c r="E101" s="413" t="str">
        <f t="array" ref="E101">IFERROR(IF(INDEX('Disaggregation Data'!$K$3:$K$154,MATCH(LEFT(M101,255),LEFT('Disaggregation Data'!$J$3:$J$154,255),0))=0,"",INDEX('Disaggregation Data'!$K$3:$K$154,MATCH(LEFT(M101,255),LEFT('Disaggregation Data'!$J$3:$J$154,255),0))),"")</f>
        <v/>
      </c>
      <c r="F101" s="413" t="str">
        <f t="array" ref="F101">IFERROR(IF(INDEX('Disaggregation Data'!$L$3:$L$154,MATCH(LEFT(M101,255),LEFT('Disaggregation Data'!$J$3:$J$154,255),0))=0,"",INDEX('Disaggregation Data'!$L$3:$L$154,MATCH(LEFT(M101,255),LEFT('Disaggregation Data'!$J$3:$J$154,255),0))),"")</f>
        <v/>
      </c>
      <c r="G101" s="413" t="str">
        <f t="array" ref="G101">IFERROR(IF(INDEX('Disaggregation Data'!$O$3:$O$154,MATCH(LEFT(M101,255),LEFT('Disaggregation Data'!$J$3:$J$154,255),0))=0,"",INDEX('Disaggregation Data'!$O$3:$O$154,MATCH(LEFT(M101,255),LEFT('Disaggregation Data'!$J$3:$J$154,255),0))),"")</f>
        <v/>
      </c>
      <c r="H101" s="412" t="str">
        <f t="array" ref="H101">IFERROR(IF(INDEX('Disaggregation Data'!$P$3:$P$154,MATCH(LEFT(M101,255),LEFT('Disaggregation Data'!$J$3:$J$154,255),0))=0,"",INDEX('Disaggregation Data'!$P$3:$P$154,MATCH(LEFT(M101,255),LEFT('Disaggregation Data'!$J$3:$J$154,255),0))),"")</f>
        <v/>
      </c>
      <c r="I101" s="413" t="str">
        <f t="array" ref="I101">IFERROR(IF(INDEX('Disaggregation Data'!$M$3:$M$154,MATCH(LEFT(M101,255),LEFT('Disaggregation Data'!$J$3:$J$154,255),0))=0,"",INDEX('Disaggregation Data'!$M$3:$M$154,MATCH(LEFT(M101,255),LEFT('Disaggregation Data'!$J$3:$J$154,255),0))),"")</f>
        <v/>
      </c>
      <c r="J101" s="412" t="str">
        <f t="array" ref="J101">IFERROR(IF(INDEX('Disaggregation Data'!$N$3:$N$154,MATCH(LEFT(M101,255),LEFT('Disaggregation Data'!$J$3:$J$154,255),0))=0,"",INDEX('Disaggregation Data'!$N$3:$N$154,MATCH(LEFT(M101,255),LEFT('Disaggregation Data'!$J$3:$J$154,255),0))),"")</f>
        <v/>
      </c>
      <c r="K101" s="504">
        <f t="shared" si="4"/>
        <v>72</v>
      </c>
      <c r="L101" s="504" t="str">
        <f t="shared" si="5"/>
        <v/>
      </c>
      <c r="M101" s="504" t="str">
        <f t="shared" si="6"/>
        <v/>
      </c>
      <c r="N101" s="482" t="b">
        <f t="shared" si="7"/>
        <v>0</v>
      </c>
      <c r="O101" s="487" t="s">
        <v>1819</v>
      </c>
      <c r="P101" s="524" t="str">
        <f t="array" ref="P101">IFERROR(IF(INDEX('Disaggregation Records'!$G$3:$G$56,MATCH(LEFT(L101,255),LEFT('Disaggregation Records'!$D$3:$D$56,255),0))=0,"",INDEX('Disaggregation Records'!$G$3:$G$56,MATCH(LEFT(L101,255),LEFT('Disaggregation Records'!$D$3:$D$56,255),0))),"")</f>
        <v/>
      </c>
      <c r="Q101" s="525" t="s">
        <v>456</v>
      </c>
      <c r="R101" s="383"/>
    </row>
    <row r="102" spans="1:18" ht="47.1" customHeight="1" x14ac:dyDescent="0.25">
      <c r="A102" s="410">
        <v>10</v>
      </c>
      <c r="B102" s="428" t="str">
        <f>IFERROR(VLOOKUP(A102,'Impact Indicators - Section B'!$A$9:$S$27,19,FALSE),"")</f>
        <v/>
      </c>
      <c r="C102" s="523" t="str">
        <f t="array" ref="C102">IFERROR(IF(INDEX('Disaggregation Records'!$E$3:$E$56,MATCH(LEFT(L102,255),LEFT('Disaggregation Records'!$D$3:$D$56,255),0))=0,"",INDEX('Disaggregation Records'!$E$3:$E$56,MATCH(LEFT(L102,255),LEFT('Disaggregation Records'!$D$3:$D$56,255),0))),"")</f>
        <v/>
      </c>
      <c r="D102" s="523" t="str">
        <f t="array" ref="D102">IFERROR(IF(INDEX('Disaggregation Records'!$F$3:$F$56,MATCH(LEFT(L102,255),LEFT('Disaggregation Records'!$D$3:$D$56,255),0))=0,"",INDEX('Disaggregation Records'!$F$3:$F$56,MATCH(LEFT(L102,255),LEFT('Disaggregation Records'!$D$3:$D$56,255),0))),"")</f>
        <v/>
      </c>
      <c r="E102" s="413" t="str">
        <f t="array" ref="E102">IFERROR(IF(INDEX('Disaggregation Data'!$K$3:$K$154,MATCH(LEFT(M102,255),LEFT('Disaggregation Data'!$J$3:$J$154,255),0))=0,"",INDEX('Disaggregation Data'!$K$3:$K$154,MATCH(LEFT(M102,255),LEFT('Disaggregation Data'!$J$3:$J$154,255),0))),"")</f>
        <v/>
      </c>
      <c r="F102" s="413" t="str">
        <f t="array" ref="F102">IFERROR(IF(INDEX('Disaggregation Data'!$L$3:$L$154,MATCH(LEFT(M102,255),LEFT('Disaggregation Data'!$J$3:$J$154,255),0))=0,"",INDEX('Disaggregation Data'!$L$3:$L$154,MATCH(LEFT(M102,255),LEFT('Disaggregation Data'!$J$3:$J$154,255),0))),"")</f>
        <v/>
      </c>
      <c r="G102" s="413" t="str">
        <f t="array" ref="G102">IFERROR(IF(INDEX('Disaggregation Data'!$O$3:$O$154,MATCH(LEFT(M102,255),LEFT('Disaggregation Data'!$J$3:$J$154,255),0))=0,"",INDEX('Disaggregation Data'!$O$3:$O$154,MATCH(LEFT(M102,255),LEFT('Disaggregation Data'!$J$3:$J$154,255),0))),"")</f>
        <v/>
      </c>
      <c r="H102" s="412" t="str">
        <f t="array" ref="H102">IFERROR(IF(INDEX('Disaggregation Data'!$P$3:$P$154,MATCH(LEFT(M102,255),LEFT('Disaggregation Data'!$J$3:$J$154,255),0))=0,"",INDEX('Disaggregation Data'!$P$3:$P$154,MATCH(LEFT(M102,255),LEFT('Disaggregation Data'!$J$3:$J$154,255),0))),"")</f>
        <v/>
      </c>
      <c r="I102" s="413" t="str">
        <f t="array" ref="I102">IFERROR(IF(INDEX('Disaggregation Data'!$M$3:$M$154,MATCH(LEFT(M102,255),LEFT('Disaggregation Data'!$J$3:$J$154,255),0))=0,"",INDEX('Disaggregation Data'!$M$3:$M$154,MATCH(LEFT(M102,255),LEFT('Disaggregation Data'!$J$3:$J$154,255),0))),"")</f>
        <v/>
      </c>
      <c r="J102" s="412" t="str">
        <f t="array" ref="J102">IFERROR(IF(INDEX('Disaggregation Data'!$N$3:$N$154,MATCH(LEFT(M102,255),LEFT('Disaggregation Data'!$J$3:$J$154,255),0))=0,"",INDEX('Disaggregation Data'!$N$3:$N$154,MATCH(LEFT(M102,255),LEFT('Disaggregation Data'!$J$3:$J$154,255),0))),"")</f>
        <v/>
      </c>
      <c r="K102" s="504">
        <f t="shared" si="4"/>
        <v>73</v>
      </c>
      <c r="L102" s="504" t="str">
        <f t="shared" si="5"/>
        <v/>
      </c>
      <c r="M102" s="504" t="str">
        <f t="shared" si="6"/>
        <v/>
      </c>
      <c r="N102" s="482" t="b">
        <f t="shared" si="7"/>
        <v>0</v>
      </c>
      <c r="O102" s="487" t="s">
        <v>1820</v>
      </c>
      <c r="P102" s="524" t="str">
        <f t="array" ref="P102">IFERROR(IF(INDEX('Disaggregation Records'!$G$3:$G$56,MATCH(LEFT(L102,255),LEFT('Disaggregation Records'!$D$3:$D$56,255),0))=0,"",INDEX('Disaggregation Records'!$G$3:$G$56,MATCH(LEFT(L102,255),LEFT('Disaggregation Records'!$D$3:$D$56,255),0))),"")</f>
        <v/>
      </c>
      <c r="Q102" s="525" t="s">
        <v>456</v>
      </c>
      <c r="R102" s="383"/>
    </row>
    <row r="103" spans="1:18" ht="47.1" customHeight="1" x14ac:dyDescent="0.25">
      <c r="A103" s="410">
        <v>10</v>
      </c>
      <c r="B103" s="428" t="str">
        <f>IFERROR(VLOOKUP(A103,'Impact Indicators - Section B'!$A$9:$S$27,19,FALSE),"")</f>
        <v/>
      </c>
      <c r="C103" s="523" t="str">
        <f t="array" ref="C103">IFERROR(IF(INDEX('Disaggregation Records'!$E$3:$E$56,MATCH(LEFT(L103,255),LEFT('Disaggregation Records'!$D$3:$D$56,255),0))=0,"",INDEX('Disaggregation Records'!$E$3:$E$56,MATCH(LEFT(L103,255),LEFT('Disaggregation Records'!$D$3:$D$56,255),0))),"")</f>
        <v/>
      </c>
      <c r="D103" s="523" t="str">
        <f t="array" ref="D103">IFERROR(IF(INDEX('Disaggregation Records'!$F$3:$F$56,MATCH(LEFT(L103,255),LEFT('Disaggregation Records'!$D$3:$D$56,255),0))=0,"",INDEX('Disaggregation Records'!$F$3:$F$56,MATCH(LEFT(L103,255),LEFT('Disaggregation Records'!$D$3:$D$56,255),0))),"")</f>
        <v/>
      </c>
      <c r="E103" s="413" t="str">
        <f t="array" ref="E103">IFERROR(IF(INDEX('Disaggregation Data'!$K$3:$K$154,MATCH(LEFT(M103,255),LEFT('Disaggregation Data'!$J$3:$J$154,255),0))=0,"",INDEX('Disaggregation Data'!$K$3:$K$154,MATCH(LEFT(M103,255),LEFT('Disaggregation Data'!$J$3:$J$154,255),0))),"")</f>
        <v/>
      </c>
      <c r="F103" s="413" t="str">
        <f t="array" ref="F103">IFERROR(IF(INDEX('Disaggregation Data'!$L$3:$L$154,MATCH(LEFT(M103,255),LEFT('Disaggregation Data'!$J$3:$J$154,255),0))=0,"",INDEX('Disaggregation Data'!$L$3:$L$154,MATCH(LEFT(M103,255),LEFT('Disaggregation Data'!$J$3:$J$154,255),0))),"")</f>
        <v/>
      </c>
      <c r="G103" s="413" t="str">
        <f t="array" ref="G103">IFERROR(IF(INDEX('Disaggregation Data'!$O$3:$O$154,MATCH(LEFT(M103,255),LEFT('Disaggregation Data'!$J$3:$J$154,255),0))=0,"",INDEX('Disaggregation Data'!$O$3:$O$154,MATCH(LEFT(M103,255),LEFT('Disaggregation Data'!$J$3:$J$154,255),0))),"")</f>
        <v/>
      </c>
      <c r="H103" s="412" t="str">
        <f t="array" ref="H103">IFERROR(IF(INDEX('Disaggregation Data'!$P$3:$P$154,MATCH(LEFT(M103,255),LEFT('Disaggregation Data'!$J$3:$J$154,255),0))=0,"",INDEX('Disaggregation Data'!$P$3:$P$154,MATCH(LEFT(M103,255),LEFT('Disaggregation Data'!$J$3:$J$154,255),0))),"")</f>
        <v/>
      </c>
      <c r="I103" s="413" t="str">
        <f t="array" ref="I103">IFERROR(IF(INDEX('Disaggregation Data'!$M$3:$M$154,MATCH(LEFT(M103,255),LEFT('Disaggregation Data'!$J$3:$J$154,255),0))=0,"",INDEX('Disaggregation Data'!$M$3:$M$154,MATCH(LEFT(M103,255),LEFT('Disaggregation Data'!$J$3:$J$154,255),0))),"")</f>
        <v/>
      </c>
      <c r="J103" s="412" t="str">
        <f t="array" ref="J103">IFERROR(IF(INDEX('Disaggregation Data'!$N$3:$N$154,MATCH(LEFT(M103,255),LEFT('Disaggregation Data'!$J$3:$J$154,255),0))=0,"",INDEX('Disaggregation Data'!$N$3:$N$154,MATCH(LEFT(M103,255),LEFT('Disaggregation Data'!$J$3:$J$154,255),0))),"")</f>
        <v/>
      </c>
      <c r="K103" s="504">
        <f t="shared" si="4"/>
        <v>74</v>
      </c>
      <c r="L103" s="504" t="str">
        <f t="shared" si="5"/>
        <v/>
      </c>
      <c r="M103" s="504" t="str">
        <f t="shared" si="6"/>
        <v/>
      </c>
      <c r="N103" s="482" t="b">
        <f t="shared" si="7"/>
        <v>0</v>
      </c>
      <c r="O103" s="487" t="s">
        <v>1821</v>
      </c>
      <c r="P103" s="524" t="str">
        <f t="array" ref="P103">IFERROR(IF(INDEX('Disaggregation Records'!$G$3:$G$56,MATCH(LEFT(L103,255),LEFT('Disaggregation Records'!$D$3:$D$56,255),0))=0,"",INDEX('Disaggregation Records'!$G$3:$G$56,MATCH(LEFT(L103,255),LEFT('Disaggregation Records'!$D$3:$D$56,255),0))),"")</f>
        <v/>
      </c>
      <c r="Q103" s="525" t="s">
        <v>456</v>
      </c>
      <c r="R103" s="383"/>
    </row>
    <row r="104" spans="1:18" ht="47.1" customHeight="1" x14ac:dyDescent="0.25">
      <c r="A104" s="410">
        <v>10</v>
      </c>
      <c r="B104" s="428" t="str">
        <f>IFERROR(VLOOKUP(A104,'Impact Indicators - Section B'!$A$9:$S$27,19,FALSE),"")</f>
        <v/>
      </c>
      <c r="C104" s="523" t="str">
        <f t="array" ref="C104">IFERROR(IF(INDEX('Disaggregation Records'!$E$3:$E$56,MATCH(LEFT(L104,255),LEFT('Disaggregation Records'!$D$3:$D$56,255),0))=0,"",INDEX('Disaggregation Records'!$E$3:$E$56,MATCH(LEFT(L104,255),LEFT('Disaggregation Records'!$D$3:$D$56,255),0))),"")</f>
        <v/>
      </c>
      <c r="D104" s="523" t="str">
        <f t="array" ref="D104">IFERROR(IF(INDEX('Disaggregation Records'!$F$3:$F$56,MATCH(LEFT(L104,255),LEFT('Disaggregation Records'!$D$3:$D$56,255),0))=0,"",INDEX('Disaggregation Records'!$F$3:$F$56,MATCH(LEFT(L104,255),LEFT('Disaggregation Records'!$D$3:$D$56,255),0))),"")</f>
        <v/>
      </c>
      <c r="E104" s="413" t="str">
        <f t="array" ref="E104">IFERROR(IF(INDEX('Disaggregation Data'!$K$3:$K$154,MATCH(LEFT(M104,255),LEFT('Disaggregation Data'!$J$3:$J$154,255),0))=0,"",INDEX('Disaggregation Data'!$K$3:$K$154,MATCH(LEFT(M104,255),LEFT('Disaggregation Data'!$J$3:$J$154,255),0))),"")</f>
        <v/>
      </c>
      <c r="F104" s="413" t="str">
        <f t="array" ref="F104">IFERROR(IF(INDEX('Disaggregation Data'!$L$3:$L$154,MATCH(LEFT(M104,255),LEFT('Disaggregation Data'!$J$3:$J$154,255),0))=0,"",INDEX('Disaggregation Data'!$L$3:$L$154,MATCH(LEFT(M104,255),LEFT('Disaggregation Data'!$J$3:$J$154,255),0))),"")</f>
        <v/>
      </c>
      <c r="G104" s="413" t="str">
        <f t="array" ref="G104">IFERROR(IF(INDEX('Disaggregation Data'!$O$3:$O$154,MATCH(LEFT(M104,255),LEFT('Disaggregation Data'!$J$3:$J$154,255),0))=0,"",INDEX('Disaggregation Data'!$O$3:$O$154,MATCH(LEFT(M104,255),LEFT('Disaggregation Data'!$J$3:$J$154,255),0))),"")</f>
        <v/>
      </c>
      <c r="H104" s="412" t="str">
        <f t="array" ref="H104">IFERROR(IF(INDEX('Disaggregation Data'!$P$3:$P$154,MATCH(LEFT(M104,255),LEFT('Disaggregation Data'!$J$3:$J$154,255),0))=0,"",INDEX('Disaggregation Data'!$P$3:$P$154,MATCH(LEFT(M104,255),LEFT('Disaggregation Data'!$J$3:$J$154,255),0))),"")</f>
        <v/>
      </c>
      <c r="I104" s="413" t="str">
        <f t="array" ref="I104">IFERROR(IF(INDEX('Disaggregation Data'!$M$3:$M$154,MATCH(LEFT(M104,255),LEFT('Disaggregation Data'!$J$3:$J$154,255),0))=0,"",INDEX('Disaggregation Data'!$M$3:$M$154,MATCH(LEFT(M104,255),LEFT('Disaggregation Data'!$J$3:$J$154,255),0))),"")</f>
        <v/>
      </c>
      <c r="J104" s="412" t="str">
        <f t="array" ref="J104">IFERROR(IF(INDEX('Disaggregation Data'!$N$3:$N$154,MATCH(LEFT(M104,255),LEFT('Disaggregation Data'!$J$3:$J$154,255),0))=0,"",INDEX('Disaggregation Data'!$N$3:$N$154,MATCH(LEFT(M104,255),LEFT('Disaggregation Data'!$J$3:$J$154,255),0))),"")</f>
        <v/>
      </c>
      <c r="K104" s="504">
        <f t="shared" si="4"/>
        <v>75</v>
      </c>
      <c r="L104" s="504" t="str">
        <f t="shared" si="5"/>
        <v/>
      </c>
      <c r="M104" s="504" t="str">
        <f t="shared" si="6"/>
        <v/>
      </c>
      <c r="N104" s="482" t="b">
        <f t="shared" si="7"/>
        <v>0</v>
      </c>
      <c r="O104" s="487" t="s">
        <v>1822</v>
      </c>
      <c r="P104" s="524" t="str">
        <f t="array" ref="P104">IFERROR(IF(INDEX('Disaggregation Records'!$G$3:$G$56,MATCH(LEFT(L104,255),LEFT('Disaggregation Records'!$D$3:$D$56,255),0))=0,"",INDEX('Disaggregation Records'!$G$3:$G$56,MATCH(LEFT(L104,255),LEFT('Disaggregation Records'!$D$3:$D$56,255),0))),"")</f>
        <v/>
      </c>
      <c r="Q104" s="525" t="s">
        <v>456</v>
      </c>
      <c r="R104" s="383"/>
    </row>
    <row r="105" spans="1:18" ht="47.1" customHeight="1" x14ac:dyDescent="0.25">
      <c r="A105" s="410">
        <v>10</v>
      </c>
      <c r="B105" s="428" t="str">
        <f>IFERROR(VLOOKUP(A105,'Impact Indicators - Section B'!$A$9:$S$27,19,FALSE),"")</f>
        <v/>
      </c>
      <c r="C105" s="523" t="str">
        <f t="array" ref="C105">IFERROR(IF(INDEX('Disaggregation Records'!$E$3:$E$56,MATCH(LEFT(L105,255),LEFT('Disaggregation Records'!$D$3:$D$56,255),0))=0,"",INDEX('Disaggregation Records'!$E$3:$E$56,MATCH(LEFT(L105,255),LEFT('Disaggregation Records'!$D$3:$D$56,255),0))),"")</f>
        <v/>
      </c>
      <c r="D105" s="523" t="str">
        <f t="array" ref="D105">IFERROR(IF(INDEX('Disaggregation Records'!$F$3:$F$56,MATCH(LEFT(L105,255),LEFT('Disaggregation Records'!$D$3:$D$56,255),0))=0,"",INDEX('Disaggregation Records'!$F$3:$F$56,MATCH(LEFT(L105,255),LEFT('Disaggregation Records'!$D$3:$D$56,255),0))),"")</f>
        <v/>
      </c>
      <c r="E105" s="413" t="str">
        <f t="array" ref="E105">IFERROR(IF(INDEX('Disaggregation Data'!$K$3:$K$154,MATCH(LEFT(M105,255),LEFT('Disaggregation Data'!$J$3:$J$154,255),0))=0,"",INDEX('Disaggregation Data'!$K$3:$K$154,MATCH(LEFT(M105,255),LEFT('Disaggregation Data'!$J$3:$J$154,255),0))),"")</f>
        <v/>
      </c>
      <c r="F105" s="413" t="str">
        <f t="array" ref="F105">IFERROR(IF(INDEX('Disaggregation Data'!$L$3:$L$154,MATCH(LEFT(M105,255),LEFT('Disaggregation Data'!$J$3:$J$154,255),0))=0,"",INDEX('Disaggregation Data'!$L$3:$L$154,MATCH(LEFT(M105,255),LEFT('Disaggregation Data'!$J$3:$J$154,255),0))),"")</f>
        <v/>
      </c>
      <c r="G105" s="413" t="str">
        <f t="array" ref="G105">IFERROR(IF(INDEX('Disaggregation Data'!$O$3:$O$154,MATCH(LEFT(M105,255),LEFT('Disaggregation Data'!$J$3:$J$154,255),0))=0,"",INDEX('Disaggregation Data'!$O$3:$O$154,MATCH(LEFT(M105,255),LEFT('Disaggregation Data'!$J$3:$J$154,255),0))),"")</f>
        <v/>
      </c>
      <c r="H105" s="412" t="str">
        <f t="array" ref="H105">IFERROR(IF(INDEX('Disaggregation Data'!$P$3:$P$154,MATCH(LEFT(M105,255),LEFT('Disaggregation Data'!$J$3:$J$154,255),0))=0,"",INDEX('Disaggregation Data'!$P$3:$P$154,MATCH(LEFT(M105,255),LEFT('Disaggregation Data'!$J$3:$J$154,255),0))),"")</f>
        <v/>
      </c>
      <c r="I105" s="413" t="str">
        <f t="array" ref="I105">IFERROR(IF(INDEX('Disaggregation Data'!$M$3:$M$154,MATCH(LEFT(M105,255),LEFT('Disaggregation Data'!$J$3:$J$154,255),0))=0,"",INDEX('Disaggregation Data'!$M$3:$M$154,MATCH(LEFT(M105,255),LEFT('Disaggregation Data'!$J$3:$J$154,255),0))),"")</f>
        <v/>
      </c>
      <c r="J105" s="412" t="str">
        <f t="array" ref="J105">IFERROR(IF(INDEX('Disaggregation Data'!$N$3:$N$154,MATCH(LEFT(M105,255),LEFT('Disaggregation Data'!$J$3:$J$154,255),0))=0,"",INDEX('Disaggregation Data'!$N$3:$N$154,MATCH(LEFT(M105,255),LEFT('Disaggregation Data'!$J$3:$J$154,255),0))),"")</f>
        <v/>
      </c>
      <c r="K105" s="504">
        <f t="shared" si="4"/>
        <v>76</v>
      </c>
      <c r="L105" s="504" t="str">
        <f t="shared" si="5"/>
        <v/>
      </c>
      <c r="M105" s="504" t="str">
        <f t="shared" si="6"/>
        <v/>
      </c>
      <c r="N105" s="482" t="b">
        <f t="shared" si="7"/>
        <v>0</v>
      </c>
      <c r="O105" s="487" t="s">
        <v>1823</v>
      </c>
      <c r="P105" s="524" t="str">
        <f t="array" ref="P105">IFERROR(IF(INDEX('Disaggregation Records'!$G$3:$G$56,MATCH(LEFT(L105,255),LEFT('Disaggregation Records'!$D$3:$D$56,255),0))=0,"",INDEX('Disaggregation Records'!$G$3:$G$56,MATCH(LEFT(L105,255),LEFT('Disaggregation Records'!$D$3:$D$56,255),0))),"")</f>
        <v/>
      </c>
      <c r="Q105" s="525" t="s">
        <v>456</v>
      </c>
      <c r="R105" s="383"/>
    </row>
    <row r="106" spans="1:18" ht="47.1" customHeight="1" x14ac:dyDescent="0.25">
      <c r="A106" s="410">
        <v>10</v>
      </c>
      <c r="B106" s="428" t="str">
        <f>IFERROR(VLOOKUP(A106,'Impact Indicators - Section B'!$A$9:$S$27,19,FALSE),"")</f>
        <v/>
      </c>
      <c r="C106" s="523" t="str">
        <f t="array" ref="C106">IFERROR(IF(INDEX('Disaggregation Records'!$E$3:$E$56,MATCH(LEFT(L106,255),LEFT('Disaggregation Records'!$D$3:$D$56,255),0))=0,"",INDEX('Disaggregation Records'!$E$3:$E$56,MATCH(LEFT(L106,255),LEFT('Disaggregation Records'!$D$3:$D$56,255),0))),"")</f>
        <v/>
      </c>
      <c r="D106" s="523" t="str">
        <f t="array" ref="D106">IFERROR(IF(INDEX('Disaggregation Records'!$F$3:$F$56,MATCH(LEFT(L106,255),LEFT('Disaggregation Records'!$D$3:$D$56,255),0))=0,"",INDEX('Disaggregation Records'!$F$3:$F$56,MATCH(LEFT(L106,255),LEFT('Disaggregation Records'!$D$3:$D$56,255),0))),"")</f>
        <v/>
      </c>
      <c r="E106" s="413" t="str">
        <f t="array" ref="E106">IFERROR(IF(INDEX('Disaggregation Data'!$K$3:$K$154,MATCH(LEFT(M106,255),LEFT('Disaggregation Data'!$J$3:$J$154,255),0))=0,"",INDEX('Disaggregation Data'!$K$3:$K$154,MATCH(LEFT(M106,255),LEFT('Disaggregation Data'!$J$3:$J$154,255),0))),"")</f>
        <v/>
      </c>
      <c r="F106" s="413" t="str">
        <f t="array" ref="F106">IFERROR(IF(INDEX('Disaggregation Data'!$L$3:$L$154,MATCH(LEFT(M106,255),LEFT('Disaggregation Data'!$J$3:$J$154,255),0))=0,"",INDEX('Disaggregation Data'!$L$3:$L$154,MATCH(LEFT(M106,255),LEFT('Disaggregation Data'!$J$3:$J$154,255),0))),"")</f>
        <v/>
      </c>
      <c r="G106" s="413" t="str">
        <f t="array" ref="G106">IFERROR(IF(INDEX('Disaggregation Data'!$O$3:$O$154,MATCH(LEFT(M106,255),LEFT('Disaggregation Data'!$J$3:$J$154,255),0))=0,"",INDEX('Disaggregation Data'!$O$3:$O$154,MATCH(LEFT(M106,255),LEFT('Disaggregation Data'!$J$3:$J$154,255),0))),"")</f>
        <v/>
      </c>
      <c r="H106" s="412" t="str">
        <f t="array" ref="H106">IFERROR(IF(INDEX('Disaggregation Data'!$P$3:$P$154,MATCH(LEFT(M106,255),LEFT('Disaggregation Data'!$J$3:$J$154,255),0))=0,"",INDEX('Disaggregation Data'!$P$3:$P$154,MATCH(LEFT(M106,255),LEFT('Disaggregation Data'!$J$3:$J$154,255),0))),"")</f>
        <v/>
      </c>
      <c r="I106" s="413" t="str">
        <f t="array" ref="I106">IFERROR(IF(INDEX('Disaggregation Data'!$M$3:$M$154,MATCH(LEFT(M106,255),LEFT('Disaggregation Data'!$J$3:$J$154,255),0))=0,"",INDEX('Disaggregation Data'!$M$3:$M$154,MATCH(LEFT(M106,255),LEFT('Disaggregation Data'!$J$3:$J$154,255),0))),"")</f>
        <v/>
      </c>
      <c r="J106" s="412" t="str">
        <f t="array" ref="J106">IFERROR(IF(INDEX('Disaggregation Data'!$N$3:$N$154,MATCH(LEFT(M106,255),LEFT('Disaggregation Data'!$J$3:$J$154,255),0))=0,"",INDEX('Disaggregation Data'!$N$3:$N$154,MATCH(LEFT(M106,255),LEFT('Disaggregation Data'!$J$3:$J$154,255),0))),"")</f>
        <v/>
      </c>
      <c r="K106" s="504">
        <f t="shared" si="4"/>
        <v>77</v>
      </c>
      <c r="L106" s="504" t="str">
        <f t="shared" si="5"/>
        <v/>
      </c>
      <c r="M106" s="504" t="str">
        <f t="shared" si="6"/>
        <v/>
      </c>
      <c r="N106" s="482" t="b">
        <f t="shared" si="7"/>
        <v>0</v>
      </c>
      <c r="O106" s="487" t="s">
        <v>1824</v>
      </c>
      <c r="P106" s="524" t="str">
        <f t="array" ref="P106">IFERROR(IF(INDEX('Disaggregation Records'!$G$3:$G$56,MATCH(LEFT(L106,255),LEFT('Disaggregation Records'!$D$3:$D$56,255),0))=0,"",INDEX('Disaggregation Records'!$G$3:$G$56,MATCH(LEFT(L106,255),LEFT('Disaggregation Records'!$D$3:$D$56,255),0))),"")</f>
        <v/>
      </c>
      <c r="Q106" s="525" t="s">
        <v>456</v>
      </c>
      <c r="R106" s="383"/>
    </row>
    <row r="107" spans="1:18" ht="47.1" customHeight="1" x14ac:dyDescent="0.25">
      <c r="A107" s="410">
        <v>10</v>
      </c>
      <c r="B107" s="428" t="str">
        <f>IFERROR(VLOOKUP(A107,'Impact Indicators - Section B'!$A$9:$S$27,19,FALSE),"")</f>
        <v/>
      </c>
      <c r="C107" s="523" t="str">
        <f t="array" ref="C107">IFERROR(IF(INDEX('Disaggregation Records'!$E$3:$E$56,MATCH(LEFT(L107,255),LEFT('Disaggregation Records'!$D$3:$D$56,255),0))=0,"",INDEX('Disaggregation Records'!$E$3:$E$56,MATCH(LEFT(L107,255),LEFT('Disaggregation Records'!$D$3:$D$56,255),0))),"")</f>
        <v/>
      </c>
      <c r="D107" s="523" t="str">
        <f t="array" ref="D107">IFERROR(IF(INDEX('Disaggregation Records'!$F$3:$F$56,MATCH(LEFT(L107,255),LEFT('Disaggregation Records'!$D$3:$D$56,255),0))=0,"",INDEX('Disaggregation Records'!$F$3:$F$56,MATCH(LEFT(L107,255),LEFT('Disaggregation Records'!$D$3:$D$56,255),0))),"")</f>
        <v/>
      </c>
      <c r="E107" s="413" t="str">
        <f t="array" ref="E107">IFERROR(IF(INDEX('Disaggregation Data'!$K$3:$K$154,MATCH(LEFT(M107,255),LEFT('Disaggregation Data'!$J$3:$J$154,255),0))=0,"",INDEX('Disaggregation Data'!$K$3:$K$154,MATCH(LEFT(M107,255),LEFT('Disaggregation Data'!$J$3:$J$154,255),0))),"")</f>
        <v/>
      </c>
      <c r="F107" s="413" t="str">
        <f t="array" ref="F107">IFERROR(IF(INDEX('Disaggregation Data'!$L$3:$L$154,MATCH(LEFT(M107,255),LEFT('Disaggregation Data'!$J$3:$J$154,255),0))=0,"",INDEX('Disaggregation Data'!$L$3:$L$154,MATCH(LEFT(M107,255),LEFT('Disaggregation Data'!$J$3:$J$154,255),0))),"")</f>
        <v/>
      </c>
      <c r="G107" s="413" t="str">
        <f t="array" ref="G107">IFERROR(IF(INDEX('Disaggregation Data'!$O$3:$O$154,MATCH(LEFT(M107,255),LEFT('Disaggregation Data'!$J$3:$J$154,255),0))=0,"",INDEX('Disaggregation Data'!$O$3:$O$154,MATCH(LEFT(M107,255),LEFT('Disaggregation Data'!$J$3:$J$154,255),0))),"")</f>
        <v/>
      </c>
      <c r="H107" s="412" t="str">
        <f t="array" ref="H107">IFERROR(IF(INDEX('Disaggregation Data'!$P$3:$P$154,MATCH(LEFT(M107,255),LEFT('Disaggregation Data'!$J$3:$J$154,255),0))=0,"",INDEX('Disaggregation Data'!$P$3:$P$154,MATCH(LEFT(M107,255),LEFT('Disaggregation Data'!$J$3:$J$154,255),0))),"")</f>
        <v/>
      </c>
      <c r="I107" s="413" t="str">
        <f t="array" ref="I107">IFERROR(IF(INDEX('Disaggregation Data'!$M$3:$M$154,MATCH(LEFT(M107,255),LEFT('Disaggregation Data'!$J$3:$J$154,255),0))=0,"",INDEX('Disaggregation Data'!$M$3:$M$154,MATCH(LEFT(M107,255),LEFT('Disaggregation Data'!$J$3:$J$154,255),0))),"")</f>
        <v/>
      </c>
      <c r="J107" s="412" t="str">
        <f t="array" ref="J107">IFERROR(IF(INDEX('Disaggregation Data'!$N$3:$N$154,MATCH(LEFT(M107,255),LEFT('Disaggregation Data'!$J$3:$J$154,255),0))=0,"",INDEX('Disaggregation Data'!$N$3:$N$154,MATCH(LEFT(M107,255),LEFT('Disaggregation Data'!$J$3:$J$154,255),0))),"")</f>
        <v/>
      </c>
      <c r="K107" s="504">
        <f t="shared" si="4"/>
        <v>78</v>
      </c>
      <c r="L107" s="504" t="str">
        <f t="shared" si="5"/>
        <v/>
      </c>
      <c r="M107" s="504" t="str">
        <f t="shared" si="6"/>
        <v/>
      </c>
      <c r="N107" s="482" t="b">
        <f t="shared" si="7"/>
        <v>0</v>
      </c>
      <c r="O107" s="487" t="s">
        <v>1825</v>
      </c>
      <c r="P107" s="524" t="str">
        <f t="array" ref="P107">IFERROR(IF(INDEX('Disaggregation Records'!$G$3:$G$56,MATCH(LEFT(L107,255),LEFT('Disaggregation Records'!$D$3:$D$56,255),0))=0,"",INDEX('Disaggregation Records'!$G$3:$G$56,MATCH(LEFT(L107,255),LEFT('Disaggregation Records'!$D$3:$D$56,255),0))),"")</f>
        <v/>
      </c>
      <c r="Q107" s="525" t="s">
        <v>456</v>
      </c>
      <c r="R107" s="383"/>
    </row>
    <row r="108" spans="1:18" ht="47.1" customHeight="1" x14ac:dyDescent="0.25">
      <c r="A108" s="410">
        <v>10</v>
      </c>
      <c r="B108" s="428" t="str">
        <f>IFERROR(VLOOKUP(A108,'Impact Indicators - Section B'!$A$9:$S$27,19,FALSE),"")</f>
        <v/>
      </c>
      <c r="C108" s="523" t="str">
        <f t="array" ref="C108">IFERROR(IF(INDEX('Disaggregation Records'!$E$3:$E$56,MATCH(LEFT(L108,255),LEFT('Disaggregation Records'!$D$3:$D$56,255),0))=0,"",INDEX('Disaggregation Records'!$E$3:$E$56,MATCH(LEFT(L108,255),LEFT('Disaggregation Records'!$D$3:$D$56,255),0))),"")</f>
        <v/>
      </c>
      <c r="D108" s="523" t="str">
        <f t="array" ref="D108">IFERROR(IF(INDEX('Disaggregation Records'!$F$3:$F$56,MATCH(LEFT(L108,255),LEFT('Disaggregation Records'!$D$3:$D$56,255),0))=0,"",INDEX('Disaggregation Records'!$F$3:$F$56,MATCH(LEFT(L108,255),LEFT('Disaggregation Records'!$D$3:$D$56,255),0))),"")</f>
        <v/>
      </c>
      <c r="E108" s="413" t="str">
        <f t="array" ref="E108">IFERROR(IF(INDEX('Disaggregation Data'!$K$3:$K$154,MATCH(LEFT(M108,255),LEFT('Disaggregation Data'!$J$3:$J$154,255),0))=0,"",INDEX('Disaggregation Data'!$K$3:$K$154,MATCH(LEFT(M108,255),LEFT('Disaggregation Data'!$J$3:$J$154,255),0))),"")</f>
        <v/>
      </c>
      <c r="F108" s="413" t="str">
        <f t="array" ref="F108">IFERROR(IF(INDEX('Disaggregation Data'!$L$3:$L$154,MATCH(LEFT(M108,255),LEFT('Disaggregation Data'!$J$3:$J$154,255),0))=0,"",INDEX('Disaggregation Data'!$L$3:$L$154,MATCH(LEFT(M108,255),LEFT('Disaggregation Data'!$J$3:$J$154,255),0))),"")</f>
        <v/>
      </c>
      <c r="G108" s="413" t="str">
        <f t="array" ref="G108">IFERROR(IF(INDEX('Disaggregation Data'!$O$3:$O$154,MATCH(LEFT(M108,255),LEFT('Disaggregation Data'!$J$3:$J$154,255),0))=0,"",INDEX('Disaggregation Data'!$O$3:$O$154,MATCH(LEFT(M108,255),LEFT('Disaggregation Data'!$J$3:$J$154,255),0))),"")</f>
        <v/>
      </c>
      <c r="H108" s="412" t="str">
        <f t="array" ref="H108">IFERROR(IF(INDEX('Disaggregation Data'!$P$3:$P$154,MATCH(LEFT(M108,255),LEFT('Disaggregation Data'!$J$3:$J$154,255),0))=0,"",INDEX('Disaggregation Data'!$P$3:$P$154,MATCH(LEFT(M108,255),LEFT('Disaggregation Data'!$J$3:$J$154,255),0))),"")</f>
        <v/>
      </c>
      <c r="I108" s="413" t="str">
        <f t="array" ref="I108">IFERROR(IF(INDEX('Disaggregation Data'!$M$3:$M$154,MATCH(LEFT(M108,255),LEFT('Disaggregation Data'!$J$3:$J$154,255),0))=0,"",INDEX('Disaggregation Data'!$M$3:$M$154,MATCH(LEFT(M108,255),LEFT('Disaggregation Data'!$J$3:$J$154,255),0))),"")</f>
        <v/>
      </c>
      <c r="J108" s="412" t="str">
        <f t="array" ref="J108">IFERROR(IF(INDEX('Disaggregation Data'!$N$3:$N$154,MATCH(LEFT(M108,255),LEFT('Disaggregation Data'!$J$3:$J$154,255),0))=0,"",INDEX('Disaggregation Data'!$N$3:$N$154,MATCH(LEFT(M108,255),LEFT('Disaggregation Data'!$J$3:$J$154,255),0))),"")</f>
        <v/>
      </c>
      <c r="K108" s="504">
        <f t="shared" si="4"/>
        <v>79</v>
      </c>
      <c r="L108" s="504" t="str">
        <f t="shared" si="5"/>
        <v/>
      </c>
      <c r="M108" s="504" t="str">
        <f t="shared" si="6"/>
        <v/>
      </c>
      <c r="N108" s="482" t="b">
        <f t="shared" si="7"/>
        <v>0</v>
      </c>
      <c r="O108" s="487" t="s">
        <v>1826</v>
      </c>
      <c r="P108" s="524" t="str">
        <f t="array" ref="P108">IFERROR(IF(INDEX('Disaggregation Records'!$G$3:$G$56,MATCH(LEFT(L108,255),LEFT('Disaggregation Records'!$D$3:$D$56,255),0))=0,"",INDEX('Disaggregation Records'!$G$3:$G$56,MATCH(LEFT(L108,255),LEFT('Disaggregation Records'!$D$3:$D$56,255),0))),"")</f>
        <v/>
      </c>
      <c r="Q108" s="525" t="s">
        <v>456</v>
      </c>
      <c r="R108" s="383"/>
    </row>
    <row r="109" spans="1:18" ht="47.1" customHeight="1" x14ac:dyDescent="0.25">
      <c r="A109" s="410">
        <v>11</v>
      </c>
      <c r="B109" s="428" t="str">
        <f>IFERROR(VLOOKUP(A109,'Impact Indicators - Section B'!$A$9:$S$27,19,FALSE),"")</f>
        <v/>
      </c>
      <c r="C109" s="523" t="str">
        <f t="array" ref="C109">IFERROR(IF(INDEX('Disaggregation Records'!$E$3:$E$56,MATCH(LEFT(L109,255),LEFT('Disaggregation Records'!$D$3:$D$56,255),0))=0,"",INDEX('Disaggregation Records'!$E$3:$E$56,MATCH(LEFT(L109,255),LEFT('Disaggregation Records'!$D$3:$D$56,255),0))),"")</f>
        <v/>
      </c>
      <c r="D109" s="523" t="str">
        <f t="array" ref="D109">IFERROR(IF(INDEX('Disaggregation Records'!$F$3:$F$56,MATCH(LEFT(L109,255),LEFT('Disaggregation Records'!$D$3:$D$56,255),0))=0,"",INDEX('Disaggregation Records'!$F$3:$F$56,MATCH(LEFT(L109,255),LEFT('Disaggregation Records'!$D$3:$D$56,255),0))),"")</f>
        <v/>
      </c>
      <c r="E109" s="413" t="str">
        <f t="array" ref="E109">IFERROR(IF(INDEX('Disaggregation Data'!$K$3:$K$154,MATCH(LEFT(M109,255),LEFT('Disaggregation Data'!$J$3:$J$154,255),0))=0,"",INDEX('Disaggregation Data'!$K$3:$K$154,MATCH(LEFT(M109,255),LEFT('Disaggregation Data'!$J$3:$J$154,255),0))),"")</f>
        <v/>
      </c>
      <c r="F109" s="413" t="str">
        <f t="array" ref="F109">IFERROR(IF(INDEX('Disaggregation Data'!$L$3:$L$154,MATCH(LEFT(M109,255),LEFT('Disaggregation Data'!$J$3:$J$154,255),0))=0,"",INDEX('Disaggregation Data'!$L$3:$L$154,MATCH(LEFT(M109,255),LEFT('Disaggregation Data'!$J$3:$J$154,255),0))),"")</f>
        <v/>
      </c>
      <c r="G109" s="413" t="str">
        <f t="array" ref="G109">IFERROR(IF(INDEX('Disaggregation Data'!$O$3:$O$154,MATCH(LEFT(M109,255),LEFT('Disaggregation Data'!$J$3:$J$154,255),0))=0,"",INDEX('Disaggregation Data'!$O$3:$O$154,MATCH(LEFT(M109,255),LEFT('Disaggregation Data'!$J$3:$J$154,255),0))),"")</f>
        <v/>
      </c>
      <c r="H109" s="412" t="str">
        <f t="array" ref="H109">IFERROR(IF(INDEX('Disaggregation Data'!$P$3:$P$154,MATCH(LEFT(M109,255),LEFT('Disaggregation Data'!$J$3:$J$154,255),0))=0,"",INDEX('Disaggregation Data'!$P$3:$P$154,MATCH(LEFT(M109,255),LEFT('Disaggregation Data'!$J$3:$J$154,255),0))),"")</f>
        <v/>
      </c>
      <c r="I109" s="413" t="str">
        <f t="array" ref="I109">IFERROR(IF(INDEX('Disaggregation Data'!$M$3:$M$154,MATCH(LEFT(M109,255),LEFT('Disaggregation Data'!$J$3:$J$154,255),0))=0,"",INDEX('Disaggregation Data'!$M$3:$M$154,MATCH(LEFT(M109,255),LEFT('Disaggregation Data'!$J$3:$J$154,255),0))),"")</f>
        <v/>
      </c>
      <c r="J109" s="412" t="str">
        <f t="array" ref="J109">IFERROR(IF(INDEX('Disaggregation Data'!$N$3:$N$154,MATCH(LEFT(M109,255),LEFT('Disaggregation Data'!$J$3:$J$154,255),0))=0,"",INDEX('Disaggregation Data'!$N$3:$N$154,MATCH(LEFT(M109,255),LEFT('Disaggregation Data'!$J$3:$J$154,255),0))),"")</f>
        <v/>
      </c>
      <c r="K109" s="504">
        <f t="shared" si="4"/>
        <v>80</v>
      </c>
      <c r="L109" s="504" t="str">
        <f t="shared" si="5"/>
        <v/>
      </c>
      <c r="M109" s="504" t="str">
        <f t="shared" si="6"/>
        <v/>
      </c>
      <c r="N109" s="482" t="b">
        <f t="shared" si="7"/>
        <v>0</v>
      </c>
      <c r="O109" s="487" t="s">
        <v>1827</v>
      </c>
      <c r="P109" s="524" t="str">
        <f t="array" ref="P109">IFERROR(IF(INDEX('Disaggregation Records'!$G$3:$G$56,MATCH(LEFT(L109,255),LEFT('Disaggregation Records'!$D$3:$D$56,255),0))=0,"",INDEX('Disaggregation Records'!$G$3:$G$56,MATCH(LEFT(L109,255),LEFT('Disaggregation Records'!$D$3:$D$56,255),0))),"")</f>
        <v/>
      </c>
      <c r="Q109" s="525" t="s">
        <v>457</v>
      </c>
      <c r="R109" s="383"/>
    </row>
    <row r="110" spans="1:18" ht="47.1" customHeight="1" x14ac:dyDescent="0.25">
      <c r="A110" s="410">
        <v>11</v>
      </c>
      <c r="B110" s="428" t="str">
        <f>IFERROR(VLOOKUP(A110,'Impact Indicators - Section B'!$A$9:$S$27,19,FALSE),"")</f>
        <v/>
      </c>
      <c r="C110" s="523" t="str">
        <f t="array" ref="C110">IFERROR(IF(INDEX('Disaggregation Records'!$E$3:$E$56,MATCH(LEFT(L110,255),LEFT('Disaggregation Records'!$D$3:$D$56,255),0))=0,"",INDEX('Disaggregation Records'!$E$3:$E$56,MATCH(LEFT(L110,255),LEFT('Disaggregation Records'!$D$3:$D$56,255),0))),"")</f>
        <v/>
      </c>
      <c r="D110" s="523" t="str">
        <f t="array" ref="D110">IFERROR(IF(INDEX('Disaggregation Records'!$F$3:$F$56,MATCH(LEFT(L110,255),LEFT('Disaggregation Records'!$D$3:$D$56,255),0))=0,"",INDEX('Disaggregation Records'!$F$3:$F$56,MATCH(LEFT(L110,255),LEFT('Disaggregation Records'!$D$3:$D$56,255),0))),"")</f>
        <v/>
      </c>
      <c r="E110" s="413" t="str">
        <f t="array" ref="E110">IFERROR(IF(INDEX('Disaggregation Data'!$K$3:$K$154,MATCH(LEFT(M110,255),LEFT('Disaggregation Data'!$J$3:$J$154,255),0))=0,"",INDEX('Disaggregation Data'!$K$3:$K$154,MATCH(LEFT(M110,255),LEFT('Disaggregation Data'!$J$3:$J$154,255),0))),"")</f>
        <v/>
      </c>
      <c r="F110" s="413" t="str">
        <f t="array" ref="F110">IFERROR(IF(INDEX('Disaggregation Data'!$L$3:$L$154,MATCH(LEFT(M110,255),LEFT('Disaggregation Data'!$J$3:$J$154,255),0))=0,"",INDEX('Disaggregation Data'!$L$3:$L$154,MATCH(LEFT(M110,255),LEFT('Disaggregation Data'!$J$3:$J$154,255),0))),"")</f>
        <v/>
      </c>
      <c r="G110" s="413" t="str">
        <f t="array" ref="G110">IFERROR(IF(INDEX('Disaggregation Data'!$O$3:$O$154,MATCH(LEFT(M110,255),LEFT('Disaggregation Data'!$J$3:$J$154,255),0))=0,"",INDEX('Disaggregation Data'!$O$3:$O$154,MATCH(LEFT(M110,255),LEFT('Disaggregation Data'!$J$3:$J$154,255),0))),"")</f>
        <v/>
      </c>
      <c r="H110" s="412" t="str">
        <f t="array" ref="H110">IFERROR(IF(INDEX('Disaggregation Data'!$P$3:$P$154,MATCH(LEFT(M110,255),LEFT('Disaggregation Data'!$J$3:$J$154,255),0))=0,"",INDEX('Disaggregation Data'!$P$3:$P$154,MATCH(LEFT(M110,255),LEFT('Disaggregation Data'!$J$3:$J$154,255),0))),"")</f>
        <v/>
      </c>
      <c r="I110" s="413" t="str">
        <f t="array" ref="I110">IFERROR(IF(INDEX('Disaggregation Data'!$M$3:$M$154,MATCH(LEFT(M110,255),LEFT('Disaggregation Data'!$J$3:$J$154,255),0))=0,"",INDEX('Disaggregation Data'!$M$3:$M$154,MATCH(LEFT(M110,255),LEFT('Disaggregation Data'!$J$3:$J$154,255),0))),"")</f>
        <v/>
      </c>
      <c r="J110" s="412" t="str">
        <f t="array" ref="J110">IFERROR(IF(INDEX('Disaggregation Data'!$N$3:$N$154,MATCH(LEFT(M110,255),LEFT('Disaggregation Data'!$J$3:$J$154,255),0))=0,"",INDEX('Disaggregation Data'!$N$3:$N$154,MATCH(LEFT(M110,255),LEFT('Disaggregation Data'!$J$3:$J$154,255),0))),"")</f>
        <v/>
      </c>
      <c r="K110" s="504">
        <f t="shared" si="4"/>
        <v>81</v>
      </c>
      <c r="L110" s="504" t="str">
        <f t="shared" si="5"/>
        <v/>
      </c>
      <c r="M110" s="504" t="str">
        <f t="shared" si="6"/>
        <v/>
      </c>
      <c r="N110" s="482" t="b">
        <f t="shared" si="7"/>
        <v>0</v>
      </c>
      <c r="O110" s="487" t="s">
        <v>1828</v>
      </c>
      <c r="P110" s="524" t="str">
        <f t="array" ref="P110">IFERROR(IF(INDEX('Disaggregation Records'!$G$3:$G$56,MATCH(LEFT(L110,255),LEFT('Disaggregation Records'!$D$3:$D$56,255),0))=0,"",INDEX('Disaggregation Records'!$G$3:$G$56,MATCH(LEFT(L110,255),LEFT('Disaggregation Records'!$D$3:$D$56,255),0))),"")</f>
        <v/>
      </c>
      <c r="Q110" s="525" t="s">
        <v>457</v>
      </c>
      <c r="R110" s="383"/>
    </row>
    <row r="111" spans="1:18" ht="47.1" customHeight="1" x14ac:dyDescent="0.25">
      <c r="A111" s="410">
        <v>11</v>
      </c>
      <c r="B111" s="428" t="str">
        <f>IFERROR(VLOOKUP(A111,'Impact Indicators - Section B'!$A$9:$S$27,19,FALSE),"")</f>
        <v/>
      </c>
      <c r="C111" s="523" t="str">
        <f t="array" ref="C111">IFERROR(IF(INDEX('Disaggregation Records'!$E$3:$E$56,MATCH(LEFT(L111,255),LEFT('Disaggregation Records'!$D$3:$D$56,255),0))=0,"",INDEX('Disaggregation Records'!$E$3:$E$56,MATCH(LEFT(L111,255),LEFT('Disaggregation Records'!$D$3:$D$56,255),0))),"")</f>
        <v/>
      </c>
      <c r="D111" s="523" t="str">
        <f t="array" ref="D111">IFERROR(IF(INDEX('Disaggregation Records'!$F$3:$F$56,MATCH(LEFT(L111,255),LEFT('Disaggregation Records'!$D$3:$D$56,255),0))=0,"",INDEX('Disaggregation Records'!$F$3:$F$56,MATCH(LEFT(L111,255),LEFT('Disaggregation Records'!$D$3:$D$56,255),0))),"")</f>
        <v/>
      </c>
      <c r="E111" s="413" t="str">
        <f t="array" ref="E111">IFERROR(IF(INDEX('Disaggregation Data'!$K$3:$K$154,MATCH(LEFT(M111,255),LEFT('Disaggregation Data'!$J$3:$J$154,255),0))=0,"",INDEX('Disaggregation Data'!$K$3:$K$154,MATCH(LEFT(M111,255),LEFT('Disaggregation Data'!$J$3:$J$154,255),0))),"")</f>
        <v/>
      </c>
      <c r="F111" s="413" t="str">
        <f t="array" ref="F111">IFERROR(IF(INDEX('Disaggregation Data'!$L$3:$L$154,MATCH(LEFT(M111,255),LEFT('Disaggregation Data'!$J$3:$J$154,255),0))=0,"",INDEX('Disaggregation Data'!$L$3:$L$154,MATCH(LEFT(M111,255),LEFT('Disaggregation Data'!$J$3:$J$154,255),0))),"")</f>
        <v/>
      </c>
      <c r="G111" s="413" t="str">
        <f t="array" ref="G111">IFERROR(IF(INDEX('Disaggregation Data'!$O$3:$O$154,MATCH(LEFT(M111,255),LEFT('Disaggregation Data'!$J$3:$J$154,255),0))=0,"",INDEX('Disaggregation Data'!$O$3:$O$154,MATCH(LEFT(M111,255),LEFT('Disaggregation Data'!$J$3:$J$154,255),0))),"")</f>
        <v/>
      </c>
      <c r="H111" s="412" t="str">
        <f t="array" ref="H111">IFERROR(IF(INDEX('Disaggregation Data'!$P$3:$P$154,MATCH(LEFT(M111,255),LEFT('Disaggregation Data'!$J$3:$J$154,255),0))=0,"",INDEX('Disaggregation Data'!$P$3:$P$154,MATCH(LEFT(M111,255),LEFT('Disaggregation Data'!$J$3:$J$154,255),0))),"")</f>
        <v/>
      </c>
      <c r="I111" s="413" t="str">
        <f t="array" ref="I111">IFERROR(IF(INDEX('Disaggregation Data'!$M$3:$M$154,MATCH(LEFT(M111,255),LEFT('Disaggregation Data'!$J$3:$J$154,255),0))=0,"",INDEX('Disaggregation Data'!$M$3:$M$154,MATCH(LEFT(M111,255),LEFT('Disaggregation Data'!$J$3:$J$154,255),0))),"")</f>
        <v/>
      </c>
      <c r="J111" s="412" t="str">
        <f t="array" ref="J111">IFERROR(IF(INDEX('Disaggregation Data'!$N$3:$N$154,MATCH(LEFT(M111,255),LEFT('Disaggregation Data'!$J$3:$J$154,255),0))=0,"",INDEX('Disaggregation Data'!$N$3:$N$154,MATCH(LEFT(M111,255),LEFT('Disaggregation Data'!$J$3:$J$154,255),0))),"")</f>
        <v/>
      </c>
      <c r="K111" s="504">
        <f t="shared" si="4"/>
        <v>82</v>
      </c>
      <c r="L111" s="504" t="str">
        <f t="shared" si="5"/>
        <v/>
      </c>
      <c r="M111" s="504" t="str">
        <f t="shared" si="6"/>
        <v/>
      </c>
      <c r="N111" s="482" t="b">
        <f t="shared" si="7"/>
        <v>0</v>
      </c>
      <c r="O111" s="487" t="s">
        <v>1829</v>
      </c>
      <c r="P111" s="524" t="str">
        <f t="array" ref="P111">IFERROR(IF(INDEX('Disaggregation Records'!$G$3:$G$56,MATCH(LEFT(L111,255),LEFT('Disaggregation Records'!$D$3:$D$56,255),0))=0,"",INDEX('Disaggregation Records'!$G$3:$G$56,MATCH(LEFT(L111,255),LEFT('Disaggregation Records'!$D$3:$D$56,255),0))),"")</f>
        <v/>
      </c>
      <c r="Q111" s="525" t="s">
        <v>457</v>
      </c>
      <c r="R111" s="383"/>
    </row>
    <row r="112" spans="1:18" ht="47.1" customHeight="1" x14ac:dyDescent="0.25">
      <c r="A112" s="410">
        <v>11</v>
      </c>
      <c r="B112" s="428" t="str">
        <f>IFERROR(VLOOKUP(A112,'Impact Indicators - Section B'!$A$9:$S$27,19,FALSE),"")</f>
        <v/>
      </c>
      <c r="C112" s="523" t="str">
        <f t="array" ref="C112">IFERROR(IF(INDEX('Disaggregation Records'!$E$3:$E$56,MATCH(LEFT(L112,255),LEFT('Disaggregation Records'!$D$3:$D$56,255),0))=0,"",INDEX('Disaggregation Records'!$E$3:$E$56,MATCH(LEFT(L112,255),LEFT('Disaggregation Records'!$D$3:$D$56,255),0))),"")</f>
        <v/>
      </c>
      <c r="D112" s="523" t="str">
        <f t="array" ref="D112">IFERROR(IF(INDEX('Disaggregation Records'!$F$3:$F$56,MATCH(LEFT(L112,255),LEFT('Disaggregation Records'!$D$3:$D$56,255),0))=0,"",INDEX('Disaggregation Records'!$F$3:$F$56,MATCH(LEFT(L112,255),LEFT('Disaggregation Records'!$D$3:$D$56,255),0))),"")</f>
        <v/>
      </c>
      <c r="E112" s="413" t="str">
        <f t="array" ref="E112">IFERROR(IF(INDEX('Disaggregation Data'!$K$3:$K$154,MATCH(LEFT(M112,255),LEFT('Disaggregation Data'!$J$3:$J$154,255),0))=0,"",INDEX('Disaggregation Data'!$K$3:$K$154,MATCH(LEFT(M112,255),LEFT('Disaggregation Data'!$J$3:$J$154,255),0))),"")</f>
        <v/>
      </c>
      <c r="F112" s="413" t="str">
        <f t="array" ref="F112">IFERROR(IF(INDEX('Disaggregation Data'!$L$3:$L$154,MATCH(LEFT(M112,255),LEFT('Disaggregation Data'!$J$3:$J$154,255),0))=0,"",INDEX('Disaggregation Data'!$L$3:$L$154,MATCH(LEFT(M112,255),LEFT('Disaggregation Data'!$J$3:$J$154,255),0))),"")</f>
        <v/>
      </c>
      <c r="G112" s="413" t="str">
        <f t="array" ref="G112">IFERROR(IF(INDEX('Disaggregation Data'!$O$3:$O$154,MATCH(LEFT(M112,255),LEFT('Disaggregation Data'!$J$3:$J$154,255),0))=0,"",INDEX('Disaggregation Data'!$O$3:$O$154,MATCH(LEFT(M112,255),LEFT('Disaggregation Data'!$J$3:$J$154,255),0))),"")</f>
        <v/>
      </c>
      <c r="H112" s="412" t="str">
        <f t="array" ref="H112">IFERROR(IF(INDEX('Disaggregation Data'!$P$3:$P$154,MATCH(LEFT(M112,255),LEFT('Disaggregation Data'!$J$3:$J$154,255),0))=0,"",INDEX('Disaggregation Data'!$P$3:$P$154,MATCH(LEFT(M112,255),LEFT('Disaggregation Data'!$J$3:$J$154,255),0))),"")</f>
        <v/>
      </c>
      <c r="I112" s="413" t="str">
        <f t="array" ref="I112">IFERROR(IF(INDEX('Disaggregation Data'!$M$3:$M$154,MATCH(LEFT(M112,255),LEFT('Disaggregation Data'!$J$3:$J$154,255),0))=0,"",INDEX('Disaggregation Data'!$M$3:$M$154,MATCH(LEFT(M112,255),LEFT('Disaggregation Data'!$J$3:$J$154,255),0))),"")</f>
        <v/>
      </c>
      <c r="J112" s="412" t="str">
        <f t="array" ref="J112">IFERROR(IF(INDEX('Disaggregation Data'!$N$3:$N$154,MATCH(LEFT(M112,255),LEFT('Disaggregation Data'!$J$3:$J$154,255),0))=0,"",INDEX('Disaggregation Data'!$N$3:$N$154,MATCH(LEFT(M112,255),LEFT('Disaggregation Data'!$J$3:$J$154,255),0))),"")</f>
        <v/>
      </c>
      <c r="K112" s="504">
        <f t="shared" si="4"/>
        <v>83</v>
      </c>
      <c r="L112" s="504" t="str">
        <f t="shared" si="5"/>
        <v/>
      </c>
      <c r="M112" s="504" t="str">
        <f t="shared" si="6"/>
        <v/>
      </c>
      <c r="N112" s="482" t="b">
        <f t="shared" si="7"/>
        <v>0</v>
      </c>
      <c r="O112" s="487" t="s">
        <v>1830</v>
      </c>
      <c r="P112" s="524" t="str">
        <f t="array" ref="P112">IFERROR(IF(INDEX('Disaggregation Records'!$G$3:$G$56,MATCH(LEFT(L112,255),LEFT('Disaggregation Records'!$D$3:$D$56,255),0))=0,"",INDEX('Disaggregation Records'!$G$3:$G$56,MATCH(LEFT(L112,255),LEFT('Disaggregation Records'!$D$3:$D$56,255),0))),"")</f>
        <v/>
      </c>
      <c r="Q112" s="525" t="s">
        <v>457</v>
      </c>
      <c r="R112" s="383"/>
    </row>
    <row r="113" spans="1:18" ht="47.1" customHeight="1" x14ac:dyDescent="0.25">
      <c r="A113" s="410">
        <v>11</v>
      </c>
      <c r="B113" s="428" t="str">
        <f>IFERROR(VLOOKUP(A113,'Impact Indicators - Section B'!$A$9:$S$27,19,FALSE),"")</f>
        <v/>
      </c>
      <c r="C113" s="523" t="str">
        <f t="array" ref="C113">IFERROR(IF(INDEX('Disaggregation Records'!$E$3:$E$56,MATCH(LEFT(L113,255),LEFT('Disaggregation Records'!$D$3:$D$56,255),0))=0,"",INDEX('Disaggregation Records'!$E$3:$E$56,MATCH(LEFT(L113,255),LEFT('Disaggregation Records'!$D$3:$D$56,255),0))),"")</f>
        <v/>
      </c>
      <c r="D113" s="523" t="str">
        <f t="array" ref="D113">IFERROR(IF(INDEX('Disaggregation Records'!$F$3:$F$56,MATCH(LEFT(L113,255),LEFT('Disaggregation Records'!$D$3:$D$56,255),0))=0,"",INDEX('Disaggregation Records'!$F$3:$F$56,MATCH(LEFT(L113,255),LEFT('Disaggregation Records'!$D$3:$D$56,255),0))),"")</f>
        <v/>
      </c>
      <c r="E113" s="413" t="str">
        <f t="array" ref="E113">IFERROR(IF(INDEX('Disaggregation Data'!$K$3:$K$154,MATCH(LEFT(M113,255),LEFT('Disaggregation Data'!$J$3:$J$154,255),0))=0,"",INDEX('Disaggregation Data'!$K$3:$K$154,MATCH(LEFT(M113,255),LEFT('Disaggregation Data'!$J$3:$J$154,255),0))),"")</f>
        <v/>
      </c>
      <c r="F113" s="413" t="str">
        <f t="array" ref="F113">IFERROR(IF(INDEX('Disaggregation Data'!$L$3:$L$154,MATCH(LEFT(M113,255),LEFT('Disaggregation Data'!$J$3:$J$154,255),0))=0,"",INDEX('Disaggregation Data'!$L$3:$L$154,MATCH(LEFT(M113,255),LEFT('Disaggregation Data'!$J$3:$J$154,255),0))),"")</f>
        <v/>
      </c>
      <c r="G113" s="413" t="str">
        <f t="array" ref="G113">IFERROR(IF(INDEX('Disaggregation Data'!$O$3:$O$154,MATCH(LEFT(M113,255),LEFT('Disaggregation Data'!$J$3:$J$154,255),0))=0,"",INDEX('Disaggregation Data'!$O$3:$O$154,MATCH(LEFT(M113,255),LEFT('Disaggregation Data'!$J$3:$J$154,255),0))),"")</f>
        <v/>
      </c>
      <c r="H113" s="412" t="str">
        <f t="array" ref="H113">IFERROR(IF(INDEX('Disaggregation Data'!$P$3:$P$154,MATCH(LEFT(M113,255),LEFT('Disaggregation Data'!$J$3:$J$154,255),0))=0,"",INDEX('Disaggregation Data'!$P$3:$P$154,MATCH(LEFT(M113,255),LEFT('Disaggregation Data'!$J$3:$J$154,255),0))),"")</f>
        <v/>
      </c>
      <c r="I113" s="413" t="str">
        <f t="array" ref="I113">IFERROR(IF(INDEX('Disaggregation Data'!$M$3:$M$154,MATCH(LEFT(M113,255),LEFT('Disaggregation Data'!$J$3:$J$154,255),0))=0,"",INDEX('Disaggregation Data'!$M$3:$M$154,MATCH(LEFT(M113,255),LEFT('Disaggregation Data'!$J$3:$J$154,255),0))),"")</f>
        <v/>
      </c>
      <c r="J113" s="412" t="str">
        <f t="array" ref="J113">IFERROR(IF(INDEX('Disaggregation Data'!$N$3:$N$154,MATCH(LEFT(M113,255),LEFT('Disaggregation Data'!$J$3:$J$154,255),0))=0,"",INDEX('Disaggregation Data'!$N$3:$N$154,MATCH(LEFT(M113,255),LEFT('Disaggregation Data'!$J$3:$J$154,255),0))),"")</f>
        <v/>
      </c>
      <c r="K113" s="504">
        <f t="shared" si="4"/>
        <v>84</v>
      </c>
      <c r="L113" s="504" t="str">
        <f t="shared" si="5"/>
        <v/>
      </c>
      <c r="M113" s="504" t="str">
        <f t="shared" si="6"/>
        <v/>
      </c>
      <c r="N113" s="482" t="b">
        <f t="shared" si="7"/>
        <v>0</v>
      </c>
      <c r="O113" s="487" t="s">
        <v>1831</v>
      </c>
      <c r="P113" s="524" t="str">
        <f t="array" ref="P113">IFERROR(IF(INDEX('Disaggregation Records'!$G$3:$G$56,MATCH(LEFT(L113,255),LEFT('Disaggregation Records'!$D$3:$D$56,255),0))=0,"",INDEX('Disaggregation Records'!$G$3:$G$56,MATCH(LEFT(L113,255),LEFT('Disaggregation Records'!$D$3:$D$56,255),0))),"")</f>
        <v/>
      </c>
      <c r="Q113" s="525" t="s">
        <v>457</v>
      </c>
      <c r="R113" s="383"/>
    </row>
    <row r="114" spans="1:18" ht="47.1" customHeight="1" x14ac:dyDescent="0.25">
      <c r="A114" s="410">
        <v>11</v>
      </c>
      <c r="B114" s="428" t="str">
        <f>IFERROR(VLOOKUP(A114,'Impact Indicators - Section B'!$A$9:$S$27,19,FALSE),"")</f>
        <v/>
      </c>
      <c r="C114" s="523" t="str">
        <f t="array" ref="C114">IFERROR(IF(INDEX('Disaggregation Records'!$E$3:$E$56,MATCH(LEFT(L114,255),LEFT('Disaggregation Records'!$D$3:$D$56,255),0))=0,"",INDEX('Disaggregation Records'!$E$3:$E$56,MATCH(LEFT(L114,255),LEFT('Disaggregation Records'!$D$3:$D$56,255),0))),"")</f>
        <v/>
      </c>
      <c r="D114" s="523" t="str">
        <f t="array" ref="D114">IFERROR(IF(INDEX('Disaggregation Records'!$F$3:$F$56,MATCH(LEFT(L114,255),LEFT('Disaggregation Records'!$D$3:$D$56,255),0))=0,"",INDEX('Disaggregation Records'!$F$3:$F$56,MATCH(LEFT(L114,255),LEFT('Disaggregation Records'!$D$3:$D$56,255),0))),"")</f>
        <v/>
      </c>
      <c r="E114" s="413" t="str">
        <f t="array" ref="E114">IFERROR(IF(INDEX('Disaggregation Data'!$K$3:$K$154,MATCH(LEFT(M114,255),LEFT('Disaggregation Data'!$J$3:$J$154,255),0))=0,"",INDEX('Disaggregation Data'!$K$3:$K$154,MATCH(LEFT(M114,255),LEFT('Disaggregation Data'!$J$3:$J$154,255),0))),"")</f>
        <v/>
      </c>
      <c r="F114" s="413" t="str">
        <f t="array" ref="F114">IFERROR(IF(INDEX('Disaggregation Data'!$L$3:$L$154,MATCH(LEFT(M114,255),LEFT('Disaggregation Data'!$J$3:$J$154,255),0))=0,"",INDEX('Disaggregation Data'!$L$3:$L$154,MATCH(LEFT(M114,255),LEFT('Disaggregation Data'!$J$3:$J$154,255),0))),"")</f>
        <v/>
      </c>
      <c r="G114" s="413" t="str">
        <f t="array" ref="G114">IFERROR(IF(INDEX('Disaggregation Data'!$O$3:$O$154,MATCH(LEFT(M114,255),LEFT('Disaggregation Data'!$J$3:$J$154,255),0))=0,"",INDEX('Disaggregation Data'!$O$3:$O$154,MATCH(LEFT(M114,255),LEFT('Disaggregation Data'!$J$3:$J$154,255),0))),"")</f>
        <v/>
      </c>
      <c r="H114" s="412" t="str">
        <f t="array" ref="H114">IFERROR(IF(INDEX('Disaggregation Data'!$P$3:$P$154,MATCH(LEFT(M114,255),LEFT('Disaggregation Data'!$J$3:$J$154,255),0))=0,"",INDEX('Disaggregation Data'!$P$3:$P$154,MATCH(LEFT(M114,255),LEFT('Disaggregation Data'!$J$3:$J$154,255),0))),"")</f>
        <v/>
      </c>
      <c r="I114" s="413" t="str">
        <f t="array" ref="I114">IFERROR(IF(INDEX('Disaggregation Data'!$M$3:$M$154,MATCH(LEFT(M114,255),LEFT('Disaggregation Data'!$J$3:$J$154,255),0))=0,"",INDEX('Disaggregation Data'!$M$3:$M$154,MATCH(LEFT(M114,255),LEFT('Disaggregation Data'!$J$3:$J$154,255),0))),"")</f>
        <v/>
      </c>
      <c r="J114" s="412" t="str">
        <f t="array" ref="J114">IFERROR(IF(INDEX('Disaggregation Data'!$N$3:$N$154,MATCH(LEFT(M114,255),LEFT('Disaggregation Data'!$J$3:$J$154,255),0))=0,"",INDEX('Disaggregation Data'!$N$3:$N$154,MATCH(LEFT(M114,255),LEFT('Disaggregation Data'!$J$3:$J$154,255),0))),"")</f>
        <v/>
      </c>
      <c r="K114" s="504">
        <f t="shared" si="4"/>
        <v>85</v>
      </c>
      <c r="L114" s="504" t="str">
        <f t="shared" si="5"/>
        <v/>
      </c>
      <c r="M114" s="504" t="str">
        <f t="shared" si="6"/>
        <v/>
      </c>
      <c r="N114" s="482" t="b">
        <f t="shared" si="7"/>
        <v>0</v>
      </c>
      <c r="O114" s="487" t="s">
        <v>1832</v>
      </c>
      <c r="P114" s="524" t="str">
        <f t="array" ref="P114">IFERROR(IF(INDEX('Disaggregation Records'!$G$3:$G$56,MATCH(LEFT(L114,255),LEFT('Disaggregation Records'!$D$3:$D$56,255),0))=0,"",INDEX('Disaggregation Records'!$G$3:$G$56,MATCH(LEFT(L114,255),LEFT('Disaggregation Records'!$D$3:$D$56,255),0))),"")</f>
        <v/>
      </c>
      <c r="Q114" s="525" t="s">
        <v>457</v>
      </c>
      <c r="R114" s="383"/>
    </row>
    <row r="115" spans="1:18" ht="47.1" customHeight="1" x14ac:dyDescent="0.25">
      <c r="A115" s="410">
        <v>11</v>
      </c>
      <c r="B115" s="428" t="str">
        <f>IFERROR(VLOOKUP(A115,'Impact Indicators - Section B'!$A$9:$S$27,19,FALSE),"")</f>
        <v/>
      </c>
      <c r="C115" s="523" t="str">
        <f t="array" ref="C115">IFERROR(IF(INDEX('Disaggregation Records'!$E$3:$E$56,MATCH(LEFT(L115,255),LEFT('Disaggregation Records'!$D$3:$D$56,255),0))=0,"",INDEX('Disaggregation Records'!$E$3:$E$56,MATCH(LEFT(L115,255),LEFT('Disaggregation Records'!$D$3:$D$56,255),0))),"")</f>
        <v/>
      </c>
      <c r="D115" s="523" t="str">
        <f t="array" ref="D115">IFERROR(IF(INDEX('Disaggregation Records'!$F$3:$F$56,MATCH(LEFT(L115,255),LEFT('Disaggregation Records'!$D$3:$D$56,255),0))=0,"",INDEX('Disaggregation Records'!$F$3:$F$56,MATCH(LEFT(L115,255),LEFT('Disaggregation Records'!$D$3:$D$56,255),0))),"")</f>
        <v/>
      </c>
      <c r="E115" s="413" t="str">
        <f t="array" ref="E115">IFERROR(IF(INDEX('Disaggregation Data'!$K$3:$K$154,MATCH(LEFT(M115,255),LEFT('Disaggregation Data'!$J$3:$J$154,255),0))=0,"",INDEX('Disaggregation Data'!$K$3:$K$154,MATCH(LEFT(M115,255),LEFT('Disaggregation Data'!$J$3:$J$154,255),0))),"")</f>
        <v/>
      </c>
      <c r="F115" s="413" t="str">
        <f t="array" ref="F115">IFERROR(IF(INDEX('Disaggregation Data'!$L$3:$L$154,MATCH(LEFT(M115,255),LEFT('Disaggregation Data'!$J$3:$J$154,255),0))=0,"",INDEX('Disaggregation Data'!$L$3:$L$154,MATCH(LEFT(M115,255),LEFT('Disaggregation Data'!$J$3:$J$154,255),0))),"")</f>
        <v/>
      </c>
      <c r="G115" s="413" t="str">
        <f t="array" ref="G115">IFERROR(IF(INDEX('Disaggregation Data'!$O$3:$O$154,MATCH(LEFT(M115,255),LEFT('Disaggregation Data'!$J$3:$J$154,255),0))=0,"",INDEX('Disaggregation Data'!$O$3:$O$154,MATCH(LEFT(M115,255),LEFT('Disaggregation Data'!$J$3:$J$154,255),0))),"")</f>
        <v/>
      </c>
      <c r="H115" s="412" t="str">
        <f t="array" ref="H115">IFERROR(IF(INDEX('Disaggregation Data'!$P$3:$P$154,MATCH(LEFT(M115,255),LEFT('Disaggregation Data'!$J$3:$J$154,255),0))=0,"",INDEX('Disaggregation Data'!$P$3:$P$154,MATCH(LEFT(M115,255),LEFT('Disaggregation Data'!$J$3:$J$154,255),0))),"")</f>
        <v/>
      </c>
      <c r="I115" s="413" t="str">
        <f t="array" ref="I115">IFERROR(IF(INDEX('Disaggregation Data'!$M$3:$M$154,MATCH(LEFT(M115,255),LEFT('Disaggregation Data'!$J$3:$J$154,255),0))=0,"",INDEX('Disaggregation Data'!$M$3:$M$154,MATCH(LEFT(M115,255),LEFT('Disaggregation Data'!$J$3:$J$154,255),0))),"")</f>
        <v/>
      </c>
      <c r="J115" s="412" t="str">
        <f t="array" ref="J115">IFERROR(IF(INDEX('Disaggregation Data'!$N$3:$N$154,MATCH(LEFT(M115,255),LEFT('Disaggregation Data'!$J$3:$J$154,255),0))=0,"",INDEX('Disaggregation Data'!$N$3:$N$154,MATCH(LEFT(M115,255),LEFT('Disaggregation Data'!$J$3:$J$154,255),0))),"")</f>
        <v/>
      </c>
      <c r="K115" s="504">
        <f t="shared" si="4"/>
        <v>86</v>
      </c>
      <c r="L115" s="504" t="str">
        <f t="shared" si="5"/>
        <v/>
      </c>
      <c r="M115" s="504" t="str">
        <f t="shared" si="6"/>
        <v/>
      </c>
      <c r="N115" s="482" t="b">
        <f t="shared" si="7"/>
        <v>0</v>
      </c>
      <c r="O115" s="487" t="s">
        <v>1833</v>
      </c>
      <c r="P115" s="524" t="str">
        <f t="array" ref="P115">IFERROR(IF(INDEX('Disaggregation Records'!$G$3:$G$56,MATCH(LEFT(L115,255),LEFT('Disaggregation Records'!$D$3:$D$56,255),0))=0,"",INDEX('Disaggregation Records'!$G$3:$G$56,MATCH(LEFT(L115,255),LEFT('Disaggregation Records'!$D$3:$D$56,255),0))),"")</f>
        <v/>
      </c>
      <c r="Q115" s="525" t="s">
        <v>457</v>
      </c>
      <c r="R115" s="383"/>
    </row>
    <row r="116" spans="1:18" ht="47.1" customHeight="1" x14ac:dyDescent="0.25">
      <c r="A116" s="410">
        <v>11</v>
      </c>
      <c r="B116" s="428" t="str">
        <f>IFERROR(VLOOKUP(A116,'Impact Indicators - Section B'!$A$9:$S$27,19,FALSE),"")</f>
        <v/>
      </c>
      <c r="C116" s="523" t="str">
        <f t="array" ref="C116">IFERROR(IF(INDEX('Disaggregation Records'!$E$3:$E$56,MATCH(LEFT(L116,255),LEFT('Disaggregation Records'!$D$3:$D$56,255),0))=0,"",INDEX('Disaggregation Records'!$E$3:$E$56,MATCH(LEFT(L116,255),LEFT('Disaggregation Records'!$D$3:$D$56,255),0))),"")</f>
        <v/>
      </c>
      <c r="D116" s="523" t="str">
        <f t="array" ref="D116">IFERROR(IF(INDEX('Disaggregation Records'!$F$3:$F$56,MATCH(LEFT(L116,255),LEFT('Disaggregation Records'!$D$3:$D$56,255),0))=0,"",INDEX('Disaggregation Records'!$F$3:$F$56,MATCH(LEFT(L116,255),LEFT('Disaggregation Records'!$D$3:$D$56,255),0))),"")</f>
        <v/>
      </c>
      <c r="E116" s="413" t="str">
        <f t="array" ref="E116">IFERROR(IF(INDEX('Disaggregation Data'!$K$3:$K$154,MATCH(LEFT(M116,255),LEFT('Disaggregation Data'!$J$3:$J$154,255),0))=0,"",INDEX('Disaggregation Data'!$K$3:$K$154,MATCH(LEFT(M116,255),LEFT('Disaggregation Data'!$J$3:$J$154,255),0))),"")</f>
        <v/>
      </c>
      <c r="F116" s="413" t="str">
        <f t="array" ref="F116">IFERROR(IF(INDEX('Disaggregation Data'!$L$3:$L$154,MATCH(LEFT(M116,255),LEFT('Disaggregation Data'!$J$3:$J$154,255),0))=0,"",INDEX('Disaggregation Data'!$L$3:$L$154,MATCH(LEFT(M116,255),LEFT('Disaggregation Data'!$J$3:$J$154,255),0))),"")</f>
        <v/>
      </c>
      <c r="G116" s="413" t="str">
        <f t="array" ref="G116">IFERROR(IF(INDEX('Disaggregation Data'!$O$3:$O$154,MATCH(LEFT(M116,255),LEFT('Disaggregation Data'!$J$3:$J$154,255),0))=0,"",INDEX('Disaggregation Data'!$O$3:$O$154,MATCH(LEFT(M116,255),LEFT('Disaggregation Data'!$J$3:$J$154,255),0))),"")</f>
        <v/>
      </c>
      <c r="H116" s="412" t="str">
        <f t="array" ref="H116">IFERROR(IF(INDEX('Disaggregation Data'!$P$3:$P$154,MATCH(LEFT(M116,255),LEFT('Disaggregation Data'!$J$3:$J$154,255),0))=0,"",INDEX('Disaggregation Data'!$P$3:$P$154,MATCH(LEFT(M116,255),LEFT('Disaggregation Data'!$J$3:$J$154,255),0))),"")</f>
        <v/>
      </c>
      <c r="I116" s="413" t="str">
        <f t="array" ref="I116">IFERROR(IF(INDEX('Disaggregation Data'!$M$3:$M$154,MATCH(LEFT(M116,255),LEFT('Disaggregation Data'!$J$3:$J$154,255),0))=0,"",INDEX('Disaggregation Data'!$M$3:$M$154,MATCH(LEFT(M116,255),LEFT('Disaggregation Data'!$J$3:$J$154,255),0))),"")</f>
        <v/>
      </c>
      <c r="J116" s="412" t="str">
        <f t="array" ref="J116">IFERROR(IF(INDEX('Disaggregation Data'!$N$3:$N$154,MATCH(LEFT(M116,255),LEFT('Disaggregation Data'!$J$3:$J$154,255),0))=0,"",INDEX('Disaggregation Data'!$N$3:$N$154,MATCH(LEFT(M116,255),LEFT('Disaggregation Data'!$J$3:$J$154,255),0))),"")</f>
        <v/>
      </c>
      <c r="K116" s="504">
        <f t="shared" si="4"/>
        <v>87</v>
      </c>
      <c r="L116" s="504" t="str">
        <f t="shared" si="5"/>
        <v/>
      </c>
      <c r="M116" s="504" t="str">
        <f t="shared" si="6"/>
        <v/>
      </c>
      <c r="N116" s="482" t="b">
        <f t="shared" si="7"/>
        <v>0</v>
      </c>
      <c r="O116" s="487" t="s">
        <v>1834</v>
      </c>
      <c r="P116" s="524" t="str">
        <f t="array" ref="P116">IFERROR(IF(INDEX('Disaggregation Records'!$G$3:$G$56,MATCH(LEFT(L116,255),LEFT('Disaggregation Records'!$D$3:$D$56,255),0))=0,"",INDEX('Disaggregation Records'!$G$3:$G$56,MATCH(LEFT(L116,255),LEFT('Disaggregation Records'!$D$3:$D$56,255),0))),"")</f>
        <v/>
      </c>
      <c r="Q116" s="525" t="s">
        <v>457</v>
      </c>
      <c r="R116" s="383"/>
    </row>
    <row r="117" spans="1:18" ht="47.1" customHeight="1" x14ac:dyDescent="0.25">
      <c r="A117" s="410">
        <v>11</v>
      </c>
      <c r="B117" s="428" t="str">
        <f>IFERROR(VLOOKUP(A117,'Impact Indicators - Section B'!$A$9:$S$27,19,FALSE),"")</f>
        <v/>
      </c>
      <c r="C117" s="523" t="str">
        <f t="array" ref="C117">IFERROR(IF(INDEX('Disaggregation Records'!$E$3:$E$56,MATCH(LEFT(L117,255),LEFT('Disaggregation Records'!$D$3:$D$56,255),0))=0,"",INDEX('Disaggregation Records'!$E$3:$E$56,MATCH(LEFT(L117,255),LEFT('Disaggregation Records'!$D$3:$D$56,255),0))),"")</f>
        <v/>
      </c>
      <c r="D117" s="523" t="str">
        <f t="array" ref="D117">IFERROR(IF(INDEX('Disaggregation Records'!$F$3:$F$56,MATCH(LEFT(L117,255),LEFT('Disaggregation Records'!$D$3:$D$56,255),0))=0,"",INDEX('Disaggregation Records'!$F$3:$F$56,MATCH(LEFT(L117,255),LEFT('Disaggregation Records'!$D$3:$D$56,255),0))),"")</f>
        <v/>
      </c>
      <c r="E117" s="413" t="str">
        <f t="array" ref="E117">IFERROR(IF(INDEX('Disaggregation Data'!$K$3:$K$154,MATCH(LEFT(M117,255),LEFT('Disaggregation Data'!$J$3:$J$154,255),0))=0,"",INDEX('Disaggregation Data'!$K$3:$K$154,MATCH(LEFT(M117,255),LEFT('Disaggregation Data'!$J$3:$J$154,255),0))),"")</f>
        <v/>
      </c>
      <c r="F117" s="413" t="str">
        <f t="array" ref="F117">IFERROR(IF(INDEX('Disaggregation Data'!$L$3:$L$154,MATCH(LEFT(M117,255),LEFT('Disaggregation Data'!$J$3:$J$154,255),0))=0,"",INDEX('Disaggregation Data'!$L$3:$L$154,MATCH(LEFT(M117,255),LEFT('Disaggregation Data'!$J$3:$J$154,255),0))),"")</f>
        <v/>
      </c>
      <c r="G117" s="413" t="str">
        <f t="array" ref="G117">IFERROR(IF(INDEX('Disaggregation Data'!$O$3:$O$154,MATCH(LEFT(M117,255),LEFT('Disaggregation Data'!$J$3:$J$154,255),0))=0,"",INDEX('Disaggregation Data'!$O$3:$O$154,MATCH(LEFT(M117,255),LEFT('Disaggregation Data'!$J$3:$J$154,255),0))),"")</f>
        <v/>
      </c>
      <c r="H117" s="412" t="str">
        <f t="array" ref="H117">IFERROR(IF(INDEX('Disaggregation Data'!$P$3:$P$154,MATCH(LEFT(M117,255),LEFT('Disaggregation Data'!$J$3:$J$154,255),0))=0,"",INDEX('Disaggregation Data'!$P$3:$P$154,MATCH(LEFT(M117,255),LEFT('Disaggregation Data'!$J$3:$J$154,255),0))),"")</f>
        <v/>
      </c>
      <c r="I117" s="413" t="str">
        <f t="array" ref="I117">IFERROR(IF(INDEX('Disaggregation Data'!$M$3:$M$154,MATCH(LEFT(M117,255),LEFT('Disaggregation Data'!$J$3:$J$154,255),0))=0,"",INDEX('Disaggregation Data'!$M$3:$M$154,MATCH(LEFT(M117,255),LEFT('Disaggregation Data'!$J$3:$J$154,255),0))),"")</f>
        <v/>
      </c>
      <c r="J117" s="412" t="str">
        <f t="array" ref="J117">IFERROR(IF(INDEX('Disaggregation Data'!$N$3:$N$154,MATCH(LEFT(M117,255),LEFT('Disaggregation Data'!$J$3:$J$154,255),0))=0,"",INDEX('Disaggregation Data'!$N$3:$N$154,MATCH(LEFT(M117,255),LEFT('Disaggregation Data'!$J$3:$J$154,255),0))),"")</f>
        <v/>
      </c>
      <c r="K117" s="504">
        <f t="shared" si="4"/>
        <v>88</v>
      </c>
      <c r="L117" s="504" t="str">
        <f t="shared" si="5"/>
        <v/>
      </c>
      <c r="M117" s="504" t="str">
        <f t="shared" si="6"/>
        <v/>
      </c>
      <c r="N117" s="482" t="b">
        <f t="shared" si="7"/>
        <v>0</v>
      </c>
      <c r="O117" s="487" t="s">
        <v>1835</v>
      </c>
      <c r="P117" s="524" t="str">
        <f t="array" ref="P117">IFERROR(IF(INDEX('Disaggregation Records'!$G$3:$G$56,MATCH(LEFT(L117,255),LEFT('Disaggregation Records'!$D$3:$D$56,255),0))=0,"",INDEX('Disaggregation Records'!$G$3:$G$56,MATCH(LEFT(L117,255),LEFT('Disaggregation Records'!$D$3:$D$56,255),0))),"")</f>
        <v/>
      </c>
      <c r="Q117" s="525" t="s">
        <v>457</v>
      </c>
      <c r="R117" s="383"/>
    </row>
    <row r="118" spans="1:18" ht="47.1" customHeight="1" x14ac:dyDescent="0.25">
      <c r="A118" s="410">
        <v>11</v>
      </c>
      <c r="B118" s="428" t="str">
        <f>IFERROR(VLOOKUP(A118,'Impact Indicators - Section B'!$A$9:$S$27,19,FALSE),"")</f>
        <v/>
      </c>
      <c r="C118" s="523" t="str">
        <f t="array" ref="C118">IFERROR(IF(INDEX('Disaggregation Records'!$E$3:$E$56,MATCH(LEFT(L118,255),LEFT('Disaggregation Records'!$D$3:$D$56,255),0))=0,"",INDEX('Disaggregation Records'!$E$3:$E$56,MATCH(LEFT(L118,255),LEFT('Disaggregation Records'!$D$3:$D$56,255),0))),"")</f>
        <v/>
      </c>
      <c r="D118" s="523" t="str">
        <f t="array" ref="D118">IFERROR(IF(INDEX('Disaggregation Records'!$F$3:$F$56,MATCH(LEFT(L118,255),LEFT('Disaggregation Records'!$D$3:$D$56,255),0))=0,"",INDEX('Disaggregation Records'!$F$3:$F$56,MATCH(LEFT(L118,255),LEFT('Disaggregation Records'!$D$3:$D$56,255),0))),"")</f>
        <v/>
      </c>
      <c r="E118" s="413" t="str">
        <f t="array" ref="E118">IFERROR(IF(INDEX('Disaggregation Data'!$K$3:$K$154,MATCH(LEFT(M118,255),LEFT('Disaggregation Data'!$J$3:$J$154,255),0))=0,"",INDEX('Disaggregation Data'!$K$3:$K$154,MATCH(LEFT(M118,255),LEFT('Disaggregation Data'!$J$3:$J$154,255),0))),"")</f>
        <v/>
      </c>
      <c r="F118" s="413" t="str">
        <f t="array" ref="F118">IFERROR(IF(INDEX('Disaggregation Data'!$L$3:$L$154,MATCH(LEFT(M118,255),LEFT('Disaggregation Data'!$J$3:$J$154,255),0))=0,"",INDEX('Disaggregation Data'!$L$3:$L$154,MATCH(LEFT(M118,255),LEFT('Disaggregation Data'!$J$3:$J$154,255),0))),"")</f>
        <v/>
      </c>
      <c r="G118" s="413" t="str">
        <f t="array" ref="G118">IFERROR(IF(INDEX('Disaggregation Data'!$O$3:$O$154,MATCH(LEFT(M118,255),LEFT('Disaggregation Data'!$J$3:$J$154,255),0))=0,"",INDEX('Disaggregation Data'!$O$3:$O$154,MATCH(LEFT(M118,255),LEFT('Disaggregation Data'!$J$3:$J$154,255),0))),"")</f>
        <v/>
      </c>
      <c r="H118" s="412" t="str">
        <f t="array" ref="H118">IFERROR(IF(INDEX('Disaggregation Data'!$P$3:$P$154,MATCH(LEFT(M118,255),LEFT('Disaggregation Data'!$J$3:$J$154,255),0))=0,"",INDEX('Disaggregation Data'!$P$3:$P$154,MATCH(LEFT(M118,255),LEFT('Disaggregation Data'!$J$3:$J$154,255),0))),"")</f>
        <v/>
      </c>
      <c r="I118" s="413" t="str">
        <f t="array" ref="I118">IFERROR(IF(INDEX('Disaggregation Data'!$M$3:$M$154,MATCH(LEFT(M118,255),LEFT('Disaggregation Data'!$J$3:$J$154,255),0))=0,"",INDEX('Disaggregation Data'!$M$3:$M$154,MATCH(LEFT(M118,255),LEFT('Disaggregation Data'!$J$3:$J$154,255),0))),"")</f>
        <v/>
      </c>
      <c r="J118" s="412" t="str">
        <f t="array" ref="J118">IFERROR(IF(INDEX('Disaggregation Data'!$N$3:$N$154,MATCH(LEFT(M118,255),LEFT('Disaggregation Data'!$J$3:$J$154,255),0))=0,"",INDEX('Disaggregation Data'!$N$3:$N$154,MATCH(LEFT(M118,255),LEFT('Disaggregation Data'!$J$3:$J$154,255),0))),"")</f>
        <v/>
      </c>
      <c r="K118" s="504">
        <f t="shared" si="4"/>
        <v>89</v>
      </c>
      <c r="L118" s="504" t="str">
        <f t="shared" si="5"/>
        <v/>
      </c>
      <c r="M118" s="504" t="str">
        <f t="shared" si="6"/>
        <v/>
      </c>
      <c r="N118" s="482" t="b">
        <f t="shared" si="7"/>
        <v>0</v>
      </c>
      <c r="O118" s="487" t="s">
        <v>1836</v>
      </c>
      <c r="P118" s="524" t="str">
        <f t="array" ref="P118">IFERROR(IF(INDEX('Disaggregation Records'!$G$3:$G$56,MATCH(LEFT(L118,255),LEFT('Disaggregation Records'!$D$3:$D$56,255),0))=0,"",INDEX('Disaggregation Records'!$G$3:$G$56,MATCH(LEFT(L118,255),LEFT('Disaggregation Records'!$D$3:$D$56,255),0))),"")</f>
        <v/>
      </c>
      <c r="Q118" s="525" t="s">
        <v>457</v>
      </c>
      <c r="R118" s="383"/>
    </row>
    <row r="119" spans="1:18" ht="47.1" customHeight="1" x14ac:dyDescent="0.25">
      <c r="A119" s="410">
        <v>12</v>
      </c>
      <c r="B119" s="428" t="str">
        <f>IFERROR(VLOOKUP(A119,'Impact Indicators - Section B'!$A$9:$S$27,19,FALSE),"")</f>
        <v/>
      </c>
      <c r="C119" s="523" t="str">
        <f t="array" ref="C119">IFERROR(IF(INDEX('Disaggregation Records'!$E$3:$E$56,MATCH(LEFT(L119,255),LEFT('Disaggregation Records'!$D$3:$D$56,255),0))=0,"",INDEX('Disaggregation Records'!$E$3:$E$56,MATCH(LEFT(L119,255),LEFT('Disaggregation Records'!$D$3:$D$56,255),0))),"")</f>
        <v/>
      </c>
      <c r="D119" s="523" t="str">
        <f t="array" ref="D119">IFERROR(IF(INDEX('Disaggregation Records'!$F$3:$F$56,MATCH(LEFT(L119,255),LEFT('Disaggregation Records'!$D$3:$D$56,255),0))=0,"",INDEX('Disaggregation Records'!$F$3:$F$56,MATCH(LEFT(L119,255),LEFT('Disaggregation Records'!$D$3:$D$56,255),0))),"")</f>
        <v/>
      </c>
      <c r="E119" s="413" t="str">
        <f t="array" ref="E119">IFERROR(IF(INDEX('Disaggregation Data'!$K$3:$K$154,MATCH(LEFT(M119,255),LEFT('Disaggregation Data'!$J$3:$J$154,255),0))=0,"",INDEX('Disaggregation Data'!$K$3:$K$154,MATCH(LEFT(M119,255),LEFT('Disaggregation Data'!$J$3:$J$154,255),0))),"")</f>
        <v/>
      </c>
      <c r="F119" s="413" t="str">
        <f t="array" ref="F119">IFERROR(IF(INDEX('Disaggregation Data'!$L$3:$L$154,MATCH(LEFT(M119,255),LEFT('Disaggregation Data'!$J$3:$J$154,255),0))=0,"",INDEX('Disaggregation Data'!$L$3:$L$154,MATCH(LEFT(M119,255),LEFT('Disaggregation Data'!$J$3:$J$154,255),0))),"")</f>
        <v/>
      </c>
      <c r="G119" s="413" t="str">
        <f t="array" ref="G119">IFERROR(IF(INDEX('Disaggregation Data'!$O$3:$O$154,MATCH(LEFT(M119,255),LEFT('Disaggregation Data'!$J$3:$J$154,255),0))=0,"",INDEX('Disaggregation Data'!$O$3:$O$154,MATCH(LEFT(M119,255),LEFT('Disaggregation Data'!$J$3:$J$154,255),0))),"")</f>
        <v/>
      </c>
      <c r="H119" s="412" t="str">
        <f t="array" ref="H119">IFERROR(IF(INDEX('Disaggregation Data'!$P$3:$P$154,MATCH(LEFT(M119,255),LEFT('Disaggregation Data'!$J$3:$J$154,255),0))=0,"",INDEX('Disaggregation Data'!$P$3:$P$154,MATCH(LEFT(M119,255),LEFT('Disaggregation Data'!$J$3:$J$154,255),0))),"")</f>
        <v/>
      </c>
      <c r="I119" s="413" t="str">
        <f t="array" ref="I119">IFERROR(IF(INDEX('Disaggregation Data'!$M$3:$M$154,MATCH(LEFT(M119,255),LEFT('Disaggregation Data'!$J$3:$J$154,255),0))=0,"",INDEX('Disaggregation Data'!$M$3:$M$154,MATCH(LEFT(M119,255),LEFT('Disaggregation Data'!$J$3:$J$154,255),0))),"")</f>
        <v/>
      </c>
      <c r="J119" s="412" t="str">
        <f t="array" ref="J119">IFERROR(IF(INDEX('Disaggregation Data'!$N$3:$N$154,MATCH(LEFT(M119,255),LEFT('Disaggregation Data'!$J$3:$J$154,255),0))=0,"",INDEX('Disaggregation Data'!$N$3:$N$154,MATCH(LEFT(M119,255),LEFT('Disaggregation Data'!$J$3:$J$154,255),0))),"")</f>
        <v/>
      </c>
      <c r="K119" s="504">
        <f t="shared" si="4"/>
        <v>90</v>
      </c>
      <c r="L119" s="504" t="str">
        <f t="shared" si="5"/>
        <v/>
      </c>
      <c r="M119" s="504" t="str">
        <f t="shared" si="6"/>
        <v/>
      </c>
      <c r="N119" s="482" t="b">
        <f t="shared" si="7"/>
        <v>0</v>
      </c>
      <c r="O119" s="487" t="s">
        <v>1837</v>
      </c>
      <c r="P119" s="524" t="str">
        <f t="array" ref="P119">IFERROR(IF(INDEX('Disaggregation Records'!$G$3:$G$56,MATCH(LEFT(L119,255),LEFT('Disaggregation Records'!$D$3:$D$56,255),0))=0,"",INDEX('Disaggregation Records'!$G$3:$G$56,MATCH(LEFT(L119,255),LEFT('Disaggregation Records'!$D$3:$D$56,255),0))),"")</f>
        <v/>
      </c>
      <c r="Q119" s="525" t="s">
        <v>458</v>
      </c>
      <c r="R119" s="383"/>
    </row>
    <row r="120" spans="1:18" ht="47.1" customHeight="1" x14ac:dyDescent="0.25">
      <c r="A120" s="410">
        <v>12</v>
      </c>
      <c r="B120" s="428" t="str">
        <f>IFERROR(VLOOKUP(A120,'Impact Indicators - Section B'!$A$9:$S$27,19,FALSE),"")</f>
        <v/>
      </c>
      <c r="C120" s="523" t="str">
        <f t="array" ref="C120">IFERROR(IF(INDEX('Disaggregation Records'!$E$3:$E$56,MATCH(LEFT(L120,255),LEFT('Disaggregation Records'!$D$3:$D$56,255),0))=0,"",INDEX('Disaggregation Records'!$E$3:$E$56,MATCH(LEFT(L120,255),LEFT('Disaggregation Records'!$D$3:$D$56,255),0))),"")</f>
        <v/>
      </c>
      <c r="D120" s="523" t="str">
        <f t="array" ref="D120">IFERROR(IF(INDEX('Disaggregation Records'!$F$3:$F$56,MATCH(LEFT(L120,255),LEFT('Disaggregation Records'!$D$3:$D$56,255),0))=0,"",INDEX('Disaggregation Records'!$F$3:$F$56,MATCH(LEFT(L120,255),LEFT('Disaggregation Records'!$D$3:$D$56,255),0))),"")</f>
        <v/>
      </c>
      <c r="E120" s="413" t="str">
        <f t="array" ref="E120">IFERROR(IF(INDEX('Disaggregation Data'!$K$3:$K$154,MATCH(LEFT(M120,255),LEFT('Disaggregation Data'!$J$3:$J$154,255),0))=0,"",INDEX('Disaggregation Data'!$K$3:$K$154,MATCH(LEFT(M120,255),LEFT('Disaggregation Data'!$J$3:$J$154,255),0))),"")</f>
        <v/>
      </c>
      <c r="F120" s="413" t="str">
        <f t="array" ref="F120">IFERROR(IF(INDEX('Disaggregation Data'!$L$3:$L$154,MATCH(LEFT(M120,255),LEFT('Disaggregation Data'!$J$3:$J$154,255),0))=0,"",INDEX('Disaggregation Data'!$L$3:$L$154,MATCH(LEFT(M120,255),LEFT('Disaggregation Data'!$J$3:$J$154,255),0))),"")</f>
        <v/>
      </c>
      <c r="G120" s="413" t="str">
        <f t="array" ref="G120">IFERROR(IF(INDEX('Disaggregation Data'!$O$3:$O$154,MATCH(LEFT(M120,255),LEFT('Disaggregation Data'!$J$3:$J$154,255),0))=0,"",INDEX('Disaggregation Data'!$O$3:$O$154,MATCH(LEFT(M120,255),LEFT('Disaggregation Data'!$J$3:$J$154,255),0))),"")</f>
        <v/>
      </c>
      <c r="H120" s="412" t="str">
        <f t="array" ref="H120">IFERROR(IF(INDEX('Disaggregation Data'!$P$3:$P$154,MATCH(LEFT(M120,255),LEFT('Disaggregation Data'!$J$3:$J$154,255),0))=0,"",INDEX('Disaggregation Data'!$P$3:$P$154,MATCH(LEFT(M120,255),LEFT('Disaggregation Data'!$J$3:$J$154,255),0))),"")</f>
        <v/>
      </c>
      <c r="I120" s="413" t="str">
        <f t="array" ref="I120">IFERROR(IF(INDEX('Disaggregation Data'!$M$3:$M$154,MATCH(LEFT(M120,255),LEFT('Disaggregation Data'!$J$3:$J$154,255),0))=0,"",INDEX('Disaggregation Data'!$M$3:$M$154,MATCH(LEFT(M120,255),LEFT('Disaggregation Data'!$J$3:$J$154,255),0))),"")</f>
        <v/>
      </c>
      <c r="J120" s="412" t="str">
        <f t="array" ref="J120">IFERROR(IF(INDEX('Disaggregation Data'!$N$3:$N$154,MATCH(LEFT(M120,255),LEFT('Disaggregation Data'!$J$3:$J$154,255),0))=0,"",INDEX('Disaggregation Data'!$N$3:$N$154,MATCH(LEFT(M120,255),LEFT('Disaggregation Data'!$J$3:$J$154,255),0))),"")</f>
        <v/>
      </c>
      <c r="K120" s="504">
        <f t="shared" si="4"/>
        <v>91</v>
      </c>
      <c r="L120" s="504" t="str">
        <f t="shared" si="5"/>
        <v/>
      </c>
      <c r="M120" s="504" t="str">
        <f t="shared" si="6"/>
        <v/>
      </c>
      <c r="N120" s="482" t="b">
        <f t="shared" si="7"/>
        <v>0</v>
      </c>
      <c r="O120" s="487" t="s">
        <v>1838</v>
      </c>
      <c r="P120" s="524" t="str">
        <f t="array" ref="P120">IFERROR(IF(INDEX('Disaggregation Records'!$G$3:$G$56,MATCH(LEFT(L120,255),LEFT('Disaggregation Records'!$D$3:$D$56,255),0))=0,"",INDEX('Disaggregation Records'!$G$3:$G$56,MATCH(LEFT(L120,255),LEFT('Disaggregation Records'!$D$3:$D$56,255),0))),"")</f>
        <v/>
      </c>
      <c r="Q120" s="525" t="s">
        <v>458</v>
      </c>
      <c r="R120" s="383"/>
    </row>
    <row r="121" spans="1:18" ht="47.1" customHeight="1" x14ac:dyDescent="0.25">
      <c r="A121" s="410">
        <v>12</v>
      </c>
      <c r="B121" s="428" t="str">
        <f>IFERROR(VLOOKUP(A121,'Impact Indicators - Section B'!$A$9:$S$27,19,FALSE),"")</f>
        <v/>
      </c>
      <c r="C121" s="523" t="str">
        <f t="array" ref="C121">IFERROR(IF(INDEX('Disaggregation Records'!$E$3:$E$56,MATCH(LEFT(L121,255),LEFT('Disaggregation Records'!$D$3:$D$56,255),0))=0,"",INDEX('Disaggregation Records'!$E$3:$E$56,MATCH(LEFT(L121,255),LEFT('Disaggregation Records'!$D$3:$D$56,255),0))),"")</f>
        <v/>
      </c>
      <c r="D121" s="523" t="str">
        <f t="array" ref="D121">IFERROR(IF(INDEX('Disaggregation Records'!$F$3:$F$56,MATCH(LEFT(L121,255),LEFT('Disaggregation Records'!$D$3:$D$56,255),0))=0,"",INDEX('Disaggregation Records'!$F$3:$F$56,MATCH(LEFT(L121,255),LEFT('Disaggregation Records'!$D$3:$D$56,255),0))),"")</f>
        <v/>
      </c>
      <c r="E121" s="413" t="str">
        <f t="array" ref="E121">IFERROR(IF(INDEX('Disaggregation Data'!$K$3:$K$154,MATCH(LEFT(M121,255),LEFT('Disaggregation Data'!$J$3:$J$154,255),0))=0,"",INDEX('Disaggregation Data'!$K$3:$K$154,MATCH(LEFT(M121,255),LEFT('Disaggregation Data'!$J$3:$J$154,255),0))),"")</f>
        <v/>
      </c>
      <c r="F121" s="413" t="str">
        <f t="array" ref="F121">IFERROR(IF(INDEX('Disaggregation Data'!$L$3:$L$154,MATCH(LEFT(M121,255),LEFT('Disaggregation Data'!$J$3:$J$154,255),0))=0,"",INDEX('Disaggregation Data'!$L$3:$L$154,MATCH(LEFT(M121,255),LEFT('Disaggregation Data'!$J$3:$J$154,255),0))),"")</f>
        <v/>
      </c>
      <c r="G121" s="413" t="str">
        <f t="array" ref="G121">IFERROR(IF(INDEX('Disaggregation Data'!$O$3:$O$154,MATCH(LEFT(M121,255),LEFT('Disaggregation Data'!$J$3:$J$154,255),0))=0,"",INDEX('Disaggregation Data'!$O$3:$O$154,MATCH(LEFT(M121,255),LEFT('Disaggregation Data'!$J$3:$J$154,255),0))),"")</f>
        <v/>
      </c>
      <c r="H121" s="412" t="str">
        <f t="array" ref="H121">IFERROR(IF(INDEX('Disaggregation Data'!$P$3:$P$154,MATCH(LEFT(M121,255),LEFT('Disaggregation Data'!$J$3:$J$154,255),0))=0,"",INDEX('Disaggregation Data'!$P$3:$P$154,MATCH(LEFT(M121,255),LEFT('Disaggregation Data'!$J$3:$J$154,255),0))),"")</f>
        <v/>
      </c>
      <c r="I121" s="413" t="str">
        <f t="array" ref="I121">IFERROR(IF(INDEX('Disaggregation Data'!$M$3:$M$154,MATCH(LEFT(M121,255),LEFT('Disaggregation Data'!$J$3:$J$154,255),0))=0,"",INDEX('Disaggregation Data'!$M$3:$M$154,MATCH(LEFT(M121,255),LEFT('Disaggregation Data'!$J$3:$J$154,255),0))),"")</f>
        <v/>
      </c>
      <c r="J121" s="412" t="str">
        <f t="array" ref="J121">IFERROR(IF(INDEX('Disaggregation Data'!$N$3:$N$154,MATCH(LEFT(M121,255),LEFT('Disaggregation Data'!$J$3:$J$154,255),0))=0,"",INDEX('Disaggregation Data'!$N$3:$N$154,MATCH(LEFT(M121,255),LEFT('Disaggregation Data'!$J$3:$J$154,255),0))),"")</f>
        <v/>
      </c>
      <c r="K121" s="504">
        <f t="shared" si="4"/>
        <v>92</v>
      </c>
      <c r="L121" s="504" t="str">
        <f t="shared" si="5"/>
        <v/>
      </c>
      <c r="M121" s="504" t="str">
        <f t="shared" si="6"/>
        <v/>
      </c>
      <c r="N121" s="482" t="b">
        <f t="shared" si="7"/>
        <v>0</v>
      </c>
      <c r="O121" s="487" t="s">
        <v>1839</v>
      </c>
      <c r="P121" s="524" t="str">
        <f t="array" ref="P121">IFERROR(IF(INDEX('Disaggregation Records'!$G$3:$G$56,MATCH(LEFT(L121,255),LEFT('Disaggregation Records'!$D$3:$D$56,255),0))=0,"",INDEX('Disaggregation Records'!$G$3:$G$56,MATCH(LEFT(L121,255),LEFT('Disaggregation Records'!$D$3:$D$56,255),0))),"")</f>
        <v/>
      </c>
      <c r="Q121" s="525" t="s">
        <v>458</v>
      </c>
      <c r="R121" s="383"/>
    </row>
    <row r="122" spans="1:18" ht="47.1" customHeight="1" x14ac:dyDescent="0.25">
      <c r="A122" s="410">
        <v>12</v>
      </c>
      <c r="B122" s="428" t="str">
        <f>IFERROR(VLOOKUP(A122,'Impact Indicators - Section B'!$A$9:$S$27,19,FALSE),"")</f>
        <v/>
      </c>
      <c r="C122" s="523" t="str">
        <f t="array" ref="C122">IFERROR(IF(INDEX('Disaggregation Records'!$E$3:$E$56,MATCH(LEFT(L122,255),LEFT('Disaggregation Records'!$D$3:$D$56,255),0))=0,"",INDEX('Disaggregation Records'!$E$3:$E$56,MATCH(LEFT(L122,255),LEFT('Disaggregation Records'!$D$3:$D$56,255),0))),"")</f>
        <v/>
      </c>
      <c r="D122" s="523" t="str">
        <f t="array" ref="D122">IFERROR(IF(INDEX('Disaggregation Records'!$F$3:$F$56,MATCH(LEFT(L122,255),LEFT('Disaggregation Records'!$D$3:$D$56,255),0))=0,"",INDEX('Disaggregation Records'!$F$3:$F$56,MATCH(LEFT(L122,255),LEFT('Disaggregation Records'!$D$3:$D$56,255),0))),"")</f>
        <v/>
      </c>
      <c r="E122" s="413" t="str">
        <f t="array" ref="E122">IFERROR(IF(INDEX('Disaggregation Data'!$K$3:$K$154,MATCH(LEFT(M122,255),LEFT('Disaggregation Data'!$J$3:$J$154,255),0))=0,"",INDEX('Disaggregation Data'!$K$3:$K$154,MATCH(LEFT(M122,255),LEFT('Disaggregation Data'!$J$3:$J$154,255),0))),"")</f>
        <v/>
      </c>
      <c r="F122" s="413" t="str">
        <f t="array" ref="F122">IFERROR(IF(INDEX('Disaggregation Data'!$L$3:$L$154,MATCH(LEFT(M122,255),LEFT('Disaggregation Data'!$J$3:$J$154,255),0))=0,"",INDEX('Disaggregation Data'!$L$3:$L$154,MATCH(LEFT(M122,255),LEFT('Disaggregation Data'!$J$3:$J$154,255),0))),"")</f>
        <v/>
      </c>
      <c r="G122" s="413" t="str">
        <f t="array" ref="G122">IFERROR(IF(INDEX('Disaggregation Data'!$O$3:$O$154,MATCH(LEFT(M122,255),LEFT('Disaggregation Data'!$J$3:$J$154,255),0))=0,"",INDEX('Disaggregation Data'!$O$3:$O$154,MATCH(LEFT(M122,255),LEFT('Disaggregation Data'!$J$3:$J$154,255),0))),"")</f>
        <v/>
      </c>
      <c r="H122" s="412" t="str">
        <f t="array" ref="H122">IFERROR(IF(INDEX('Disaggregation Data'!$P$3:$P$154,MATCH(LEFT(M122,255),LEFT('Disaggregation Data'!$J$3:$J$154,255),0))=0,"",INDEX('Disaggregation Data'!$P$3:$P$154,MATCH(LEFT(M122,255),LEFT('Disaggregation Data'!$J$3:$J$154,255),0))),"")</f>
        <v/>
      </c>
      <c r="I122" s="413" t="str">
        <f t="array" ref="I122">IFERROR(IF(INDEX('Disaggregation Data'!$M$3:$M$154,MATCH(LEFT(M122,255),LEFT('Disaggregation Data'!$J$3:$J$154,255),0))=0,"",INDEX('Disaggregation Data'!$M$3:$M$154,MATCH(LEFT(M122,255),LEFT('Disaggregation Data'!$J$3:$J$154,255),0))),"")</f>
        <v/>
      </c>
      <c r="J122" s="412" t="str">
        <f t="array" ref="J122">IFERROR(IF(INDEX('Disaggregation Data'!$N$3:$N$154,MATCH(LEFT(M122,255),LEFT('Disaggregation Data'!$J$3:$J$154,255),0))=0,"",INDEX('Disaggregation Data'!$N$3:$N$154,MATCH(LEFT(M122,255),LEFT('Disaggregation Data'!$J$3:$J$154,255),0))),"")</f>
        <v/>
      </c>
      <c r="K122" s="504">
        <f t="shared" si="4"/>
        <v>93</v>
      </c>
      <c r="L122" s="504" t="str">
        <f t="shared" si="5"/>
        <v/>
      </c>
      <c r="M122" s="504" t="str">
        <f t="shared" si="6"/>
        <v/>
      </c>
      <c r="N122" s="482" t="b">
        <f t="shared" si="7"/>
        <v>0</v>
      </c>
      <c r="O122" s="487" t="s">
        <v>1840</v>
      </c>
      <c r="P122" s="524" t="str">
        <f t="array" ref="P122">IFERROR(IF(INDEX('Disaggregation Records'!$G$3:$G$56,MATCH(LEFT(L122,255),LEFT('Disaggregation Records'!$D$3:$D$56,255),0))=0,"",INDEX('Disaggregation Records'!$G$3:$G$56,MATCH(LEFT(L122,255),LEFT('Disaggregation Records'!$D$3:$D$56,255),0))),"")</f>
        <v/>
      </c>
      <c r="Q122" s="525" t="s">
        <v>458</v>
      </c>
      <c r="R122" s="383"/>
    </row>
    <row r="123" spans="1:18" ht="47.1" customHeight="1" x14ac:dyDescent="0.25">
      <c r="A123" s="410">
        <v>12</v>
      </c>
      <c r="B123" s="428" t="str">
        <f>IFERROR(VLOOKUP(A123,'Impact Indicators - Section B'!$A$9:$S$27,19,FALSE),"")</f>
        <v/>
      </c>
      <c r="C123" s="523" t="str">
        <f t="array" ref="C123">IFERROR(IF(INDEX('Disaggregation Records'!$E$3:$E$56,MATCH(LEFT(L123,255),LEFT('Disaggregation Records'!$D$3:$D$56,255),0))=0,"",INDEX('Disaggregation Records'!$E$3:$E$56,MATCH(LEFT(L123,255),LEFT('Disaggregation Records'!$D$3:$D$56,255),0))),"")</f>
        <v/>
      </c>
      <c r="D123" s="523" t="str">
        <f t="array" ref="D123">IFERROR(IF(INDEX('Disaggregation Records'!$F$3:$F$56,MATCH(LEFT(L123,255),LEFT('Disaggregation Records'!$D$3:$D$56,255),0))=0,"",INDEX('Disaggregation Records'!$F$3:$F$56,MATCH(LEFT(L123,255),LEFT('Disaggregation Records'!$D$3:$D$56,255),0))),"")</f>
        <v/>
      </c>
      <c r="E123" s="413" t="str">
        <f t="array" ref="E123">IFERROR(IF(INDEX('Disaggregation Data'!$K$3:$K$154,MATCH(LEFT(M123,255),LEFT('Disaggregation Data'!$J$3:$J$154,255),0))=0,"",INDEX('Disaggregation Data'!$K$3:$K$154,MATCH(LEFT(M123,255),LEFT('Disaggregation Data'!$J$3:$J$154,255),0))),"")</f>
        <v/>
      </c>
      <c r="F123" s="413" t="str">
        <f t="array" ref="F123">IFERROR(IF(INDEX('Disaggregation Data'!$L$3:$L$154,MATCH(LEFT(M123,255),LEFT('Disaggregation Data'!$J$3:$J$154,255),0))=0,"",INDEX('Disaggregation Data'!$L$3:$L$154,MATCH(LEFT(M123,255),LEFT('Disaggregation Data'!$J$3:$J$154,255),0))),"")</f>
        <v/>
      </c>
      <c r="G123" s="413" t="str">
        <f t="array" ref="G123">IFERROR(IF(INDEX('Disaggregation Data'!$O$3:$O$154,MATCH(LEFT(M123,255),LEFT('Disaggregation Data'!$J$3:$J$154,255),0))=0,"",INDEX('Disaggregation Data'!$O$3:$O$154,MATCH(LEFT(M123,255),LEFT('Disaggregation Data'!$J$3:$J$154,255),0))),"")</f>
        <v/>
      </c>
      <c r="H123" s="412" t="str">
        <f t="array" ref="H123">IFERROR(IF(INDEX('Disaggregation Data'!$P$3:$P$154,MATCH(LEFT(M123,255),LEFT('Disaggregation Data'!$J$3:$J$154,255),0))=0,"",INDEX('Disaggregation Data'!$P$3:$P$154,MATCH(LEFT(M123,255),LEFT('Disaggregation Data'!$J$3:$J$154,255),0))),"")</f>
        <v/>
      </c>
      <c r="I123" s="413" t="str">
        <f t="array" ref="I123">IFERROR(IF(INDEX('Disaggregation Data'!$M$3:$M$154,MATCH(LEFT(M123,255),LEFT('Disaggregation Data'!$J$3:$J$154,255),0))=0,"",INDEX('Disaggregation Data'!$M$3:$M$154,MATCH(LEFT(M123,255),LEFT('Disaggregation Data'!$J$3:$J$154,255),0))),"")</f>
        <v/>
      </c>
      <c r="J123" s="412" t="str">
        <f t="array" ref="J123">IFERROR(IF(INDEX('Disaggregation Data'!$N$3:$N$154,MATCH(LEFT(M123,255),LEFT('Disaggregation Data'!$J$3:$J$154,255),0))=0,"",INDEX('Disaggregation Data'!$N$3:$N$154,MATCH(LEFT(M123,255),LEFT('Disaggregation Data'!$J$3:$J$154,255),0))),"")</f>
        <v/>
      </c>
      <c r="K123" s="504">
        <f t="shared" si="4"/>
        <v>94</v>
      </c>
      <c r="L123" s="504" t="str">
        <f t="shared" si="5"/>
        <v/>
      </c>
      <c r="M123" s="504" t="str">
        <f t="shared" si="6"/>
        <v/>
      </c>
      <c r="N123" s="482" t="b">
        <f t="shared" si="7"/>
        <v>0</v>
      </c>
      <c r="O123" s="487" t="s">
        <v>1841</v>
      </c>
      <c r="P123" s="524" t="str">
        <f t="array" ref="P123">IFERROR(IF(INDEX('Disaggregation Records'!$G$3:$G$56,MATCH(LEFT(L123,255),LEFT('Disaggregation Records'!$D$3:$D$56,255),0))=0,"",INDEX('Disaggregation Records'!$G$3:$G$56,MATCH(LEFT(L123,255),LEFT('Disaggregation Records'!$D$3:$D$56,255),0))),"")</f>
        <v/>
      </c>
      <c r="Q123" s="525" t="s">
        <v>458</v>
      </c>
      <c r="R123" s="383"/>
    </row>
    <row r="124" spans="1:18" ht="47.1" customHeight="1" x14ac:dyDescent="0.25">
      <c r="A124" s="410">
        <v>12</v>
      </c>
      <c r="B124" s="428" t="str">
        <f>IFERROR(VLOOKUP(A124,'Impact Indicators - Section B'!$A$9:$S$27,19,FALSE),"")</f>
        <v/>
      </c>
      <c r="C124" s="523" t="str">
        <f t="array" ref="C124">IFERROR(IF(INDEX('Disaggregation Records'!$E$3:$E$56,MATCH(LEFT(L124,255),LEFT('Disaggregation Records'!$D$3:$D$56,255),0))=0,"",INDEX('Disaggregation Records'!$E$3:$E$56,MATCH(LEFT(L124,255),LEFT('Disaggregation Records'!$D$3:$D$56,255),0))),"")</f>
        <v/>
      </c>
      <c r="D124" s="523" t="str">
        <f t="array" ref="D124">IFERROR(IF(INDEX('Disaggregation Records'!$F$3:$F$56,MATCH(LEFT(L124,255),LEFT('Disaggregation Records'!$D$3:$D$56,255),0))=0,"",INDEX('Disaggregation Records'!$F$3:$F$56,MATCH(LEFT(L124,255),LEFT('Disaggregation Records'!$D$3:$D$56,255),0))),"")</f>
        <v/>
      </c>
      <c r="E124" s="413" t="str">
        <f t="array" ref="E124">IFERROR(IF(INDEX('Disaggregation Data'!$K$3:$K$154,MATCH(LEFT(M124,255),LEFT('Disaggregation Data'!$J$3:$J$154,255),0))=0,"",INDEX('Disaggregation Data'!$K$3:$K$154,MATCH(LEFT(M124,255),LEFT('Disaggregation Data'!$J$3:$J$154,255),0))),"")</f>
        <v/>
      </c>
      <c r="F124" s="413" t="str">
        <f t="array" ref="F124">IFERROR(IF(INDEX('Disaggregation Data'!$L$3:$L$154,MATCH(LEFT(M124,255),LEFT('Disaggregation Data'!$J$3:$J$154,255),0))=0,"",INDEX('Disaggregation Data'!$L$3:$L$154,MATCH(LEFT(M124,255),LEFT('Disaggregation Data'!$J$3:$J$154,255),0))),"")</f>
        <v/>
      </c>
      <c r="G124" s="413" t="str">
        <f t="array" ref="G124">IFERROR(IF(INDEX('Disaggregation Data'!$O$3:$O$154,MATCH(LEFT(M124,255),LEFT('Disaggregation Data'!$J$3:$J$154,255),0))=0,"",INDEX('Disaggregation Data'!$O$3:$O$154,MATCH(LEFT(M124,255),LEFT('Disaggregation Data'!$J$3:$J$154,255),0))),"")</f>
        <v/>
      </c>
      <c r="H124" s="412" t="str">
        <f t="array" ref="H124">IFERROR(IF(INDEX('Disaggregation Data'!$P$3:$P$154,MATCH(LEFT(M124,255),LEFT('Disaggregation Data'!$J$3:$J$154,255),0))=0,"",INDEX('Disaggregation Data'!$P$3:$P$154,MATCH(LEFT(M124,255),LEFT('Disaggregation Data'!$J$3:$J$154,255),0))),"")</f>
        <v/>
      </c>
      <c r="I124" s="413" t="str">
        <f t="array" ref="I124">IFERROR(IF(INDEX('Disaggregation Data'!$M$3:$M$154,MATCH(LEFT(M124,255),LEFT('Disaggregation Data'!$J$3:$J$154,255),0))=0,"",INDEX('Disaggregation Data'!$M$3:$M$154,MATCH(LEFT(M124,255),LEFT('Disaggregation Data'!$J$3:$J$154,255),0))),"")</f>
        <v/>
      </c>
      <c r="J124" s="412" t="str">
        <f t="array" ref="J124">IFERROR(IF(INDEX('Disaggregation Data'!$N$3:$N$154,MATCH(LEFT(M124,255),LEFT('Disaggregation Data'!$J$3:$J$154,255),0))=0,"",INDEX('Disaggregation Data'!$N$3:$N$154,MATCH(LEFT(M124,255),LEFT('Disaggregation Data'!$J$3:$J$154,255),0))),"")</f>
        <v/>
      </c>
      <c r="K124" s="504">
        <f t="shared" si="4"/>
        <v>95</v>
      </c>
      <c r="L124" s="504" t="str">
        <f t="shared" si="5"/>
        <v/>
      </c>
      <c r="M124" s="504" t="str">
        <f t="shared" si="6"/>
        <v/>
      </c>
      <c r="N124" s="482" t="b">
        <f t="shared" si="7"/>
        <v>0</v>
      </c>
      <c r="O124" s="487" t="s">
        <v>1842</v>
      </c>
      <c r="P124" s="524" t="str">
        <f t="array" ref="P124">IFERROR(IF(INDEX('Disaggregation Records'!$G$3:$G$56,MATCH(LEFT(L124,255),LEFT('Disaggregation Records'!$D$3:$D$56,255),0))=0,"",INDEX('Disaggregation Records'!$G$3:$G$56,MATCH(LEFT(L124,255),LEFT('Disaggregation Records'!$D$3:$D$56,255),0))),"")</f>
        <v/>
      </c>
      <c r="Q124" s="525" t="s">
        <v>458</v>
      </c>
      <c r="R124" s="383"/>
    </row>
    <row r="125" spans="1:18" ht="47.1" customHeight="1" x14ac:dyDescent="0.25">
      <c r="A125" s="410">
        <v>12</v>
      </c>
      <c r="B125" s="428" t="str">
        <f>IFERROR(VLOOKUP(A125,'Impact Indicators - Section B'!$A$9:$S$27,19,FALSE),"")</f>
        <v/>
      </c>
      <c r="C125" s="523" t="str">
        <f t="array" ref="C125">IFERROR(IF(INDEX('Disaggregation Records'!$E$3:$E$56,MATCH(LEFT(L125,255),LEFT('Disaggregation Records'!$D$3:$D$56,255),0))=0,"",INDEX('Disaggregation Records'!$E$3:$E$56,MATCH(LEFT(L125,255),LEFT('Disaggregation Records'!$D$3:$D$56,255),0))),"")</f>
        <v/>
      </c>
      <c r="D125" s="523" t="str">
        <f t="array" ref="D125">IFERROR(IF(INDEX('Disaggregation Records'!$F$3:$F$56,MATCH(LEFT(L125,255),LEFT('Disaggregation Records'!$D$3:$D$56,255),0))=0,"",INDEX('Disaggregation Records'!$F$3:$F$56,MATCH(LEFT(L125,255),LEFT('Disaggregation Records'!$D$3:$D$56,255),0))),"")</f>
        <v/>
      </c>
      <c r="E125" s="413" t="str">
        <f t="array" ref="E125">IFERROR(IF(INDEX('Disaggregation Data'!$K$3:$K$154,MATCH(LEFT(M125,255),LEFT('Disaggregation Data'!$J$3:$J$154,255),0))=0,"",INDEX('Disaggregation Data'!$K$3:$K$154,MATCH(LEFT(M125,255),LEFT('Disaggregation Data'!$J$3:$J$154,255),0))),"")</f>
        <v/>
      </c>
      <c r="F125" s="413" t="str">
        <f t="array" ref="F125">IFERROR(IF(INDEX('Disaggregation Data'!$L$3:$L$154,MATCH(LEFT(M125,255),LEFT('Disaggregation Data'!$J$3:$J$154,255),0))=0,"",INDEX('Disaggregation Data'!$L$3:$L$154,MATCH(LEFT(M125,255),LEFT('Disaggregation Data'!$J$3:$J$154,255),0))),"")</f>
        <v/>
      </c>
      <c r="G125" s="413" t="str">
        <f t="array" ref="G125">IFERROR(IF(INDEX('Disaggregation Data'!$O$3:$O$154,MATCH(LEFT(M125,255),LEFT('Disaggregation Data'!$J$3:$J$154,255),0))=0,"",INDEX('Disaggregation Data'!$O$3:$O$154,MATCH(LEFT(M125,255),LEFT('Disaggregation Data'!$J$3:$J$154,255),0))),"")</f>
        <v/>
      </c>
      <c r="H125" s="412" t="str">
        <f t="array" ref="H125">IFERROR(IF(INDEX('Disaggregation Data'!$P$3:$P$154,MATCH(LEFT(M125,255),LEFT('Disaggregation Data'!$J$3:$J$154,255),0))=0,"",INDEX('Disaggregation Data'!$P$3:$P$154,MATCH(LEFT(M125,255),LEFT('Disaggregation Data'!$J$3:$J$154,255),0))),"")</f>
        <v/>
      </c>
      <c r="I125" s="413" t="str">
        <f t="array" ref="I125">IFERROR(IF(INDEX('Disaggregation Data'!$M$3:$M$154,MATCH(LEFT(M125,255),LEFT('Disaggregation Data'!$J$3:$J$154,255),0))=0,"",INDEX('Disaggregation Data'!$M$3:$M$154,MATCH(LEFT(M125,255),LEFT('Disaggregation Data'!$J$3:$J$154,255),0))),"")</f>
        <v/>
      </c>
      <c r="J125" s="412" t="str">
        <f t="array" ref="J125">IFERROR(IF(INDEX('Disaggregation Data'!$N$3:$N$154,MATCH(LEFT(M125,255),LEFT('Disaggregation Data'!$J$3:$J$154,255),0))=0,"",INDEX('Disaggregation Data'!$N$3:$N$154,MATCH(LEFT(M125,255),LEFT('Disaggregation Data'!$J$3:$J$154,255),0))),"")</f>
        <v/>
      </c>
      <c r="K125" s="504">
        <f t="shared" si="4"/>
        <v>96</v>
      </c>
      <c r="L125" s="504" t="str">
        <f t="shared" si="5"/>
        <v/>
      </c>
      <c r="M125" s="504" t="str">
        <f t="shared" si="6"/>
        <v/>
      </c>
      <c r="N125" s="482" t="b">
        <f t="shared" si="7"/>
        <v>0</v>
      </c>
      <c r="O125" s="487" t="s">
        <v>1843</v>
      </c>
      <c r="P125" s="524" t="str">
        <f t="array" ref="P125">IFERROR(IF(INDEX('Disaggregation Records'!$G$3:$G$56,MATCH(LEFT(L125,255),LEFT('Disaggregation Records'!$D$3:$D$56,255),0))=0,"",INDEX('Disaggregation Records'!$G$3:$G$56,MATCH(LEFT(L125,255),LEFT('Disaggregation Records'!$D$3:$D$56,255),0))),"")</f>
        <v/>
      </c>
      <c r="Q125" s="525" t="s">
        <v>458</v>
      </c>
      <c r="R125" s="383"/>
    </row>
    <row r="126" spans="1:18" ht="47.1" customHeight="1" x14ac:dyDescent="0.25">
      <c r="A126" s="410">
        <v>12</v>
      </c>
      <c r="B126" s="428" t="str">
        <f>IFERROR(VLOOKUP(A126,'Impact Indicators - Section B'!$A$9:$S$27,19,FALSE),"")</f>
        <v/>
      </c>
      <c r="C126" s="523" t="str">
        <f t="array" ref="C126">IFERROR(IF(INDEX('Disaggregation Records'!$E$3:$E$56,MATCH(LEFT(L126,255),LEFT('Disaggregation Records'!$D$3:$D$56,255),0))=0,"",INDEX('Disaggregation Records'!$E$3:$E$56,MATCH(LEFT(L126,255),LEFT('Disaggregation Records'!$D$3:$D$56,255),0))),"")</f>
        <v/>
      </c>
      <c r="D126" s="523" t="str">
        <f t="array" ref="D126">IFERROR(IF(INDEX('Disaggregation Records'!$F$3:$F$56,MATCH(LEFT(L126,255),LEFT('Disaggregation Records'!$D$3:$D$56,255),0))=0,"",INDEX('Disaggregation Records'!$F$3:$F$56,MATCH(LEFT(L126,255),LEFT('Disaggregation Records'!$D$3:$D$56,255),0))),"")</f>
        <v/>
      </c>
      <c r="E126" s="413" t="str">
        <f t="array" ref="E126">IFERROR(IF(INDEX('Disaggregation Data'!$K$3:$K$154,MATCH(LEFT(M126,255),LEFT('Disaggregation Data'!$J$3:$J$154,255),0))=0,"",INDEX('Disaggregation Data'!$K$3:$K$154,MATCH(LEFT(M126,255),LEFT('Disaggregation Data'!$J$3:$J$154,255),0))),"")</f>
        <v/>
      </c>
      <c r="F126" s="413" t="str">
        <f t="array" ref="F126">IFERROR(IF(INDEX('Disaggregation Data'!$L$3:$L$154,MATCH(LEFT(M126,255),LEFT('Disaggregation Data'!$J$3:$J$154,255),0))=0,"",INDEX('Disaggregation Data'!$L$3:$L$154,MATCH(LEFT(M126,255),LEFT('Disaggregation Data'!$J$3:$J$154,255),0))),"")</f>
        <v/>
      </c>
      <c r="G126" s="413" t="str">
        <f t="array" ref="G126">IFERROR(IF(INDEX('Disaggregation Data'!$O$3:$O$154,MATCH(LEFT(M126,255),LEFT('Disaggregation Data'!$J$3:$J$154,255),0))=0,"",INDEX('Disaggregation Data'!$O$3:$O$154,MATCH(LEFT(M126,255),LEFT('Disaggregation Data'!$J$3:$J$154,255),0))),"")</f>
        <v/>
      </c>
      <c r="H126" s="412" t="str">
        <f t="array" ref="H126">IFERROR(IF(INDEX('Disaggregation Data'!$P$3:$P$154,MATCH(LEFT(M126,255),LEFT('Disaggregation Data'!$J$3:$J$154,255),0))=0,"",INDEX('Disaggregation Data'!$P$3:$P$154,MATCH(LEFT(M126,255),LEFT('Disaggregation Data'!$J$3:$J$154,255),0))),"")</f>
        <v/>
      </c>
      <c r="I126" s="413" t="str">
        <f t="array" ref="I126">IFERROR(IF(INDEX('Disaggregation Data'!$M$3:$M$154,MATCH(LEFT(M126,255),LEFT('Disaggregation Data'!$J$3:$J$154,255),0))=0,"",INDEX('Disaggregation Data'!$M$3:$M$154,MATCH(LEFT(M126,255),LEFT('Disaggregation Data'!$J$3:$J$154,255),0))),"")</f>
        <v/>
      </c>
      <c r="J126" s="412" t="str">
        <f t="array" ref="J126">IFERROR(IF(INDEX('Disaggregation Data'!$N$3:$N$154,MATCH(LEFT(M126,255),LEFT('Disaggregation Data'!$J$3:$J$154,255),0))=0,"",INDEX('Disaggregation Data'!$N$3:$N$154,MATCH(LEFT(M126,255),LEFT('Disaggregation Data'!$J$3:$J$154,255),0))),"")</f>
        <v/>
      </c>
      <c r="K126" s="504">
        <f t="shared" si="4"/>
        <v>97</v>
      </c>
      <c r="L126" s="504" t="str">
        <f t="shared" si="5"/>
        <v/>
      </c>
      <c r="M126" s="504" t="str">
        <f t="shared" si="6"/>
        <v/>
      </c>
      <c r="N126" s="482" t="b">
        <f t="shared" si="7"/>
        <v>0</v>
      </c>
      <c r="O126" s="487" t="s">
        <v>1844</v>
      </c>
      <c r="P126" s="524" t="str">
        <f t="array" ref="P126">IFERROR(IF(INDEX('Disaggregation Records'!$G$3:$G$56,MATCH(LEFT(L126,255),LEFT('Disaggregation Records'!$D$3:$D$56,255),0))=0,"",INDEX('Disaggregation Records'!$G$3:$G$56,MATCH(LEFT(L126,255),LEFT('Disaggregation Records'!$D$3:$D$56,255),0))),"")</f>
        <v/>
      </c>
      <c r="Q126" s="525" t="s">
        <v>458</v>
      </c>
      <c r="R126" s="383"/>
    </row>
    <row r="127" spans="1:18" ht="47.1" customHeight="1" x14ac:dyDescent="0.25">
      <c r="A127" s="410">
        <v>12</v>
      </c>
      <c r="B127" s="428" t="str">
        <f>IFERROR(VLOOKUP(A127,'Impact Indicators - Section B'!$A$9:$S$27,19,FALSE),"")</f>
        <v/>
      </c>
      <c r="C127" s="523" t="str">
        <f t="array" ref="C127">IFERROR(IF(INDEX('Disaggregation Records'!$E$3:$E$56,MATCH(LEFT(L127,255),LEFT('Disaggregation Records'!$D$3:$D$56,255),0))=0,"",INDEX('Disaggregation Records'!$E$3:$E$56,MATCH(LEFT(L127,255),LEFT('Disaggregation Records'!$D$3:$D$56,255),0))),"")</f>
        <v/>
      </c>
      <c r="D127" s="523" t="str">
        <f t="array" ref="D127">IFERROR(IF(INDEX('Disaggregation Records'!$F$3:$F$56,MATCH(LEFT(L127,255),LEFT('Disaggregation Records'!$D$3:$D$56,255),0))=0,"",INDEX('Disaggregation Records'!$F$3:$F$56,MATCH(LEFT(L127,255),LEFT('Disaggregation Records'!$D$3:$D$56,255),0))),"")</f>
        <v/>
      </c>
      <c r="E127" s="413" t="str">
        <f t="array" ref="E127">IFERROR(IF(INDEX('Disaggregation Data'!$K$3:$K$154,MATCH(LEFT(M127,255),LEFT('Disaggregation Data'!$J$3:$J$154,255),0))=0,"",INDEX('Disaggregation Data'!$K$3:$K$154,MATCH(LEFT(M127,255),LEFT('Disaggregation Data'!$J$3:$J$154,255),0))),"")</f>
        <v/>
      </c>
      <c r="F127" s="413" t="str">
        <f t="array" ref="F127">IFERROR(IF(INDEX('Disaggregation Data'!$L$3:$L$154,MATCH(LEFT(M127,255),LEFT('Disaggregation Data'!$J$3:$J$154,255),0))=0,"",INDEX('Disaggregation Data'!$L$3:$L$154,MATCH(LEFT(M127,255),LEFT('Disaggregation Data'!$J$3:$J$154,255),0))),"")</f>
        <v/>
      </c>
      <c r="G127" s="413" t="str">
        <f t="array" ref="G127">IFERROR(IF(INDEX('Disaggregation Data'!$O$3:$O$154,MATCH(LEFT(M127,255),LEFT('Disaggregation Data'!$J$3:$J$154,255),0))=0,"",INDEX('Disaggregation Data'!$O$3:$O$154,MATCH(LEFT(M127,255),LEFT('Disaggregation Data'!$J$3:$J$154,255),0))),"")</f>
        <v/>
      </c>
      <c r="H127" s="412" t="str">
        <f t="array" ref="H127">IFERROR(IF(INDEX('Disaggregation Data'!$P$3:$P$154,MATCH(LEFT(M127,255),LEFT('Disaggregation Data'!$J$3:$J$154,255),0))=0,"",INDEX('Disaggregation Data'!$P$3:$P$154,MATCH(LEFT(M127,255),LEFT('Disaggregation Data'!$J$3:$J$154,255),0))),"")</f>
        <v/>
      </c>
      <c r="I127" s="413" t="str">
        <f t="array" ref="I127">IFERROR(IF(INDEX('Disaggregation Data'!$M$3:$M$154,MATCH(LEFT(M127,255),LEFT('Disaggregation Data'!$J$3:$J$154,255),0))=0,"",INDEX('Disaggregation Data'!$M$3:$M$154,MATCH(LEFT(M127,255),LEFT('Disaggregation Data'!$J$3:$J$154,255),0))),"")</f>
        <v/>
      </c>
      <c r="J127" s="412" t="str">
        <f t="array" ref="J127">IFERROR(IF(INDEX('Disaggregation Data'!$N$3:$N$154,MATCH(LEFT(M127,255),LEFT('Disaggregation Data'!$J$3:$J$154,255),0))=0,"",INDEX('Disaggregation Data'!$N$3:$N$154,MATCH(LEFT(M127,255),LEFT('Disaggregation Data'!$J$3:$J$154,255),0))),"")</f>
        <v/>
      </c>
      <c r="K127" s="504">
        <f t="shared" si="4"/>
        <v>98</v>
      </c>
      <c r="L127" s="504" t="str">
        <f t="shared" si="5"/>
        <v/>
      </c>
      <c r="M127" s="504" t="str">
        <f t="shared" si="6"/>
        <v/>
      </c>
      <c r="N127" s="482" t="b">
        <f t="shared" si="7"/>
        <v>0</v>
      </c>
      <c r="O127" s="487" t="s">
        <v>1845</v>
      </c>
      <c r="P127" s="524" t="str">
        <f t="array" ref="P127">IFERROR(IF(INDEX('Disaggregation Records'!$G$3:$G$56,MATCH(LEFT(L127,255),LEFT('Disaggregation Records'!$D$3:$D$56,255),0))=0,"",INDEX('Disaggregation Records'!$G$3:$G$56,MATCH(LEFT(L127,255),LEFT('Disaggregation Records'!$D$3:$D$56,255),0))),"")</f>
        <v/>
      </c>
      <c r="Q127" s="525" t="s">
        <v>458</v>
      </c>
      <c r="R127" s="383"/>
    </row>
    <row r="128" spans="1:18" ht="47.1" customHeight="1" x14ac:dyDescent="0.25">
      <c r="A128" s="410">
        <v>12</v>
      </c>
      <c r="B128" s="428" t="str">
        <f>IFERROR(VLOOKUP(A128,'Impact Indicators - Section B'!$A$9:$S$27,19,FALSE),"")</f>
        <v/>
      </c>
      <c r="C128" s="523" t="str">
        <f t="array" ref="C128">IFERROR(IF(INDEX('Disaggregation Records'!$E$3:$E$56,MATCH(LEFT(L128,255),LEFT('Disaggregation Records'!$D$3:$D$56,255),0))=0,"",INDEX('Disaggregation Records'!$E$3:$E$56,MATCH(LEFT(L128,255),LEFT('Disaggregation Records'!$D$3:$D$56,255),0))),"")</f>
        <v/>
      </c>
      <c r="D128" s="523" t="str">
        <f t="array" ref="D128">IFERROR(IF(INDEX('Disaggregation Records'!$F$3:$F$56,MATCH(LEFT(L128,255),LEFT('Disaggregation Records'!$D$3:$D$56,255),0))=0,"",INDEX('Disaggregation Records'!$F$3:$F$56,MATCH(LEFT(L128,255),LEFT('Disaggregation Records'!$D$3:$D$56,255),0))),"")</f>
        <v/>
      </c>
      <c r="E128" s="413" t="str">
        <f t="array" ref="E128">IFERROR(IF(INDEX('Disaggregation Data'!$K$3:$K$154,MATCH(LEFT(M128,255),LEFT('Disaggregation Data'!$J$3:$J$154,255),0))=0,"",INDEX('Disaggregation Data'!$K$3:$K$154,MATCH(LEFT(M128,255),LEFT('Disaggregation Data'!$J$3:$J$154,255),0))),"")</f>
        <v/>
      </c>
      <c r="F128" s="413" t="str">
        <f t="array" ref="F128">IFERROR(IF(INDEX('Disaggregation Data'!$L$3:$L$154,MATCH(LEFT(M128,255),LEFT('Disaggregation Data'!$J$3:$J$154,255),0))=0,"",INDEX('Disaggregation Data'!$L$3:$L$154,MATCH(LEFT(M128,255),LEFT('Disaggregation Data'!$J$3:$J$154,255),0))),"")</f>
        <v/>
      </c>
      <c r="G128" s="413" t="str">
        <f t="array" ref="G128">IFERROR(IF(INDEX('Disaggregation Data'!$O$3:$O$154,MATCH(LEFT(M128,255),LEFT('Disaggregation Data'!$J$3:$J$154,255),0))=0,"",INDEX('Disaggregation Data'!$O$3:$O$154,MATCH(LEFT(M128,255),LEFT('Disaggregation Data'!$J$3:$J$154,255),0))),"")</f>
        <v/>
      </c>
      <c r="H128" s="412" t="str">
        <f t="array" ref="H128">IFERROR(IF(INDEX('Disaggregation Data'!$P$3:$P$154,MATCH(LEFT(M128,255),LEFT('Disaggregation Data'!$J$3:$J$154,255),0))=0,"",INDEX('Disaggregation Data'!$P$3:$P$154,MATCH(LEFT(M128,255),LEFT('Disaggregation Data'!$J$3:$J$154,255),0))),"")</f>
        <v/>
      </c>
      <c r="I128" s="413" t="str">
        <f t="array" ref="I128">IFERROR(IF(INDEX('Disaggregation Data'!$M$3:$M$154,MATCH(LEFT(M128,255),LEFT('Disaggregation Data'!$J$3:$J$154,255),0))=0,"",INDEX('Disaggregation Data'!$M$3:$M$154,MATCH(LEFT(M128,255),LEFT('Disaggregation Data'!$J$3:$J$154,255),0))),"")</f>
        <v/>
      </c>
      <c r="J128" s="412" t="str">
        <f t="array" ref="J128">IFERROR(IF(INDEX('Disaggregation Data'!$N$3:$N$154,MATCH(LEFT(M128,255),LEFT('Disaggregation Data'!$J$3:$J$154,255),0))=0,"",INDEX('Disaggregation Data'!$N$3:$N$154,MATCH(LEFT(M128,255),LEFT('Disaggregation Data'!$J$3:$J$154,255),0))),"")</f>
        <v/>
      </c>
      <c r="K128" s="504">
        <f t="shared" si="4"/>
        <v>99</v>
      </c>
      <c r="L128" s="504" t="str">
        <f t="shared" si="5"/>
        <v/>
      </c>
      <c r="M128" s="504" t="str">
        <f t="shared" si="6"/>
        <v/>
      </c>
      <c r="N128" s="482" t="b">
        <f t="shared" si="7"/>
        <v>0</v>
      </c>
      <c r="O128" s="487" t="s">
        <v>1846</v>
      </c>
      <c r="P128" s="524" t="str">
        <f t="array" ref="P128">IFERROR(IF(INDEX('Disaggregation Records'!$G$3:$G$56,MATCH(LEFT(L128,255),LEFT('Disaggregation Records'!$D$3:$D$56,255),0))=0,"",INDEX('Disaggregation Records'!$G$3:$G$56,MATCH(LEFT(L128,255),LEFT('Disaggregation Records'!$D$3:$D$56,255),0))),"")</f>
        <v/>
      </c>
      <c r="Q128" s="525" t="s">
        <v>458</v>
      </c>
      <c r="R128" s="383"/>
    </row>
    <row r="129" spans="1:18" ht="47.1" customHeight="1" x14ac:dyDescent="0.25">
      <c r="A129" s="410">
        <v>13</v>
      </c>
      <c r="B129" s="428" t="str">
        <f>IFERROR(VLOOKUP(A129,'Impact Indicators - Section B'!$A$9:$S$27,19,FALSE),"")</f>
        <v/>
      </c>
      <c r="C129" s="523" t="str">
        <f t="array" ref="C129">IFERROR(IF(INDEX('Disaggregation Records'!$E$3:$E$56,MATCH(LEFT(L129,255),LEFT('Disaggregation Records'!$D$3:$D$56,255),0))=0,"",INDEX('Disaggregation Records'!$E$3:$E$56,MATCH(LEFT(L129,255),LEFT('Disaggregation Records'!$D$3:$D$56,255),0))),"")</f>
        <v/>
      </c>
      <c r="D129" s="523" t="str">
        <f t="array" ref="D129">IFERROR(IF(INDEX('Disaggregation Records'!$F$3:$F$56,MATCH(LEFT(L129,255),LEFT('Disaggregation Records'!$D$3:$D$56,255),0))=0,"",INDEX('Disaggregation Records'!$F$3:$F$56,MATCH(LEFT(L129,255),LEFT('Disaggregation Records'!$D$3:$D$56,255),0))),"")</f>
        <v/>
      </c>
      <c r="E129" s="413" t="str">
        <f t="array" ref="E129">IFERROR(IF(INDEX('Disaggregation Data'!$K$3:$K$154,MATCH(LEFT(M129,255),LEFT('Disaggregation Data'!$J$3:$J$154,255),0))=0,"",INDEX('Disaggregation Data'!$K$3:$K$154,MATCH(LEFT(M129,255),LEFT('Disaggregation Data'!$J$3:$J$154,255),0))),"")</f>
        <v/>
      </c>
      <c r="F129" s="413" t="str">
        <f t="array" ref="F129">IFERROR(IF(INDEX('Disaggregation Data'!$L$3:$L$154,MATCH(LEFT(M129,255),LEFT('Disaggregation Data'!$J$3:$J$154,255),0))=0,"",INDEX('Disaggregation Data'!$L$3:$L$154,MATCH(LEFT(M129,255),LEFT('Disaggregation Data'!$J$3:$J$154,255),0))),"")</f>
        <v/>
      </c>
      <c r="G129" s="413" t="str">
        <f t="array" ref="G129">IFERROR(IF(INDEX('Disaggregation Data'!$O$3:$O$154,MATCH(LEFT(M129,255),LEFT('Disaggregation Data'!$J$3:$J$154,255),0))=0,"",INDEX('Disaggregation Data'!$O$3:$O$154,MATCH(LEFT(M129,255),LEFT('Disaggregation Data'!$J$3:$J$154,255),0))),"")</f>
        <v/>
      </c>
      <c r="H129" s="412" t="str">
        <f t="array" ref="H129">IFERROR(IF(INDEX('Disaggregation Data'!$P$3:$P$154,MATCH(LEFT(M129,255),LEFT('Disaggregation Data'!$J$3:$J$154,255),0))=0,"",INDEX('Disaggregation Data'!$P$3:$P$154,MATCH(LEFT(M129,255),LEFT('Disaggregation Data'!$J$3:$J$154,255),0))),"")</f>
        <v/>
      </c>
      <c r="I129" s="413" t="str">
        <f t="array" ref="I129">IFERROR(IF(INDEX('Disaggregation Data'!$M$3:$M$154,MATCH(LEFT(M129,255),LEFT('Disaggregation Data'!$J$3:$J$154,255),0))=0,"",INDEX('Disaggregation Data'!$M$3:$M$154,MATCH(LEFT(M129,255),LEFT('Disaggregation Data'!$J$3:$J$154,255),0))),"")</f>
        <v/>
      </c>
      <c r="J129" s="412" t="str">
        <f t="array" ref="J129">IFERROR(IF(INDEX('Disaggregation Data'!$N$3:$N$154,MATCH(LEFT(M129,255),LEFT('Disaggregation Data'!$J$3:$J$154,255),0))=0,"",INDEX('Disaggregation Data'!$N$3:$N$154,MATCH(LEFT(M129,255),LEFT('Disaggregation Data'!$J$3:$J$154,255),0))),"")</f>
        <v/>
      </c>
      <c r="K129" s="504">
        <f t="shared" si="4"/>
        <v>100</v>
      </c>
      <c r="L129" s="504" t="str">
        <f t="shared" si="5"/>
        <v/>
      </c>
      <c r="M129" s="504" t="str">
        <f t="shared" si="6"/>
        <v/>
      </c>
      <c r="N129" s="482" t="b">
        <f t="shared" si="7"/>
        <v>0</v>
      </c>
      <c r="O129" s="487" t="s">
        <v>1847</v>
      </c>
      <c r="P129" s="524" t="str">
        <f t="array" ref="P129">IFERROR(IF(INDEX('Disaggregation Records'!$G$3:$G$56,MATCH(LEFT(L129,255),LEFT('Disaggregation Records'!$D$3:$D$56,255),0))=0,"",INDEX('Disaggregation Records'!$G$3:$G$56,MATCH(LEFT(L129,255),LEFT('Disaggregation Records'!$D$3:$D$56,255),0))),"")</f>
        <v/>
      </c>
      <c r="Q129" s="525" t="s">
        <v>459</v>
      </c>
      <c r="R129" s="383"/>
    </row>
    <row r="130" spans="1:18" ht="47.1" customHeight="1" x14ac:dyDescent="0.25">
      <c r="A130" s="410">
        <v>13</v>
      </c>
      <c r="B130" s="428" t="str">
        <f>IFERROR(VLOOKUP(A130,'Impact Indicators - Section B'!$A$9:$S$27,19,FALSE),"")</f>
        <v/>
      </c>
      <c r="C130" s="523" t="str">
        <f t="array" ref="C130">IFERROR(IF(INDEX('Disaggregation Records'!$E$3:$E$56,MATCH(LEFT(L130,255),LEFT('Disaggregation Records'!$D$3:$D$56,255),0))=0,"",INDEX('Disaggregation Records'!$E$3:$E$56,MATCH(LEFT(L130,255),LEFT('Disaggregation Records'!$D$3:$D$56,255),0))),"")</f>
        <v/>
      </c>
      <c r="D130" s="523" t="str">
        <f t="array" ref="D130">IFERROR(IF(INDEX('Disaggregation Records'!$F$3:$F$56,MATCH(LEFT(L130,255),LEFT('Disaggregation Records'!$D$3:$D$56,255),0))=0,"",INDEX('Disaggregation Records'!$F$3:$F$56,MATCH(LEFT(L130,255),LEFT('Disaggregation Records'!$D$3:$D$56,255),0))),"")</f>
        <v/>
      </c>
      <c r="E130" s="413" t="str">
        <f t="array" ref="E130">IFERROR(IF(INDEX('Disaggregation Data'!$K$3:$K$154,MATCH(LEFT(M130,255),LEFT('Disaggregation Data'!$J$3:$J$154,255),0))=0,"",INDEX('Disaggregation Data'!$K$3:$K$154,MATCH(LEFT(M130,255),LEFT('Disaggregation Data'!$J$3:$J$154,255),0))),"")</f>
        <v/>
      </c>
      <c r="F130" s="413" t="str">
        <f t="array" ref="F130">IFERROR(IF(INDEX('Disaggregation Data'!$L$3:$L$154,MATCH(LEFT(M130,255),LEFT('Disaggregation Data'!$J$3:$J$154,255),0))=0,"",INDEX('Disaggregation Data'!$L$3:$L$154,MATCH(LEFT(M130,255),LEFT('Disaggregation Data'!$J$3:$J$154,255),0))),"")</f>
        <v/>
      </c>
      <c r="G130" s="413" t="str">
        <f t="array" ref="G130">IFERROR(IF(INDEX('Disaggregation Data'!$O$3:$O$154,MATCH(LEFT(M130,255),LEFT('Disaggregation Data'!$J$3:$J$154,255),0))=0,"",INDEX('Disaggregation Data'!$O$3:$O$154,MATCH(LEFT(M130,255),LEFT('Disaggregation Data'!$J$3:$J$154,255),0))),"")</f>
        <v/>
      </c>
      <c r="H130" s="412" t="str">
        <f t="array" ref="H130">IFERROR(IF(INDEX('Disaggregation Data'!$P$3:$P$154,MATCH(LEFT(M130,255),LEFT('Disaggregation Data'!$J$3:$J$154,255),0))=0,"",INDEX('Disaggregation Data'!$P$3:$P$154,MATCH(LEFT(M130,255),LEFT('Disaggregation Data'!$J$3:$J$154,255),0))),"")</f>
        <v/>
      </c>
      <c r="I130" s="413" t="str">
        <f t="array" ref="I130">IFERROR(IF(INDEX('Disaggregation Data'!$M$3:$M$154,MATCH(LEFT(M130,255),LEFT('Disaggregation Data'!$J$3:$J$154,255),0))=0,"",INDEX('Disaggregation Data'!$M$3:$M$154,MATCH(LEFT(M130,255),LEFT('Disaggregation Data'!$J$3:$J$154,255),0))),"")</f>
        <v/>
      </c>
      <c r="J130" s="412" t="str">
        <f t="array" ref="J130">IFERROR(IF(INDEX('Disaggregation Data'!$N$3:$N$154,MATCH(LEFT(M130,255),LEFT('Disaggregation Data'!$J$3:$J$154,255),0))=0,"",INDEX('Disaggregation Data'!$N$3:$N$154,MATCH(LEFT(M130,255),LEFT('Disaggregation Data'!$J$3:$J$154,255),0))),"")</f>
        <v/>
      </c>
      <c r="K130" s="504">
        <f t="shared" si="4"/>
        <v>101</v>
      </c>
      <c r="L130" s="504" t="str">
        <f t="shared" si="5"/>
        <v/>
      </c>
      <c r="M130" s="504" t="str">
        <f t="shared" si="6"/>
        <v/>
      </c>
      <c r="N130" s="482" t="b">
        <f t="shared" si="7"/>
        <v>0</v>
      </c>
      <c r="O130" s="487" t="s">
        <v>1848</v>
      </c>
      <c r="P130" s="524" t="str">
        <f t="array" ref="P130">IFERROR(IF(INDEX('Disaggregation Records'!$G$3:$G$56,MATCH(LEFT(L130,255),LEFT('Disaggregation Records'!$D$3:$D$56,255),0))=0,"",INDEX('Disaggregation Records'!$G$3:$G$56,MATCH(LEFT(L130,255),LEFT('Disaggregation Records'!$D$3:$D$56,255),0))),"")</f>
        <v/>
      </c>
      <c r="Q130" s="525" t="s">
        <v>459</v>
      </c>
      <c r="R130" s="383"/>
    </row>
    <row r="131" spans="1:18" ht="47.1" customHeight="1" x14ac:dyDescent="0.25">
      <c r="A131" s="410">
        <v>13</v>
      </c>
      <c r="B131" s="428" t="str">
        <f>IFERROR(VLOOKUP(A131,'Impact Indicators - Section B'!$A$9:$S$27,19,FALSE),"")</f>
        <v/>
      </c>
      <c r="C131" s="523" t="str">
        <f t="array" ref="C131">IFERROR(IF(INDEX('Disaggregation Records'!$E$3:$E$56,MATCH(LEFT(L131,255),LEFT('Disaggregation Records'!$D$3:$D$56,255),0))=0,"",INDEX('Disaggregation Records'!$E$3:$E$56,MATCH(LEFT(L131,255),LEFT('Disaggregation Records'!$D$3:$D$56,255),0))),"")</f>
        <v/>
      </c>
      <c r="D131" s="523" t="str">
        <f t="array" ref="D131">IFERROR(IF(INDEX('Disaggregation Records'!$F$3:$F$56,MATCH(LEFT(L131,255),LEFT('Disaggregation Records'!$D$3:$D$56,255),0))=0,"",INDEX('Disaggregation Records'!$F$3:$F$56,MATCH(LEFT(L131,255),LEFT('Disaggregation Records'!$D$3:$D$56,255),0))),"")</f>
        <v/>
      </c>
      <c r="E131" s="413" t="str">
        <f t="array" ref="E131">IFERROR(IF(INDEX('Disaggregation Data'!$K$3:$K$154,MATCH(LEFT(M131,255),LEFT('Disaggregation Data'!$J$3:$J$154,255),0))=0,"",INDEX('Disaggregation Data'!$K$3:$K$154,MATCH(LEFT(M131,255),LEFT('Disaggregation Data'!$J$3:$J$154,255),0))),"")</f>
        <v/>
      </c>
      <c r="F131" s="413" t="str">
        <f t="array" ref="F131">IFERROR(IF(INDEX('Disaggregation Data'!$L$3:$L$154,MATCH(LEFT(M131,255),LEFT('Disaggregation Data'!$J$3:$J$154,255),0))=0,"",INDEX('Disaggregation Data'!$L$3:$L$154,MATCH(LEFT(M131,255),LEFT('Disaggregation Data'!$J$3:$J$154,255),0))),"")</f>
        <v/>
      </c>
      <c r="G131" s="413" t="str">
        <f t="array" ref="G131">IFERROR(IF(INDEX('Disaggregation Data'!$O$3:$O$154,MATCH(LEFT(M131,255),LEFT('Disaggregation Data'!$J$3:$J$154,255),0))=0,"",INDEX('Disaggregation Data'!$O$3:$O$154,MATCH(LEFT(M131,255),LEFT('Disaggregation Data'!$J$3:$J$154,255),0))),"")</f>
        <v/>
      </c>
      <c r="H131" s="412" t="str">
        <f t="array" ref="H131">IFERROR(IF(INDEX('Disaggregation Data'!$P$3:$P$154,MATCH(LEFT(M131,255),LEFT('Disaggregation Data'!$J$3:$J$154,255),0))=0,"",INDEX('Disaggregation Data'!$P$3:$P$154,MATCH(LEFT(M131,255),LEFT('Disaggregation Data'!$J$3:$J$154,255),0))),"")</f>
        <v/>
      </c>
      <c r="I131" s="413" t="str">
        <f t="array" ref="I131">IFERROR(IF(INDEX('Disaggregation Data'!$M$3:$M$154,MATCH(LEFT(M131,255),LEFT('Disaggregation Data'!$J$3:$J$154,255),0))=0,"",INDEX('Disaggregation Data'!$M$3:$M$154,MATCH(LEFT(M131,255),LEFT('Disaggregation Data'!$J$3:$J$154,255),0))),"")</f>
        <v/>
      </c>
      <c r="J131" s="412" t="str">
        <f t="array" ref="J131">IFERROR(IF(INDEX('Disaggregation Data'!$N$3:$N$154,MATCH(LEFT(M131,255),LEFT('Disaggregation Data'!$J$3:$J$154,255),0))=0,"",INDEX('Disaggregation Data'!$N$3:$N$154,MATCH(LEFT(M131,255),LEFT('Disaggregation Data'!$J$3:$J$154,255),0))),"")</f>
        <v/>
      </c>
      <c r="K131" s="504">
        <f t="shared" si="4"/>
        <v>102</v>
      </c>
      <c r="L131" s="504" t="str">
        <f t="shared" si="5"/>
        <v/>
      </c>
      <c r="M131" s="504" t="str">
        <f t="shared" si="6"/>
        <v/>
      </c>
      <c r="N131" s="482" t="b">
        <f t="shared" si="7"/>
        <v>0</v>
      </c>
      <c r="O131" s="487" t="s">
        <v>1849</v>
      </c>
      <c r="P131" s="524" t="str">
        <f t="array" ref="P131">IFERROR(IF(INDEX('Disaggregation Records'!$G$3:$G$56,MATCH(LEFT(L131,255),LEFT('Disaggregation Records'!$D$3:$D$56,255),0))=0,"",INDEX('Disaggregation Records'!$G$3:$G$56,MATCH(LEFT(L131,255),LEFT('Disaggregation Records'!$D$3:$D$56,255),0))),"")</f>
        <v/>
      </c>
      <c r="Q131" s="525" t="s">
        <v>459</v>
      </c>
      <c r="R131" s="383"/>
    </row>
    <row r="132" spans="1:18" ht="47.1" customHeight="1" x14ac:dyDescent="0.25">
      <c r="A132" s="410">
        <v>13</v>
      </c>
      <c r="B132" s="428" t="str">
        <f>IFERROR(VLOOKUP(A132,'Impact Indicators - Section B'!$A$9:$S$27,19,FALSE),"")</f>
        <v/>
      </c>
      <c r="C132" s="523" t="str">
        <f t="array" ref="C132">IFERROR(IF(INDEX('Disaggregation Records'!$E$3:$E$56,MATCH(LEFT(L132,255),LEFT('Disaggregation Records'!$D$3:$D$56,255),0))=0,"",INDEX('Disaggregation Records'!$E$3:$E$56,MATCH(LEFT(L132,255),LEFT('Disaggregation Records'!$D$3:$D$56,255),0))),"")</f>
        <v/>
      </c>
      <c r="D132" s="523" t="str">
        <f t="array" ref="D132">IFERROR(IF(INDEX('Disaggregation Records'!$F$3:$F$56,MATCH(LEFT(L132,255),LEFT('Disaggregation Records'!$D$3:$D$56,255),0))=0,"",INDEX('Disaggregation Records'!$F$3:$F$56,MATCH(LEFT(L132,255),LEFT('Disaggregation Records'!$D$3:$D$56,255),0))),"")</f>
        <v/>
      </c>
      <c r="E132" s="413" t="str">
        <f t="array" ref="E132">IFERROR(IF(INDEX('Disaggregation Data'!$K$3:$K$154,MATCH(LEFT(M132,255),LEFT('Disaggregation Data'!$J$3:$J$154,255),0))=0,"",INDEX('Disaggregation Data'!$K$3:$K$154,MATCH(LEFT(M132,255),LEFT('Disaggregation Data'!$J$3:$J$154,255),0))),"")</f>
        <v/>
      </c>
      <c r="F132" s="413" t="str">
        <f t="array" ref="F132">IFERROR(IF(INDEX('Disaggregation Data'!$L$3:$L$154,MATCH(LEFT(M132,255),LEFT('Disaggregation Data'!$J$3:$J$154,255),0))=0,"",INDEX('Disaggregation Data'!$L$3:$L$154,MATCH(LEFT(M132,255),LEFT('Disaggregation Data'!$J$3:$J$154,255),0))),"")</f>
        <v/>
      </c>
      <c r="G132" s="413" t="str">
        <f t="array" ref="G132">IFERROR(IF(INDEX('Disaggregation Data'!$O$3:$O$154,MATCH(LEFT(M132,255),LEFT('Disaggregation Data'!$J$3:$J$154,255),0))=0,"",INDEX('Disaggregation Data'!$O$3:$O$154,MATCH(LEFT(M132,255),LEFT('Disaggregation Data'!$J$3:$J$154,255),0))),"")</f>
        <v/>
      </c>
      <c r="H132" s="412" t="str">
        <f t="array" ref="H132">IFERROR(IF(INDEX('Disaggregation Data'!$P$3:$P$154,MATCH(LEFT(M132,255),LEFT('Disaggregation Data'!$J$3:$J$154,255),0))=0,"",INDEX('Disaggregation Data'!$P$3:$P$154,MATCH(LEFT(M132,255),LEFT('Disaggregation Data'!$J$3:$J$154,255),0))),"")</f>
        <v/>
      </c>
      <c r="I132" s="413" t="str">
        <f t="array" ref="I132">IFERROR(IF(INDEX('Disaggregation Data'!$M$3:$M$154,MATCH(LEFT(M132,255),LEFT('Disaggregation Data'!$J$3:$J$154,255),0))=0,"",INDEX('Disaggregation Data'!$M$3:$M$154,MATCH(LEFT(M132,255),LEFT('Disaggregation Data'!$J$3:$J$154,255),0))),"")</f>
        <v/>
      </c>
      <c r="J132" s="412" t="str">
        <f t="array" ref="J132">IFERROR(IF(INDEX('Disaggregation Data'!$N$3:$N$154,MATCH(LEFT(M132,255),LEFT('Disaggregation Data'!$J$3:$J$154,255),0))=0,"",INDEX('Disaggregation Data'!$N$3:$N$154,MATCH(LEFT(M132,255),LEFT('Disaggregation Data'!$J$3:$J$154,255),0))),"")</f>
        <v/>
      </c>
      <c r="K132" s="504">
        <f t="shared" si="4"/>
        <v>103</v>
      </c>
      <c r="L132" s="504" t="str">
        <f t="shared" si="5"/>
        <v/>
      </c>
      <c r="M132" s="504" t="str">
        <f t="shared" si="6"/>
        <v/>
      </c>
      <c r="N132" s="482" t="b">
        <f t="shared" si="7"/>
        <v>0</v>
      </c>
      <c r="O132" s="487" t="s">
        <v>1850</v>
      </c>
      <c r="P132" s="524" t="str">
        <f t="array" ref="P132">IFERROR(IF(INDEX('Disaggregation Records'!$G$3:$G$56,MATCH(LEFT(L132,255),LEFT('Disaggregation Records'!$D$3:$D$56,255),0))=0,"",INDEX('Disaggregation Records'!$G$3:$G$56,MATCH(LEFT(L132,255),LEFT('Disaggregation Records'!$D$3:$D$56,255),0))),"")</f>
        <v/>
      </c>
      <c r="Q132" s="525" t="s">
        <v>459</v>
      </c>
      <c r="R132" s="383"/>
    </row>
    <row r="133" spans="1:18" ht="47.1" customHeight="1" x14ac:dyDescent="0.25">
      <c r="A133" s="410">
        <v>13</v>
      </c>
      <c r="B133" s="428" t="str">
        <f>IFERROR(VLOOKUP(A133,'Impact Indicators - Section B'!$A$9:$S$27,19,FALSE),"")</f>
        <v/>
      </c>
      <c r="C133" s="523" t="str">
        <f t="array" ref="C133">IFERROR(IF(INDEX('Disaggregation Records'!$E$3:$E$56,MATCH(LEFT(L133,255),LEFT('Disaggregation Records'!$D$3:$D$56,255),0))=0,"",INDEX('Disaggregation Records'!$E$3:$E$56,MATCH(LEFT(L133,255),LEFT('Disaggregation Records'!$D$3:$D$56,255),0))),"")</f>
        <v/>
      </c>
      <c r="D133" s="523" t="str">
        <f t="array" ref="D133">IFERROR(IF(INDEX('Disaggregation Records'!$F$3:$F$56,MATCH(LEFT(L133,255),LEFT('Disaggregation Records'!$D$3:$D$56,255),0))=0,"",INDEX('Disaggregation Records'!$F$3:$F$56,MATCH(LEFT(L133,255),LEFT('Disaggregation Records'!$D$3:$D$56,255),0))),"")</f>
        <v/>
      </c>
      <c r="E133" s="413" t="str">
        <f t="array" ref="E133">IFERROR(IF(INDEX('Disaggregation Data'!$K$3:$K$154,MATCH(LEFT(M133,255),LEFT('Disaggregation Data'!$J$3:$J$154,255),0))=0,"",INDEX('Disaggregation Data'!$K$3:$K$154,MATCH(LEFT(M133,255),LEFT('Disaggregation Data'!$J$3:$J$154,255),0))),"")</f>
        <v/>
      </c>
      <c r="F133" s="413" t="str">
        <f t="array" ref="F133">IFERROR(IF(INDEX('Disaggregation Data'!$L$3:$L$154,MATCH(LEFT(M133,255),LEFT('Disaggregation Data'!$J$3:$J$154,255),0))=0,"",INDEX('Disaggregation Data'!$L$3:$L$154,MATCH(LEFT(M133,255),LEFT('Disaggregation Data'!$J$3:$J$154,255),0))),"")</f>
        <v/>
      </c>
      <c r="G133" s="413" t="str">
        <f t="array" ref="G133">IFERROR(IF(INDEX('Disaggregation Data'!$O$3:$O$154,MATCH(LEFT(M133,255),LEFT('Disaggregation Data'!$J$3:$J$154,255),0))=0,"",INDEX('Disaggregation Data'!$O$3:$O$154,MATCH(LEFT(M133,255),LEFT('Disaggregation Data'!$J$3:$J$154,255),0))),"")</f>
        <v/>
      </c>
      <c r="H133" s="412" t="str">
        <f t="array" ref="H133">IFERROR(IF(INDEX('Disaggregation Data'!$P$3:$P$154,MATCH(LEFT(M133,255),LEFT('Disaggregation Data'!$J$3:$J$154,255),0))=0,"",INDEX('Disaggregation Data'!$P$3:$P$154,MATCH(LEFT(M133,255),LEFT('Disaggregation Data'!$J$3:$J$154,255),0))),"")</f>
        <v/>
      </c>
      <c r="I133" s="413" t="str">
        <f t="array" ref="I133">IFERROR(IF(INDEX('Disaggregation Data'!$M$3:$M$154,MATCH(LEFT(M133,255),LEFT('Disaggregation Data'!$J$3:$J$154,255),0))=0,"",INDEX('Disaggregation Data'!$M$3:$M$154,MATCH(LEFT(M133,255),LEFT('Disaggregation Data'!$J$3:$J$154,255),0))),"")</f>
        <v/>
      </c>
      <c r="J133" s="412" t="str">
        <f t="array" ref="J133">IFERROR(IF(INDEX('Disaggregation Data'!$N$3:$N$154,MATCH(LEFT(M133,255),LEFT('Disaggregation Data'!$J$3:$J$154,255),0))=0,"",INDEX('Disaggregation Data'!$N$3:$N$154,MATCH(LEFT(M133,255),LEFT('Disaggregation Data'!$J$3:$J$154,255),0))),"")</f>
        <v/>
      </c>
      <c r="K133" s="504">
        <f t="shared" si="4"/>
        <v>104</v>
      </c>
      <c r="L133" s="504" t="str">
        <f t="shared" si="5"/>
        <v/>
      </c>
      <c r="M133" s="504" t="str">
        <f t="shared" si="6"/>
        <v/>
      </c>
      <c r="N133" s="482" t="b">
        <f t="shared" si="7"/>
        <v>0</v>
      </c>
      <c r="O133" s="487" t="s">
        <v>1851</v>
      </c>
      <c r="P133" s="524" t="str">
        <f t="array" ref="P133">IFERROR(IF(INDEX('Disaggregation Records'!$G$3:$G$56,MATCH(LEFT(L133,255),LEFT('Disaggregation Records'!$D$3:$D$56,255),0))=0,"",INDEX('Disaggregation Records'!$G$3:$G$56,MATCH(LEFT(L133,255),LEFT('Disaggregation Records'!$D$3:$D$56,255),0))),"")</f>
        <v/>
      </c>
      <c r="Q133" s="525" t="s">
        <v>459</v>
      </c>
      <c r="R133" s="383"/>
    </row>
    <row r="134" spans="1:18" ht="47.1" customHeight="1" x14ac:dyDescent="0.25">
      <c r="A134" s="410">
        <v>13</v>
      </c>
      <c r="B134" s="428" t="str">
        <f>IFERROR(VLOOKUP(A134,'Impact Indicators - Section B'!$A$9:$S$27,19,FALSE),"")</f>
        <v/>
      </c>
      <c r="C134" s="523" t="str">
        <f t="array" ref="C134">IFERROR(IF(INDEX('Disaggregation Records'!$E$3:$E$56,MATCH(LEFT(L134,255),LEFT('Disaggregation Records'!$D$3:$D$56,255),0))=0,"",INDEX('Disaggregation Records'!$E$3:$E$56,MATCH(LEFT(L134,255),LEFT('Disaggregation Records'!$D$3:$D$56,255),0))),"")</f>
        <v/>
      </c>
      <c r="D134" s="523" t="str">
        <f t="array" ref="D134">IFERROR(IF(INDEX('Disaggregation Records'!$F$3:$F$56,MATCH(LEFT(L134,255),LEFT('Disaggregation Records'!$D$3:$D$56,255),0))=0,"",INDEX('Disaggregation Records'!$F$3:$F$56,MATCH(LEFT(L134,255),LEFT('Disaggregation Records'!$D$3:$D$56,255),0))),"")</f>
        <v/>
      </c>
      <c r="E134" s="413" t="str">
        <f t="array" ref="E134">IFERROR(IF(INDEX('Disaggregation Data'!$K$3:$K$154,MATCH(LEFT(M134,255),LEFT('Disaggregation Data'!$J$3:$J$154,255),0))=0,"",INDEX('Disaggregation Data'!$K$3:$K$154,MATCH(LEFT(M134,255),LEFT('Disaggregation Data'!$J$3:$J$154,255),0))),"")</f>
        <v/>
      </c>
      <c r="F134" s="413" t="str">
        <f t="array" ref="F134">IFERROR(IF(INDEX('Disaggregation Data'!$L$3:$L$154,MATCH(LEFT(M134,255),LEFT('Disaggregation Data'!$J$3:$J$154,255),0))=0,"",INDEX('Disaggregation Data'!$L$3:$L$154,MATCH(LEFT(M134,255),LEFT('Disaggregation Data'!$J$3:$J$154,255),0))),"")</f>
        <v/>
      </c>
      <c r="G134" s="413" t="str">
        <f t="array" ref="G134">IFERROR(IF(INDEX('Disaggregation Data'!$O$3:$O$154,MATCH(LEFT(M134,255),LEFT('Disaggregation Data'!$J$3:$J$154,255),0))=0,"",INDEX('Disaggregation Data'!$O$3:$O$154,MATCH(LEFT(M134,255),LEFT('Disaggregation Data'!$J$3:$J$154,255),0))),"")</f>
        <v/>
      </c>
      <c r="H134" s="412" t="str">
        <f t="array" ref="H134">IFERROR(IF(INDEX('Disaggregation Data'!$P$3:$P$154,MATCH(LEFT(M134,255),LEFT('Disaggregation Data'!$J$3:$J$154,255),0))=0,"",INDEX('Disaggregation Data'!$P$3:$P$154,MATCH(LEFT(M134,255),LEFT('Disaggregation Data'!$J$3:$J$154,255),0))),"")</f>
        <v/>
      </c>
      <c r="I134" s="413" t="str">
        <f t="array" ref="I134">IFERROR(IF(INDEX('Disaggregation Data'!$M$3:$M$154,MATCH(LEFT(M134,255),LEFT('Disaggregation Data'!$J$3:$J$154,255),0))=0,"",INDEX('Disaggregation Data'!$M$3:$M$154,MATCH(LEFT(M134,255),LEFT('Disaggregation Data'!$J$3:$J$154,255),0))),"")</f>
        <v/>
      </c>
      <c r="J134" s="412" t="str">
        <f t="array" ref="J134">IFERROR(IF(INDEX('Disaggregation Data'!$N$3:$N$154,MATCH(LEFT(M134,255),LEFT('Disaggregation Data'!$J$3:$J$154,255),0))=0,"",INDEX('Disaggregation Data'!$N$3:$N$154,MATCH(LEFT(M134,255),LEFT('Disaggregation Data'!$J$3:$J$154,255),0))),"")</f>
        <v/>
      </c>
      <c r="K134" s="504">
        <f t="shared" si="4"/>
        <v>105</v>
      </c>
      <c r="L134" s="504" t="str">
        <f t="shared" si="5"/>
        <v/>
      </c>
      <c r="M134" s="504" t="str">
        <f t="shared" si="6"/>
        <v/>
      </c>
      <c r="N134" s="482" t="b">
        <f t="shared" si="7"/>
        <v>0</v>
      </c>
      <c r="O134" s="487" t="s">
        <v>1852</v>
      </c>
      <c r="P134" s="524" t="str">
        <f t="array" ref="P134">IFERROR(IF(INDEX('Disaggregation Records'!$G$3:$G$56,MATCH(LEFT(L134,255),LEFT('Disaggregation Records'!$D$3:$D$56,255),0))=0,"",INDEX('Disaggregation Records'!$G$3:$G$56,MATCH(LEFT(L134,255),LEFT('Disaggregation Records'!$D$3:$D$56,255),0))),"")</f>
        <v/>
      </c>
      <c r="Q134" s="525" t="s">
        <v>459</v>
      </c>
      <c r="R134" s="383"/>
    </row>
    <row r="135" spans="1:18" ht="47.1" customHeight="1" x14ac:dyDescent="0.25">
      <c r="A135" s="410">
        <v>13</v>
      </c>
      <c r="B135" s="428" t="str">
        <f>IFERROR(VLOOKUP(A135,'Impact Indicators - Section B'!$A$9:$S$27,19,FALSE),"")</f>
        <v/>
      </c>
      <c r="C135" s="523" t="str">
        <f t="array" ref="C135">IFERROR(IF(INDEX('Disaggregation Records'!$E$3:$E$56,MATCH(LEFT(L135,255),LEFT('Disaggregation Records'!$D$3:$D$56,255),0))=0,"",INDEX('Disaggregation Records'!$E$3:$E$56,MATCH(LEFT(L135,255),LEFT('Disaggregation Records'!$D$3:$D$56,255),0))),"")</f>
        <v/>
      </c>
      <c r="D135" s="523" t="str">
        <f t="array" ref="D135">IFERROR(IF(INDEX('Disaggregation Records'!$F$3:$F$56,MATCH(LEFT(L135,255),LEFT('Disaggregation Records'!$D$3:$D$56,255),0))=0,"",INDEX('Disaggregation Records'!$F$3:$F$56,MATCH(LEFT(L135,255),LEFT('Disaggregation Records'!$D$3:$D$56,255),0))),"")</f>
        <v/>
      </c>
      <c r="E135" s="413" t="str">
        <f t="array" ref="E135">IFERROR(IF(INDEX('Disaggregation Data'!$K$3:$K$154,MATCH(LEFT(M135,255),LEFT('Disaggregation Data'!$J$3:$J$154,255),0))=0,"",INDEX('Disaggregation Data'!$K$3:$K$154,MATCH(LEFT(M135,255),LEFT('Disaggregation Data'!$J$3:$J$154,255),0))),"")</f>
        <v/>
      </c>
      <c r="F135" s="413" t="str">
        <f t="array" ref="F135">IFERROR(IF(INDEX('Disaggregation Data'!$L$3:$L$154,MATCH(LEFT(M135,255),LEFT('Disaggregation Data'!$J$3:$J$154,255),0))=0,"",INDEX('Disaggregation Data'!$L$3:$L$154,MATCH(LEFT(M135,255),LEFT('Disaggregation Data'!$J$3:$J$154,255),0))),"")</f>
        <v/>
      </c>
      <c r="G135" s="413" t="str">
        <f t="array" ref="G135">IFERROR(IF(INDEX('Disaggregation Data'!$O$3:$O$154,MATCH(LEFT(M135,255),LEFT('Disaggregation Data'!$J$3:$J$154,255),0))=0,"",INDEX('Disaggregation Data'!$O$3:$O$154,MATCH(LEFT(M135,255),LEFT('Disaggregation Data'!$J$3:$J$154,255),0))),"")</f>
        <v/>
      </c>
      <c r="H135" s="412" t="str">
        <f t="array" ref="H135">IFERROR(IF(INDEX('Disaggregation Data'!$P$3:$P$154,MATCH(LEFT(M135,255),LEFT('Disaggregation Data'!$J$3:$J$154,255),0))=0,"",INDEX('Disaggregation Data'!$P$3:$P$154,MATCH(LEFT(M135,255),LEFT('Disaggregation Data'!$J$3:$J$154,255),0))),"")</f>
        <v/>
      </c>
      <c r="I135" s="413" t="str">
        <f t="array" ref="I135">IFERROR(IF(INDEX('Disaggregation Data'!$M$3:$M$154,MATCH(LEFT(M135,255),LEFT('Disaggregation Data'!$J$3:$J$154,255),0))=0,"",INDEX('Disaggregation Data'!$M$3:$M$154,MATCH(LEFT(M135,255),LEFT('Disaggregation Data'!$J$3:$J$154,255),0))),"")</f>
        <v/>
      </c>
      <c r="J135" s="412" t="str">
        <f t="array" ref="J135">IFERROR(IF(INDEX('Disaggregation Data'!$N$3:$N$154,MATCH(LEFT(M135,255),LEFT('Disaggregation Data'!$J$3:$J$154,255),0))=0,"",INDEX('Disaggregation Data'!$N$3:$N$154,MATCH(LEFT(M135,255),LEFT('Disaggregation Data'!$J$3:$J$154,255),0))),"")</f>
        <v/>
      </c>
      <c r="K135" s="504">
        <f t="shared" si="4"/>
        <v>106</v>
      </c>
      <c r="L135" s="504" t="str">
        <f t="shared" si="5"/>
        <v/>
      </c>
      <c r="M135" s="504" t="str">
        <f t="shared" si="6"/>
        <v/>
      </c>
      <c r="N135" s="482" t="b">
        <f t="shared" si="7"/>
        <v>0</v>
      </c>
      <c r="O135" s="487" t="s">
        <v>1853</v>
      </c>
      <c r="P135" s="524" t="str">
        <f t="array" ref="P135">IFERROR(IF(INDEX('Disaggregation Records'!$G$3:$G$56,MATCH(LEFT(L135,255),LEFT('Disaggregation Records'!$D$3:$D$56,255),0))=0,"",INDEX('Disaggregation Records'!$G$3:$G$56,MATCH(LEFT(L135,255),LEFT('Disaggregation Records'!$D$3:$D$56,255),0))),"")</f>
        <v/>
      </c>
      <c r="Q135" s="525" t="s">
        <v>459</v>
      </c>
      <c r="R135" s="383"/>
    </row>
    <row r="136" spans="1:18" ht="47.1" customHeight="1" x14ac:dyDescent="0.25">
      <c r="A136" s="410">
        <v>13</v>
      </c>
      <c r="B136" s="428" t="str">
        <f>IFERROR(VLOOKUP(A136,'Impact Indicators - Section B'!$A$9:$S$27,19,FALSE),"")</f>
        <v/>
      </c>
      <c r="C136" s="523" t="str">
        <f t="array" ref="C136">IFERROR(IF(INDEX('Disaggregation Records'!$E$3:$E$56,MATCH(LEFT(L136,255),LEFT('Disaggregation Records'!$D$3:$D$56,255),0))=0,"",INDEX('Disaggregation Records'!$E$3:$E$56,MATCH(LEFT(L136,255),LEFT('Disaggregation Records'!$D$3:$D$56,255),0))),"")</f>
        <v/>
      </c>
      <c r="D136" s="523" t="str">
        <f t="array" ref="D136">IFERROR(IF(INDEX('Disaggregation Records'!$F$3:$F$56,MATCH(LEFT(L136,255),LEFT('Disaggregation Records'!$D$3:$D$56,255),0))=0,"",INDEX('Disaggregation Records'!$F$3:$F$56,MATCH(LEFT(L136,255),LEFT('Disaggregation Records'!$D$3:$D$56,255),0))),"")</f>
        <v/>
      </c>
      <c r="E136" s="413" t="str">
        <f t="array" ref="E136">IFERROR(IF(INDEX('Disaggregation Data'!$K$3:$K$154,MATCH(LEFT(M136,255),LEFT('Disaggregation Data'!$J$3:$J$154,255),0))=0,"",INDEX('Disaggregation Data'!$K$3:$K$154,MATCH(LEFT(M136,255),LEFT('Disaggregation Data'!$J$3:$J$154,255),0))),"")</f>
        <v/>
      </c>
      <c r="F136" s="413" t="str">
        <f t="array" ref="F136">IFERROR(IF(INDEX('Disaggregation Data'!$L$3:$L$154,MATCH(LEFT(M136,255),LEFT('Disaggregation Data'!$J$3:$J$154,255),0))=0,"",INDEX('Disaggregation Data'!$L$3:$L$154,MATCH(LEFT(M136,255),LEFT('Disaggregation Data'!$J$3:$J$154,255),0))),"")</f>
        <v/>
      </c>
      <c r="G136" s="413" t="str">
        <f t="array" ref="G136">IFERROR(IF(INDEX('Disaggregation Data'!$O$3:$O$154,MATCH(LEFT(M136,255),LEFT('Disaggregation Data'!$J$3:$J$154,255),0))=0,"",INDEX('Disaggregation Data'!$O$3:$O$154,MATCH(LEFT(M136,255),LEFT('Disaggregation Data'!$J$3:$J$154,255),0))),"")</f>
        <v/>
      </c>
      <c r="H136" s="412" t="str">
        <f t="array" ref="H136">IFERROR(IF(INDEX('Disaggregation Data'!$P$3:$P$154,MATCH(LEFT(M136,255),LEFT('Disaggregation Data'!$J$3:$J$154,255),0))=0,"",INDEX('Disaggregation Data'!$P$3:$P$154,MATCH(LEFT(M136,255),LEFT('Disaggregation Data'!$J$3:$J$154,255),0))),"")</f>
        <v/>
      </c>
      <c r="I136" s="413" t="str">
        <f t="array" ref="I136">IFERROR(IF(INDEX('Disaggregation Data'!$M$3:$M$154,MATCH(LEFT(M136,255),LEFT('Disaggregation Data'!$J$3:$J$154,255),0))=0,"",INDEX('Disaggregation Data'!$M$3:$M$154,MATCH(LEFT(M136,255),LEFT('Disaggregation Data'!$J$3:$J$154,255),0))),"")</f>
        <v/>
      </c>
      <c r="J136" s="412" t="str">
        <f t="array" ref="J136">IFERROR(IF(INDEX('Disaggregation Data'!$N$3:$N$154,MATCH(LEFT(M136,255),LEFT('Disaggregation Data'!$J$3:$J$154,255),0))=0,"",INDEX('Disaggregation Data'!$N$3:$N$154,MATCH(LEFT(M136,255),LEFT('Disaggregation Data'!$J$3:$J$154,255),0))),"")</f>
        <v/>
      </c>
      <c r="K136" s="504">
        <f t="shared" si="4"/>
        <v>107</v>
      </c>
      <c r="L136" s="504" t="str">
        <f t="shared" si="5"/>
        <v/>
      </c>
      <c r="M136" s="504" t="str">
        <f t="shared" si="6"/>
        <v/>
      </c>
      <c r="N136" s="482" t="b">
        <f t="shared" si="7"/>
        <v>0</v>
      </c>
      <c r="O136" s="487" t="s">
        <v>1854</v>
      </c>
      <c r="P136" s="524" t="str">
        <f t="array" ref="P136">IFERROR(IF(INDEX('Disaggregation Records'!$G$3:$G$56,MATCH(LEFT(L136,255),LEFT('Disaggregation Records'!$D$3:$D$56,255),0))=0,"",INDEX('Disaggregation Records'!$G$3:$G$56,MATCH(LEFT(L136,255),LEFT('Disaggregation Records'!$D$3:$D$56,255),0))),"")</f>
        <v/>
      </c>
      <c r="Q136" s="525" t="s">
        <v>459</v>
      </c>
      <c r="R136" s="383"/>
    </row>
    <row r="137" spans="1:18" ht="47.1" customHeight="1" x14ac:dyDescent="0.25">
      <c r="A137" s="410">
        <v>13</v>
      </c>
      <c r="B137" s="428" t="str">
        <f>IFERROR(VLOOKUP(A137,'Impact Indicators - Section B'!$A$9:$S$27,19,FALSE),"")</f>
        <v/>
      </c>
      <c r="C137" s="523" t="str">
        <f t="array" ref="C137">IFERROR(IF(INDEX('Disaggregation Records'!$E$3:$E$56,MATCH(LEFT(L137,255),LEFT('Disaggregation Records'!$D$3:$D$56,255),0))=0,"",INDEX('Disaggregation Records'!$E$3:$E$56,MATCH(LEFT(L137,255),LEFT('Disaggregation Records'!$D$3:$D$56,255),0))),"")</f>
        <v/>
      </c>
      <c r="D137" s="523" t="str">
        <f t="array" ref="D137">IFERROR(IF(INDEX('Disaggregation Records'!$F$3:$F$56,MATCH(LEFT(L137,255),LEFT('Disaggregation Records'!$D$3:$D$56,255),0))=0,"",INDEX('Disaggregation Records'!$F$3:$F$56,MATCH(LEFT(L137,255),LEFT('Disaggregation Records'!$D$3:$D$56,255),0))),"")</f>
        <v/>
      </c>
      <c r="E137" s="413" t="str">
        <f t="array" ref="E137">IFERROR(IF(INDEX('Disaggregation Data'!$K$3:$K$154,MATCH(LEFT(M137,255),LEFT('Disaggregation Data'!$J$3:$J$154,255),0))=0,"",INDEX('Disaggregation Data'!$K$3:$K$154,MATCH(LEFT(M137,255),LEFT('Disaggregation Data'!$J$3:$J$154,255),0))),"")</f>
        <v/>
      </c>
      <c r="F137" s="413" t="str">
        <f t="array" ref="F137">IFERROR(IF(INDEX('Disaggregation Data'!$L$3:$L$154,MATCH(LEFT(M137,255),LEFT('Disaggregation Data'!$J$3:$J$154,255),0))=0,"",INDEX('Disaggregation Data'!$L$3:$L$154,MATCH(LEFT(M137,255),LEFT('Disaggregation Data'!$J$3:$J$154,255),0))),"")</f>
        <v/>
      </c>
      <c r="G137" s="413" t="str">
        <f t="array" ref="G137">IFERROR(IF(INDEX('Disaggregation Data'!$O$3:$O$154,MATCH(LEFT(M137,255),LEFT('Disaggregation Data'!$J$3:$J$154,255),0))=0,"",INDEX('Disaggregation Data'!$O$3:$O$154,MATCH(LEFT(M137,255),LEFT('Disaggregation Data'!$J$3:$J$154,255),0))),"")</f>
        <v/>
      </c>
      <c r="H137" s="412" t="str">
        <f t="array" ref="H137">IFERROR(IF(INDEX('Disaggregation Data'!$P$3:$P$154,MATCH(LEFT(M137,255),LEFT('Disaggregation Data'!$J$3:$J$154,255),0))=0,"",INDEX('Disaggregation Data'!$P$3:$P$154,MATCH(LEFT(M137,255),LEFT('Disaggregation Data'!$J$3:$J$154,255),0))),"")</f>
        <v/>
      </c>
      <c r="I137" s="413" t="str">
        <f t="array" ref="I137">IFERROR(IF(INDEX('Disaggregation Data'!$M$3:$M$154,MATCH(LEFT(M137,255),LEFT('Disaggregation Data'!$J$3:$J$154,255),0))=0,"",INDEX('Disaggregation Data'!$M$3:$M$154,MATCH(LEFT(M137,255),LEFT('Disaggregation Data'!$J$3:$J$154,255),0))),"")</f>
        <v/>
      </c>
      <c r="J137" s="412" t="str">
        <f t="array" ref="J137">IFERROR(IF(INDEX('Disaggregation Data'!$N$3:$N$154,MATCH(LEFT(M137,255),LEFT('Disaggregation Data'!$J$3:$J$154,255),0))=0,"",INDEX('Disaggregation Data'!$N$3:$N$154,MATCH(LEFT(M137,255),LEFT('Disaggregation Data'!$J$3:$J$154,255),0))),"")</f>
        <v/>
      </c>
      <c r="K137" s="504">
        <f t="shared" ref="K137:K158" si="8">IF(B137=B136,K136+1,0)</f>
        <v>108</v>
      </c>
      <c r="L137" s="504" t="str">
        <f t="shared" ref="L137:L158" si="9">IF(B137&lt;&gt;"",B137&amp;"-"&amp;K137,"")</f>
        <v/>
      </c>
      <c r="M137" s="504" t="str">
        <f t="shared" ref="M137:M158" si="10">IF(B137&lt;&gt;"",B137&amp;C137&amp;D137,"")</f>
        <v/>
      </c>
      <c r="N137" s="482" t="b">
        <f t="shared" ref="N137:N158" si="11">IFERROR(IF(B137&lt;&gt;"",TRUE,FALSE),"")</f>
        <v>0</v>
      </c>
      <c r="O137" s="487" t="s">
        <v>1855</v>
      </c>
      <c r="P137" s="524" t="str">
        <f t="array" ref="P137">IFERROR(IF(INDEX('Disaggregation Records'!$G$3:$G$56,MATCH(LEFT(L137,255),LEFT('Disaggregation Records'!$D$3:$D$56,255),0))=0,"",INDEX('Disaggregation Records'!$G$3:$G$56,MATCH(LEFT(L137,255),LEFT('Disaggregation Records'!$D$3:$D$56,255),0))),"")</f>
        <v/>
      </c>
      <c r="Q137" s="525" t="s">
        <v>459</v>
      </c>
      <c r="R137" s="383"/>
    </row>
    <row r="138" spans="1:18" ht="47.1" customHeight="1" x14ac:dyDescent="0.25">
      <c r="A138" s="410">
        <v>13</v>
      </c>
      <c r="B138" s="428" t="str">
        <f>IFERROR(VLOOKUP(A138,'Impact Indicators - Section B'!$A$9:$S$27,19,FALSE),"")</f>
        <v/>
      </c>
      <c r="C138" s="523" t="str">
        <f t="array" ref="C138">IFERROR(IF(INDEX('Disaggregation Records'!$E$3:$E$56,MATCH(LEFT(L138,255),LEFT('Disaggregation Records'!$D$3:$D$56,255),0))=0,"",INDEX('Disaggregation Records'!$E$3:$E$56,MATCH(LEFT(L138,255),LEFT('Disaggregation Records'!$D$3:$D$56,255),0))),"")</f>
        <v/>
      </c>
      <c r="D138" s="523" t="str">
        <f t="array" ref="D138">IFERROR(IF(INDEX('Disaggregation Records'!$F$3:$F$56,MATCH(LEFT(L138,255),LEFT('Disaggregation Records'!$D$3:$D$56,255),0))=0,"",INDEX('Disaggregation Records'!$F$3:$F$56,MATCH(LEFT(L138,255),LEFT('Disaggregation Records'!$D$3:$D$56,255),0))),"")</f>
        <v/>
      </c>
      <c r="E138" s="413" t="str">
        <f t="array" ref="E138">IFERROR(IF(INDEX('Disaggregation Data'!$K$3:$K$154,MATCH(LEFT(M138,255),LEFT('Disaggregation Data'!$J$3:$J$154,255),0))=0,"",INDEX('Disaggregation Data'!$K$3:$K$154,MATCH(LEFT(M138,255),LEFT('Disaggregation Data'!$J$3:$J$154,255),0))),"")</f>
        <v/>
      </c>
      <c r="F138" s="413" t="str">
        <f t="array" ref="F138">IFERROR(IF(INDEX('Disaggregation Data'!$L$3:$L$154,MATCH(LEFT(M138,255),LEFT('Disaggregation Data'!$J$3:$J$154,255),0))=0,"",INDEX('Disaggregation Data'!$L$3:$L$154,MATCH(LEFT(M138,255),LEFT('Disaggregation Data'!$J$3:$J$154,255),0))),"")</f>
        <v/>
      </c>
      <c r="G138" s="413" t="str">
        <f t="array" ref="G138">IFERROR(IF(INDEX('Disaggregation Data'!$O$3:$O$154,MATCH(LEFT(M138,255),LEFT('Disaggregation Data'!$J$3:$J$154,255),0))=0,"",INDEX('Disaggregation Data'!$O$3:$O$154,MATCH(LEFT(M138,255),LEFT('Disaggregation Data'!$J$3:$J$154,255),0))),"")</f>
        <v/>
      </c>
      <c r="H138" s="412" t="str">
        <f t="array" ref="H138">IFERROR(IF(INDEX('Disaggregation Data'!$P$3:$P$154,MATCH(LEFT(M138,255),LEFT('Disaggregation Data'!$J$3:$J$154,255),0))=0,"",INDEX('Disaggregation Data'!$P$3:$P$154,MATCH(LEFT(M138,255),LEFT('Disaggregation Data'!$J$3:$J$154,255),0))),"")</f>
        <v/>
      </c>
      <c r="I138" s="413" t="str">
        <f t="array" ref="I138">IFERROR(IF(INDEX('Disaggregation Data'!$M$3:$M$154,MATCH(LEFT(M138,255),LEFT('Disaggregation Data'!$J$3:$J$154,255),0))=0,"",INDEX('Disaggregation Data'!$M$3:$M$154,MATCH(LEFT(M138,255),LEFT('Disaggregation Data'!$J$3:$J$154,255),0))),"")</f>
        <v/>
      </c>
      <c r="J138" s="412" t="str">
        <f t="array" ref="J138">IFERROR(IF(INDEX('Disaggregation Data'!$N$3:$N$154,MATCH(LEFT(M138,255),LEFT('Disaggregation Data'!$J$3:$J$154,255),0))=0,"",INDEX('Disaggregation Data'!$N$3:$N$154,MATCH(LEFT(M138,255),LEFT('Disaggregation Data'!$J$3:$J$154,255),0))),"")</f>
        <v/>
      </c>
      <c r="K138" s="504">
        <f t="shared" si="8"/>
        <v>109</v>
      </c>
      <c r="L138" s="504" t="str">
        <f t="shared" si="9"/>
        <v/>
      </c>
      <c r="M138" s="504" t="str">
        <f t="shared" si="10"/>
        <v/>
      </c>
      <c r="N138" s="482" t="b">
        <f t="shared" si="11"/>
        <v>0</v>
      </c>
      <c r="O138" s="487" t="s">
        <v>1856</v>
      </c>
      <c r="P138" s="524" t="str">
        <f t="array" ref="P138">IFERROR(IF(INDEX('Disaggregation Records'!$G$3:$G$56,MATCH(LEFT(L138,255),LEFT('Disaggregation Records'!$D$3:$D$56,255),0))=0,"",INDEX('Disaggregation Records'!$G$3:$G$56,MATCH(LEFT(L138,255),LEFT('Disaggregation Records'!$D$3:$D$56,255),0))),"")</f>
        <v/>
      </c>
      <c r="Q138" s="525" t="s">
        <v>459</v>
      </c>
      <c r="R138" s="383"/>
    </row>
    <row r="139" spans="1:18" ht="47.1" customHeight="1" x14ac:dyDescent="0.25">
      <c r="A139" s="410">
        <v>14</v>
      </c>
      <c r="B139" s="428" t="str">
        <f>IFERROR(VLOOKUP(A139,'Impact Indicators - Section B'!$A$9:$S$27,19,FALSE),"")</f>
        <v/>
      </c>
      <c r="C139" s="523" t="str">
        <f t="array" ref="C139">IFERROR(IF(INDEX('Disaggregation Records'!$E$3:$E$56,MATCH(LEFT(L139,255),LEFT('Disaggregation Records'!$D$3:$D$56,255),0))=0,"",INDEX('Disaggregation Records'!$E$3:$E$56,MATCH(LEFT(L139,255),LEFT('Disaggregation Records'!$D$3:$D$56,255),0))),"")</f>
        <v/>
      </c>
      <c r="D139" s="523" t="str">
        <f t="array" ref="D139">IFERROR(IF(INDEX('Disaggregation Records'!$F$3:$F$56,MATCH(LEFT(L139,255),LEFT('Disaggregation Records'!$D$3:$D$56,255),0))=0,"",INDEX('Disaggregation Records'!$F$3:$F$56,MATCH(LEFT(L139,255),LEFT('Disaggregation Records'!$D$3:$D$56,255),0))),"")</f>
        <v/>
      </c>
      <c r="E139" s="413" t="str">
        <f t="array" ref="E139">IFERROR(IF(INDEX('Disaggregation Data'!$K$3:$K$154,MATCH(LEFT(M139,255),LEFT('Disaggregation Data'!$J$3:$J$154,255),0))=0,"",INDEX('Disaggregation Data'!$K$3:$K$154,MATCH(LEFT(M139,255),LEFT('Disaggregation Data'!$J$3:$J$154,255),0))),"")</f>
        <v/>
      </c>
      <c r="F139" s="413" t="str">
        <f t="array" ref="F139">IFERROR(IF(INDEX('Disaggregation Data'!$L$3:$L$154,MATCH(LEFT(M139,255),LEFT('Disaggregation Data'!$J$3:$J$154,255),0))=0,"",INDEX('Disaggregation Data'!$L$3:$L$154,MATCH(LEFT(M139,255),LEFT('Disaggregation Data'!$J$3:$J$154,255),0))),"")</f>
        <v/>
      </c>
      <c r="G139" s="413" t="str">
        <f t="array" ref="G139">IFERROR(IF(INDEX('Disaggregation Data'!$O$3:$O$154,MATCH(LEFT(M139,255),LEFT('Disaggregation Data'!$J$3:$J$154,255),0))=0,"",INDEX('Disaggregation Data'!$O$3:$O$154,MATCH(LEFT(M139,255),LEFT('Disaggregation Data'!$J$3:$J$154,255),0))),"")</f>
        <v/>
      </c>
      <c r="H139" s="412" t="str">
        <f t="array" ref="H139">IFERROR(IF(INDEX('Disaggregation Data'!$P$3:$P$154,MATCH(LEFT(M139,255),LEFT('Disaggregation Data'!$J$3:$J$154,255),0))=0,"",INDEX('Disaggregation Data'!$P$3:$P$154,MATCH(LEFT(M139,255),LEFT('Disaggregation Data'!$J$3:$J$154,255),0))),"")</f>
        <v/>
      </c>
      <c r="I139" s="413" t="str">
        <f t="array" ref="I139">IFERROR(IF(INDEX('Disaggregation Data'!$M$3:$M$154,MATCH(LEFT(M139,255),LEFT('Disaggregation Data'!$J$3:$J$154,255),0))=0,"",INDEX('Disaggregation Data'!$M$3:$M$154,MATCH(LEFT(M139,255),LEFT('Disaggregation Data'!$J$3:$J$154,255),0))),"")</f>
        <v/>
      </c>
      <c r="J139" s="412" t="str">
        <f t="array" ref="J139">IFERROR(IF(INDEX('Disaggregation Data'!$N$3:$N$154,MATCH(LEFT(M139,255),LEFT('Disaggregation Data'!$J$3:$J$154,255),0))=0,"",INDEX('Disaggregation Data'!$N$3:$N$154,MATCH(LEFT(M139,255),LEFT('Disaggregation Data'!$J$3:$J$154,255),0))),"")</f>
        <v/>
      </c>
      <c r="K139" s="504">
        <f t="shared" si="8"/>
        <v>110</v>
      </c>
      <c r="L139" s="504" t="str">
        <f t="shared" si="9"/>
        <v/>
      </c>
      <c r="M139" s="504" t="str">
        <f t="shared" si="10"/>
        <v/>
      </c>
      <c r="N139" s="482" t="b">
        <f t="shared" si="11"/>
        <v>0</v>
      </c>
      <c r="O139" s="487" t="s">
        <v>1857</v>
      </c>
      <c r="P139" s="524" t="str">
        <f t="array" ref="P139">IFERROR(IF(INDEX('Disaggregation Records'!$G$3:$G$56,MATCH(LEFT(L139,255),LEFT('Disaggregation Records'!$D$3:$D$56,255),0))=0,"",INDEX('Disaggregation Records'!$G$3:$G$56,MATCH(LEFT(L139,255),LEFT('Disaggregation Records'!$D$3:$D$56,255),0))),"")</f>
        <v/>
      </c>
      <c r="Q139" s="525" t="s">
        <v>460</v>
      </c>
      <c r="R139" s="383"/>
    </row>
    <row r="140" spans="1:18" ht="47.1" customHeight="1" x14ac:dyDescent="0.25">
      <c r="A140" s="410">
        <v>14</v>
      </c>
      <c r="B140" s="428" t="str">
        <f>IFERROR(VLOOKUP(A140,'Impact Indicators - Section B'!$A$9:$S$27,19,FALSE),"")</f>
        <v/>
      </c>
      <c r="C140" s="523" t="str">
        <f t="array" ref="C140">IFERROR(IF(INDEX('Disaggregation Records'!$E$3:$E$56,MATCH(LEFT(L140,255),LEFT('Disaggregation Records'!$D$3:$D$56,255),0))=0,"",INDEX('Disaggregation Records'!$E$3:$E$56,MATCH(LEFT(L140,255),LEFT('Disaggregation Records'!$D$3:$D$56,255),0))),"")</f>
        <v/>
      </c>
      <c r="D140" s="523" t="str">
        <f t="array" ref="D140">IFERROR(IF(INDEX('Disaggregation Records'!$F$3:$F$56,MATCH(LEFT(L140,255),LEFT('Disaggregation Records'!$D$3:$D$56,255),0))=0,"",INDEX('Disaggregation Records'!$F$3:$F$56,MATCH(LEFT(L140,255),LEFT('Disaggregation Records'!$D$3:$D$56,255),0))),"")</f>
        <v/>
      </c>
      <c r="E140" s="413" t="str">
        <f t="array" ref="E140">IFERROR(IF(INDEX('Disaggregation Data'!$K$3:$K$154,MATCH(LEFT(M140,255),LEFT('Disaggregation Data'!$J$3:$J$154,255),0))=0,"",INDEX('Disaggregation Data'!$K$3:$K$154,MATCH(LEFT(M140,255),LEFT('Disaggregation Data'!$J$3:$J$154,255),0))),"")</f>
        <v/>
      </c>
      <c r="F140" s="413" t="str">
        <f t="array" ref="F140">IFERROR(IF(INDEX('Disaggregation Data'!$L$3:$L$154,MATCH(LEFT(M140,255),LEFT('Disaggregation Data'!$J$3:$J$154,255),0))=0,"",INDEX('Disaggregation Data'!$L$3:$L$154,MATCH(LEFT(M140,255),LEFT('Disaggregation Data'!$J$3:$J$154,255),0))),"")</f>
        <v/>
      </c>
      <c r="G140" s="413" t="str">
        <f t="array" ref="G140">IFERROR(IF(INDEX('Disaggregation Data'!$O$3:$O$154,MATCH(LEFT(M140,255),LEFT('Disaggregation Data'!$J$3:$J$154,255),0))=0,"",INDEX('Disaggregation Data'!$O$3:$O$154,MATCH(LEFT(M140,255),LEFT('Disaggregation Data'!$J$3:$J$154,255),0))),"")</f>
        <v/>
      </c>
      <c r="H140" s="412" t="str">
        <f t="array" ref="H140">IFERROR(IF(INDEX('Disaggregation Data'!$P$3:$P$154,MATCH(LEFT(M140,255),LEFT('Disaggregation Data'!$J$3:$J$154,255),0))=0,"",INDEX('Disaggregation Data'!$P$3:$P$154,MATCH(LEFT(M140,255),LEFT('Disaggregation Data'!$J$3:$J$154,255),0))),"")</f>
        <v/>
      </c>
      <c r="I140" s="413" t="str">
        <f t="array" ref="I140">IFERROR(IF(INDEX('Disaggregation Data'!$M$3:$M$154,MATCH(LEFT(M140,255),LEFT('Disaggregation Data'!$J$3:$J$154,255),0))=0,"",INDEX('Disaggregation Data'!$M$3:$M$154,MATCH(LEFT(M140,255),LEFT('Disaggregation Data'!$J$3:$J$154,255),0))),"")</f>
        <v/>
      </c>
      <c r="J140" s="412" t="str">
        <f t="array" ref="J140">IFERROR(IF(INDEX('Disaggregation Data'!$N$3:$N$154,MATCH(LEFT(M140,255),LEFT('Disaggregation Data'!$J$3:$J$154,255),0))=0,"",INDEX('Disaggregation Data'!$N$3:$N$154,MATCH(LEFT(M140,255),LEFT('Disaggregation Data'!$J$3:$J$154,255),0))),"")</f>
        <v/>
      </c>
      <c r="K140" s="504">
        <f t="shared" si="8"/>
        <v>111</v>
      </c>
      <c r="L140" s="504" t="str">
        <f t="shared" si="9"/>
        <v/>
      </c>
      <c r="M140" s="504" t="str">
        <f t="shared" si="10"/>
        <v/>
      </c>
      <c r="N140" s="482" t="b">
        <f t="shared" si="11"/>
        <v>0</v>
      </c>
      <c r="O140" s="487" t="s">
        <v>1858</v>
      </c>
      <c r="P140" s="524" t="str">
        <f t="array" ref="P140">IFERROR(IF(INDEX('Disaggregation Records'!$G$3:$G$56,MATCH(LEFT(L140,255),LEFT('Disaggregation Records'!$D$3:$D$56,255),0))=0,"",INDEX('Disaggregation Records'!$G$3:$G$56,MATCH(LEFT(L140,255),LEFT('Disaggregation Records'!$D$3:$D$56,255),0))),"")</f>
        <v/>
      </c>
      <c r="Q140" s="525" t="s">
        <v>460</v>
      </c>
      <c r="R140" s="383"/>
    </row>
    <row r="141" spans="1:18" ht="47.1" customHeight="1" x14ac:dyDescent="0.25">
      <c r="A141" s="410">
        <v>14</v>
      </c>
      <c r="B141" s="428" t="str">
        <f>IFERROR(VLOOKUP(A141,'Impact Indicators - Section B'!$A$9:$S$27,19,FALSE),"")</f>
        <v/>
      </c>
      <c r="C141" s="523" t="str">
        <f t="array" ref="C141">IFERROR(IF(INDEX('Disaggregation Records'!$E$3:$E$56,MATCH(LEFT(L141,255),LEFT('Disaggregation Records'!$D$3:$D$56,255),0))=0,"",INDEX('Disaggregation Records'!$E$3:$E$56,MATCH(LEFT(L141,255),LEFT('Disaggregation Records'!$D$3:$D$56,255),0))),"")</f>
        <v/>
      </c>
      <c r="D141" s="523" t="str">
        <f t="array" ref="D141">IFERROR(IF(INDEX('Disaggregation Records'!$F$3:$F$56,MATCH(LEFT(L141,255),LEFT('Disaggregation Records'!$D$3:$D$56,255),0))=0,"",INDEX('Disaggregation Records'!$F$3:$F$56,MATCH(LEFT(L141,255),LEFT('Disaggregation Records'!$D$3:$D$56,255),0))),"")</f>
        <v/>
      </c>
      <c r="E141" s="413" t="str">
        <f t="array" ref="E141">IFERROR(IF(INDEX('Disaggregation Data'!$K$3:$K$154,MATCH(LEFT(M141,255),LEFT('Disaggregation Data'!$J$3:$J$154,255),0))=0,"",INDEX('Disaggregation Data'!$K$3:$K$154,MATCH(LEFT(M141,255),LEFT('Disaggregation Data'!$J$3:$J$154,255),0))),"")</f>
        <v/>
      </c>
      <c r="F141" s="413" t="str">
        <f t="array" ref="F141">IFERROR(IF(INDEX('Disaggregation Data'!$L$3:$L$154,MATCH(LEFT(M141,255),LEFT('Disaggregation Data'!$J$3:$J$154,255),0))=0,"",INDEX('Disaggregation Data'!$L$3:$L$154,MATCH(LEFT(M141,255),LEFT('Disaggregation Data'!$J$3:$J$154,255),0))),"")</f>
        <v/>
      </c>
      <c r="G141" s="413" t="str">
        <f t="array" ref="G141">IFERROR(IF(INDEX('Disaggregation Data'!$O$3:$O$154,MATCH(LEFT(M141,255),LEFT('Disaggregation Data'!$J$3:$J$154,255),0))=0,"",INDEX('Disaggregation Data'!$O$3:$O$154,MATCH(LEFT(M141,255),LEFT('Disaggregation Data'!$J$3:$J$154,255),0))),"")</f>
        <v/>
      </c>
      <c r="H141" s="412" t="str">
        <f t="array" ref="H141">IFERROR(IF(INDEX('Disaggregation Data'!$P$3:$P$154,MATCH(LEFT(M141,255),LEFT('Disaggregation Data'!$J$3:$J$154,255),0))=0,"",INDEX('Disaggregation Data'!$P$3:$P$154,MATCH(LEFT(M141,255),LEFT('Disaggregation Data'!$J$3:$J$154,255),0))),"")</f>
        <v/>
      </c>
      <c r="I141" s="413" t="str">
        <f t="array" ref="I141">IFERROR(IF(INDEX('Disaggregation Data'!$M$3:$M$154,MATCH(LEFT(M141,255),LEFT('Disaggregation Data'!$J$3:$J$154,255),0))=0,"",INDEX('Disaggregation Data'!$M$3:$M$154,MATCH(LEFT(M141,255),LEFT('Disaggregation Data'!$J$3:$J$154,255),0))),"")</f>
        <v/>
      </c>
      <c r="J141" s="412" t="str">
        <f t="array" ref="J141">IFERROR(IF(INDEX('Disaggregation Data'!$N$3:$N$154,MATCH(LEFT(M141,255),LEFT('Disaggregation Data'!$J$3:$J$154,255),0))=0,"",INDEX('Disaggregation Data'!$N$3:$N$154,MATCH(LEFT(M141,255),LEFT('Disaggregation Data'!$J$3:$J$154,255),0))),"")</f>
        <v/>
      </c>
      <c r="K141" s="504">
        <f t="shared" si="8"/>
        <v>112</v>
      </c>
      <c r="L141" s="504" t="str">
        <f t="shared" si="9"/>
        <v/>
      </c>
      <c r="M141" s="504" t="str">
        <f t="shared" si="10"/>
        <v/>
      </c>
      <c r="N141" s="482" t="b">
        <f t="shared" si="11"/>
        <v>0</v>
      </c>
      <c r="O141" s="487" t="s">
        <v>1859</v>
      </c>
      <c r="P141" s="524" t="str">
        <f t="array" ref="P141">IFERROR(IF(INDEX('Disaggregation Records'!$G$3:$G$56,MATCH(LEFT(L141,255),LEFT('Disaggregation Records'!$D$3:$D$56,255),0))=0,"",INDEX('Disaggregation Records'!$G$3:$G$56,MATCH(LEFT(L141,255),LEFT('Disaggregation Records'!$D$3:$D$56,255),0))),"")</f>
        <v/>
      </c>
      <c r="Q141" s="525" t="s">
        <v>460</v>
      </c>
      <c r="R141" s="383"/>
    </row>
    <row r="142" spans="1:18" ht="47.1" customHeight="1" x14ac:dyDescent="0.25">
      <c r="A142" s="410">
        <v>14</v>
      </c>
      <c r="B142" s="428" t="str">
        <f>IFERROR(VLOOKUP(A142,'Impact Indicators - Section B'!$A$9:$S$27,19,FALSE),"")</f>
        <v/>
      </c>
      <c r="C142" s="523" t="str">
        <f t="array" ref="C142">IFERROR(IF(INDEX('Disaggregation Records'!$E$3:$E$56,MATCH(LEFT(L142,255),LEFT('Disaggregation Records'!$D$3:$D$56,255),0))=0,"",INDEX('Disaggregation Records'!$E$3:$E$56,MATCH(LEFT(L142,255),LEFT('Disaggregation Records'!$D$3:$D$56,255),0))),"")</f>
        <v/>
      </c>
      <c r="D142" s="523" t="str">
        <f t="array" ref="D142">IFERROR(IF(INDEX('Disaggregation Records'!$F$3:$F$56,MATCH(LEFT(L142,255),LEFT('Disaggregation Records'!$D$3:$D$56,255),0))=0,"",INDEX('Disaggregation Records'!$F$3:$F$56,MATCH(LEFT(L142,255),LEFT('Disaggregation Records'!$D$3:$D$56,255),0))),"")</f>
        <v/>
      </c>
      <c r="E142" s="413" t="str">
        <f t="array" ref="E142">IFERROR(IF(INDEX('Disaggregation Data'!$K$3:$K$154,MATCH(LEFT(M142,255),LEFT('Disaggregation Data'!$J$3:$J$154,255),0))=0,"",INDEX('Disaggregation Data'!$K$3:$K$154,MATCH(LEFT(M142,255),LEFT('Disaggregation Data'!$J$3:$J$154,255),0))),"")</f>
        <v/>
      </c>
      <c r="F142" s="413" t="str">
        <f t="array" ref="F142">IFERROR(IF(INDEX('Disaggregation Data'!$L$3:$L$154,MATCH(LEFT(M142,255),LEFT('Disaggregation Data'!$J$3:$J$154,255),0))=0,"",INDEX('Disaggregation Data'!$L$3:$L$154,MATCH(LEFT(M142,255),LEFT('Disaggregation Data'!$J$3:$J$154,255),0))),"")</f>
        <v/>
      </c>
      <c r="G142" s="413" t="str">
        <f t="array" ref="G142">IFERROR(IF(INDEX('Disaggregation Data'!$O$3:$O$154,MATCH(LEFT(M142,255),LEFT('Disaggregation Data'!$J$3:$J$154,255),0))=0,"",INDEX('Disaggregation Data'!$O$3:$O$154,MATCH(LEFT(M142,255),LEFT('Disaggregation Data'!$J$3:$J$154,255),0))),"")</f>
        <v/>
      </c>
      <c r="H142" s="412" t="str">
        <f t="array" ref="H142">IFERROR(IF(INDEX('Disaggregation Data'!$P$3:$P$154,MATCH(LEFT(M142,255),LEFT('Disaggregation Data'!$J$3:$J$154,255),0))=0,"",INDEX('Disaggregation Data'!$P$3:$P$154,MATCH(LEFT(M142,255),LEFT('Disaggregation Data'!$J$3:$J$154,255),0))),"")</f>
        <v/>
      </c>
      <c r="I142" s="413" t="str">
        <f t="array" ref="I142">IFERROR(IF(INDEX('Disaggregation Data'!$M$3:$M$154,MATCH(LEFT(M142,255),LEFT('Disaggregation Data'!$J$3:$J$154,255),0))=0,"",INDEX('Disaggregation Data'!$M$3:$M$154,MATCH(LEFT(M142,255),LEFT('Disaggregation Data'!$J$3:$J$154,255),0))),"")</f>
        <v/>
      </c>
      <c r="J142" s="412" t="str">
        <f t="array" ref="J142">IFERROR(IF(INDEX('Disaggregation Data'!$N$3:$N$154,MATCH(LEFT(M142,255),LEFT('Disaggregation Data'!$J$3:$J$154,255),0))=0,"",INDEX('Disaggregation Data'!$N$3:$N$154,MATCH(LEFT(M142,255),LEFT('Disaggregation Data'!$J$3:$J$154,255),0))),"")</f>
        <v/>
      </c>
      <c r="K142" s="504">
        <f t="shared" si="8"/>
        <v>113</v>
      </c>
      <c r="L142" s="504" t="str">
        <f t="shared" si="9"/>
        <v/>
      </c>
      <c r="M142" s="504" t="str">
        <f t="shared" si="10"/>
        <v/>
      </c>
      <c r="N142" s="482" t="b">
        <f t="shared" si="11"/>
        <v>0</v>
      </c>
      <c r="O142" s="487" t="s">
        <v>1860</v>
      </c>
      <c r="P142" s="524" t="str">
        <f t="array" ref="P142">IFERROR(IF(INDEX('Disaggregation Records'!$G$3:$G$56,MATCH(LEFT(L142,255),LEFT('Disaggregation Records'!$D$3:$D$56,255),0))=0,"",INDEX('Disaggregation Records'!$G$3:$G$56,MATCH(LEFT(L142,255),LEFT('Disaggregation Records'!$D$3:$D$56,255),0))),"")</f>
        <v/>
      </c>
      <c r="Q142" s="525" t="s">
        <v>460</v>
      </c>
      <c r="R142" s="383"/>
    </row>
    <row r="143" spans="1:18" ht="47.1" customHeight="1" x14ac:dyDescent="0.25">
      <c r="A143" s="410">
        <v>14</v>
      </c>
      <c r="B143" s="428" t="str">
        <f>IFERROR(VLOOKUP(A143,'Impact Indicators - Section B'!$A$9:$S$27,19,FALSE),"")</f>
        <v/>
      </c>
      <c r="C143" s="523" t="str">
        <f t="array" ref="C143">IFERROR(IF(INDEX('Disaggregation Records'!$E$3:$E$56,MATCH(LEFT(L143,255),LEFT('Disaggregation Records'!$D$3:$D$56,255),0))=0,"",INDEX('Disaggregation Records'!$E$3:$E$56,MATCH(LEFT(L143,255),LEFT('Disaggregation Records'!$D$3:$D$56,255),0))),"")</f>
        <v/>
      </c>
      <c r="D143" s="523" t="str">
        <f t="array" ref="D143">IFERROR(IF(INDEX('Disaggregation Records'!$F$3:$F$56,MATCH(LEFT(L143,255),LEFT('Disaggregation Records'!$D$3:$D$56,255),0))=0,"",INDEX('Disaggregation Records'!$F$3:$F$56,MATCH(LEFT(L143,255),LEFT('Disaggregation Records'!$D$3:$D$56,255),0))),"")</f>
        <v/>
      </c>
      <c r="E143" s="413" t="str">
        <f t="array" ref="E143">IFERROR(IF(INDEX('Disaggregation Data'!$K$3:$K$154,MATCH(LEFT(M143,255),LEFT('Disaggregation Data'!$J$3:$J$154,255),0))=0,"",INDEX('Disaggregation Data'!$K$3:$K$154,MATCH(LEFT(M143,255),LEFT('Disaggregation Data'!$J$3:$J$154,255),0))),"")</f>
        <v/>
      </c>
      <c r="F143" s="413" t="str">
        <f t="array" ref="F143">IFERROR(IF(INDEX('Disaggregation Data'!$L$3:$L$154,MATCH(LEFT(M143,255),LEFT('Disaggregation Data'!$J$3:$J$154,255),0))=0,"",INDEX('Disaggregation Data'!$L$3:$L$154,MATCH(LEFT(M143,255),LEFT('Disaggregation Data'!$J$3:$J$154,255),0))),"")</f>
        <v/>
      </c>
      <c r="G143" s="413" t="str">
        <f t="array" ref="G143">IFERROR(IF(INDEX('Disaggregation Data'!$O$3:$O$154,MATCH(LEFT(M143,255),LEFT('Disaggregation Data'!$J$3:$J$154,255),0))=0,"",INDEX('Disaggregation Data'!$O$3:$O$154,MATCH(LEFT(M143,255),LEFT('Disaggregation Data'!$J$3:$J$154,255),0))),"")</f>
        <v/>
      </c>
      <c r="H143" s="412" t="str">
        <f t="array" ref="H143">IFERROR(IF(INDEX('Disaggregation Data'!$P$3:$P$154,MATCH(LEFT(M143,255),LEFT('Disaggregation Data'!$J$3:$J$154,255),0))=0,"",INDEX('Disaggregation Data'!$P$3:$P$154,MATCH(LEFT(M143,255),LEFT('Disaggregation Data'!$J$3:$J$154,255),0))),"")</f>
        <v/>
      </c>
      <c r="I143" s="413" t="str">
        <f t="array" ref="I143">IFERROR(IF(INDEX('Disaggregation Data'!$M$3:$M$154,MATCH(LEFT(M143,255),LEFT('Disaggregation Data'!$J$3:$J$154,255),0))=0,"",INDEX('Disaggregation Data'!$M$3:$M$154,MATCH(LEFT(M143,255),LEFT('Disaggregation Data'!$J$3:$J$154,255),0))),"")</f>
        <v/>
      </c>
      <c r="J143" s="412" t="str">
        <f t="array" ref="J143">IFERROR(IF(INDEX('Disaggregation Data'!$N$3:$N$154,MATCH(LEFT(M143,255),LEFT('Disaggregation Data'!$J$3:$J$154,255),0))=0,"",INDEX('Disaggregation Data'!$N$3:$N$154,MATCH(LEFT(M143,255),LEFT('Disaggregation Data'!$J$3:$J$154,255),0))),"")</f>
        <v/>
      </c>
      <c r="K143" s="504">
        <f t="shared" si="8"/>
        <v>114</v>
      </c>
      <c r="L143" s="504" t="str">
        <f t="shared" si="9"/>
        <v/>
      </c>
      <c r="M143" s="504" t="str">
        <f t="shared" si="10"/>
        <v/>
      </c>
      <c r="N143" s="482" t="b">
        <f t="shared" si="11"/>
        <v>0</v>
      </c>
      <c r="O143" s="487" t="s">
        <v>1861</v>
      </c>
      <c r="P143" s="524" t="str">
        <f t="array" ref="P143">IFERROR(IF(INDEX('Disaggregation Records'!$G$3:$G$56,MATCH(LEFT(L143,255),LEFT('Disaggregation Records'!$D$3:$D$56,255),0))=0,"",INDEX('Disaggregation Records'!$G$3:$G$56,MATCH(LEFT(L143,255),LEFT('Disaggregation Records'!$D$3:$D$56,255),0))),"")</f>
        <v/>
      </c>
      <c r="Q143" s="525" t="s">
        <v>460</v>
      </c>
      <c r="R143" s="383"/>
    </row>
    <row r="144" spans="1:18" ht="47.1" customHeight="1" x14ac:dyDescent="0.25">
      <c r="A144" s="410">
        <v>14</v>
      </c>
      <c r="B144" s="428" t="str">
        <f>IFERROR(VLOOKUP(A144,'Impact Indicators - Section B'!$A$9:$S$27,19,FALSE),"")</f>
        <v/>
      </c>
      <c r="C144" s="523" t="str">
        <f t="array" ref="C144">IFERROR(IF(INDEX('Disaggregation Records'!$E$3:$E$56,MATCH(LEFT(L144,255),LEFT('Disaggregation Records'!$D$3:$D$56,255),0))=0,"",INDEX('Disaggregation Records'!$E$3:$E$56,MATCH(LEFT(L144,255),LEFT('Disaggregation Records'!$D$3:$D$56,255),0))),"")</f>
        <v/>
      </c>
      <c r="D144" s="523" t="str">
        <f t="array" ref="D144">IFERROR(IF(INDEX('Disaggregation Records'!$F$3:$F$56,MATCH(LEFT(L144,255),LEFT('Disaggregation Records'!$D$3:$D$56,255),0))=0,"",INDEX('Disaggregation Records'!$F$3:$F$56,MATCH(LEFT(L144,255),LEFT('Disaggregation Records'!$D$3:$D$56,255),0))),"")</f>
        <v/>
      </c>
      <c r="E144" s="413" t="str">
        <f t="array" ref="E144">IFERROR(IF(INDEX('Disaggregation Data'!$K$3:$K$154,MATCH(LEFT(M144,255),LEFT('Disaggregation Data'!$J$3:$J$154,255),0))=0,"",INDEX('Disaggregation Data'!$K$3:$K$154,MATCH(LEFT(M144,255),LEFT('Disaggregation Data'!$J$3:$J$154,255),0))),"")</f>
        <v/>
      </c>
      <c r="F144" s="413" t="str">
        <f t="array" ref="F144">IFERROR(IF(INDEX('Disaggregation Data'!$L$3:$L$154,MATCH(LEFT(M144,255),LEFT('Disaggregation Data'!$J$3:$J$154,255),0))=0,"",INDEX('Disaggregation Data'!$L$3:$L$154,MATCH(LEFT(M144,255),LEFT('Disaggregation Data'!$J$3:$J$154,255),0))),"")</f>
        <v/>
      </c>
      <c r="G144" s="413" t="str">
        <f t="array" ref="G144">IFERROR(IF(INDEX('Disaggregation Data'!$O$3:$O$154,MATCH(LEFT(M144,255),LEFT('Disaggregation Data'!$J$3:$J$154,255),0))=0,"",INDEX('Disaggregation Data'!$O$3:$O$154,MATCH(LEFT(M144,255),LEFT('Disaggregation Data'!$J$3:$J$154,255),0))),"")</f>
        <v/>
      </c>
      <c r="H144" s="412" t="str">
        <f t="array" ref="H144">IFERROR(IF(INDEX('Disaggregation Data'!$P$3:$P$154,MATCH(LEFT(M144,255),LEFT('Disaggregation Data'!$J$3:$J$154,255),0))=0,"",INDEX('Disaggregation Data'!$P$3:$P$154,MATCH(LEFT(M144,255),LEFT('Disaggregation Data'!$J$3:$J$154,255),0))),"")</f>
        <v/>
      </c>
      <c r="I144" s="413" t="str">
        <f t="array" ref="I144">IFERROR(IF(INDEX('Disaggregation Data'!$M$3:$M$154,MATCH(LEFT(M144,255),LEFT('Disaggregation Data'!$J$3:$J$154,255),0))=0,"",INDEX('Disaggregation Data'!$M$3:$M$154,MATCH(LEFT(M144,255),LEFT('Disaggregation Data'!$J$3:$J$154,255),0))),"")</f>
        <v/>
      </c>
      <c r="J144" s="412" t="str">
        <f t="array" ref="J144">IFERROR(IF(INDEX('Disaggregation Data'!$N$3:$N$154,MATCH(LEFT(M144,255),LEFT('Disaggregation Data'!$J$3:$J$154,255),0))=0,"",INDEX('Disaggregation Data'!$N$3:$N$154,MATCH(LEFT(M144,255),LEFT('Disaggregation Data'!$J$3:$J$154,255),0))),"")</f>
        <v/>
      </c>
      <c r="K144" s="504">
        <f t="shared" si="8"/>
        <v>115</v>
      </c>
      <c r="L144" s="504" t="str">
        <f t="shared" si="9"/>
        <v/>
      </c>
      <c r="M144" s="504" t="str">
        <f t="shared" si="10"/>
        <v/>
      </c>
      <c r="N144" s="482" t="b">
        <f t="shared" si="11"/>
        <v>0</v>
      </c>
      <c r="O144" s="487" t="s">
        <v>1862</v>
      </c>
      <c r="P144" s="524" t="str">
        <f t="array" ref="P144">IFERROR(IF(INDEX('Disaggregation Records'!$G$3:$G$56,MATCH(LEFT(L144,255),LEFT('Disaggregation Records'!$D$3:$D$56,255),0))=0,"",INDEX('Disaggregation Records'!$G$3:$G$56,MATCH(LEFT(L144,255),LEFT('Disaggregation Records'!$D$3:$D$56,255),0))),"")</f>
        <v/>
      </c>
      <c r="Q144" s="525" t="s">
        <v>460</v>
      </c>
      <c r="R144" s="383"/>
    </row>
    <row r="145" spans="1:18" ht="47.1" customHeight="1" x14ac:dyDescent="0.25">
      <c r="A145" s="410">
        <v>14</v>
      </c>
      <c r="B145" s="428" t="str">
        <f>IFERROR(VLOOKUP(A145,'Impact Indicators - Section B'!$A$9:$S$27,19,FALSE),"")</f>
        <v/>
      </c>
      <c r="C145" s="523" t="str">
        <f t="array" ref="C145">IFERROR(IF(INDEX('Disaggregation Records'!$E$3:$E$56,MATCH(LEFT(L145,255),LEFT('Disaggregation Records'!$D$3:$D$56,255),0))=0,"",INDEX('Disaggregation Records'!$E$3:$E$56,MATCH(LEFT(L145,255),LEFT('Disaggregation Records'!$D$3:$D$56,255),0))),"")</f>
        <v/>
      </c>
      <c r="D145" s="523" t="str">
        <f t="array" ref="D145">IFERROR(IF(INDEX('Disaggregation Records'!$F$3:$F$56,MATCH(LEFT(L145,255),LEFT('Disaggregation Records'!$D$3:$D$56,255),0))=0,"",INDEX('Disaggregation Records'!$F$3:$F$56,MATCH(LEFT(L145,255),LEFT('Disaggregation Records'!$D$3:$D$56,255),0))),"")</f>
        <v/>
      </c>
      <c r="E145" s="413" t="str">
        <f t="array" ref="E145">IFERROR(IF(INDEX('Disaggregation Data'!$K$3:$K$154,MATCH(LEFT(M145,255),LEFT('Disaggregation Data'!$J$3:$J$154,255),0))=0,"",INDEX('Disaggregation Data'!$K$3:$K$154,MATCH(LEFT(M145,255),LEFT('Disaggregation Data'!$J$3:$J$154,255),0))),"")</f>
        <v/>
      </c>
      <c r="F145" s="413" t="str">
        <f t="array" ref="F145">IFERROR(IF(INDEX('Disaggregation Data'!$L$3:$L$154,MATCH(LEFT(M145,255),LEFT('Disaggregation Data'!$J$3:$J$154,255),0))=0,"",INDEX('Disaggregation Data'!$L$3:$L$154,MATCH(LEFT(M145,255),LEFT('Disaggregation Data'!$J$3:$J$154,255),0))),"")</f>
        <v/>
      </c>
      <c r="G145" s="413" t="str">
        <f t="array" ref="G145">IFERROR(IF(INDEX('Disaggregation Data'!$O$3:$O$154,MATCH(LEFT(M145,255),LEFT('Disaggregation Data'!$J$3:$J$154,255),0))=0,"",INDEX('Disaggregation Data'!$O$3:$O$154,MATCH(LEFT(M145,255),LEFT('Disaggregation Data'!$J$3:$J$154,255),0))),"")</f>
        <v/>
      </c>
      <c r="H145" s="412" t="str">
        <f t="array" ref="H145">IFERROR(IF(INDEX('Disaggregation Data'!$P$3:$P$154,MATCH(LEFT(M145,255),LEFT('Disaggregation Data'!$J$3:$J$154,255),0))=0,"",INDEX('Disaggregation Data'!$P$3:$P$154,MATCH(LEFT(M145,255),LEFT('Disaggregation Data'!$J$3:$J$154,255),0))),"")</f>
        <v/>
      </c>
      <c r="I145" s="413" t="str">
        <f t="array" ref="I145">IFERROR(IF(INDEX('Disaggregation Data'!$M$3:$M$154,MATCH(LEFT(M145,255),LEFT('Disaggregation Data'!$J$3:$J$154,255),0))=0,"",INDEX('Disaggregation Data'!$M$3:$M$154,MATCH(LEFT(M145,255),LEFT('Disaggregation Data'!$J$3:$J$154,255),0))),"")</f>
        <v/>
      </c>
      <c r="J145" s="412" t="str">
        <f t="array" ref="J145">IFERROR(IF(INDEX('Disaggregation Data'!$N$3:$N$154,MATCH(LEFT(M145,255),LEFT('Disaggregation Data'!$J$3:$J$154,255),0))=0,"",INDEX('Disaggregation Data'!$N$3:$N$154,MATCH(LEFT(M145,255),LEFT('Disaggregation Data'!$J$3:$J$154,255),0))),"")</f>
        <v/>
      </c>
      <c r="K145" s="504">
        <f t="shared" si="8"/>
        <v>116</v>
      </c>
      <c r="L145" s="504" t="str">
        <f t="shared" si="9"/>
        <v/>
      </c>
      <c r="M145" s="504" t="str">
        <f t="shared" si="10"/>
        <v/>
      </c>
      <c r="N145" s="482" t="b">
        <f t="shared" si="11"/>
        <v>0</v>
      </c>
      <c r="O145" s="487" t="s">
        <v>1863</v>
      </c>
      <c r="P145" s="524" t="str">
        <f t="array" ref="P145">IFERROR(IF(INDEX('Disaggregation Records'!$G$3:$G$56,MATCH(LEFT(L145,255),LEFT('Disaggregation Records'!$D$3:$D$56,255),0))=0,"",INDEX('Disaggregation Records'!$G$3:$G$56,MATCH(LEFT(L145,255),LEFT('Disaggregation Records'!$D$3:$D$56,255),0))),"")</f>
        <v/>
      </c>
      <c r="Q145" s="525" t="s">
        <v>460</v>
      </c>
      <c r="R145" s="383"/>
    </row>
    <row r="146" spans="1:18" ht="47.1" customHeight="1" x14ac:dyDescent="0.25">
      <c r="A146" s="410">
        <v>14</v>
      </c>
      <c r="B146" s="428" t="str">
        <f>IFERROR(VLOOKUP(A146,'Impact Indicators - Section B'!$A$9:$S$27,19,FALSE),"")</f>
        <v/>
      </c>
      <c r="C146" s="523" t="str">
        <f t="array" ref="C146">IFERROR(IF(INDEX('Disaggregation Records'!$E$3:$E$56,MATCH(LEFT(L146,255),LEFT('Disaggregation Records'!$D$3:$D$56,255),0))=0,"",INDEX('Disaggregation Records'!$E$3:$E$56,MATCH(LEFT(L146,255),LEFT('Disaggregation Records'!$D$3:$D$56,255),0))),"")</f>
        <v/>
      </c>
      <c r="D146" s="523" t="str">
        <f t="array" ref="D146">IFERROR(IF(INDEX('Disaggregation Records'!$F$3:$F$56,MATCH(LEFT(L146,255),LEFT('Disaggregation Records'!$D$3:$D$56,255),0))=0,"",INDEX('Disaggregation Records'!$F$3:$F$56,MATCH(LEFT(L146,255),LEFT('Disaggregation Records'!$D$3:$D$56,255),0))),"")</f>
        <v/>
      </c>
      <c r="E146" s="413" t="str">
        <f t="array" ref="E146">IFERROR(IF(INDEX('Disaggregation Data'!$K$3:$K$154,MATCH(LEFT(M146,255),LEFT('Disaggregation Data'!$J$3:$J$154,255),0))=0,"",INDEX('Disaggregation Data'!$K$3:$K$154,MATCH(LEFT(M146,255),LEFT('Disaggregation Data'!$J$3:$J$154,255),0))),"")</f>
        <v/>
      </c>
      <c r="F146" s="413" t="str">
        <f t="array" ref="F146">IFERROR(IF(INDEX('Disaggregation Data'!$L$3:$L$154,MATCH(LEFT(M146,255),LEFT('Disaggregation Data'!$J$3:$J$154,255),0))=0,"",INDEX('Disaggregation Data'!$L$3:$L$154,MATCH(LEFT(M146,255),LEFT('Disaggregation Data'!$J$3:$J$154,255),0))),"")</f>
        <v/>
      </c>
      <c r="G146" s="413" t="str">
        <f t="array" ref="G146">IFERROR(IF(INDEX('Disaggregation Data'!$O$3:$O$154,MATCH(LEFT(M146,255),LEFT('Disaggregation Data'!$J$3:$J$154,255),0))=0,"",INDEX('Disaggregation Data'!$O$3:$O$154,MATCH(LEFT(M146,255),LEFT('Disaggregation Data'!$J$3:$J$154,255),0))),"")</f>
        <v/>
      </c>
      <c r="H146" s="412" t="str">
        <f t="array" ref="H146">IFERROR(IF(INDEX('Disaggregation Data'!$P$3:$P$154,MATCH(LEFT(M146,255),LEFT('Disaggregation Data'!$J$3:$J$154,255),0))=0,"",INDEX('Disaggregation Data'!$P$3:$P$154,MATCH(LEFT(M146,255),LEFT('Disaggregation Data'!$J$3:$J$154,255),0))),"")</f>
        <v/>
      </c>
      <c r="I146" s="413" t="str">
        <f t="array" ref="I146">IFERROR(IF(INDEX('Disaggregation Data'!$M$3:$M$154,MATCH(LEFT(M146,255),LEFT('Disaggregation Data'!$J$3:$J$154,255),0))=0,"",INDEX('Disaggregation Data'!$M$3:$M$154,MATCH(LEFT(M146,255),LEFT('Disaggregation Data'!$J$3:$J$154,255),0))),"")</f>
        <v/>
      </c>
      <c r="J146" s="412" t="str">
        <f t="array" ref="J146">IFERROR(IF(INDEX('Disaggregation Data'!$N$3:$N$154,MATCH(LEFT(M146,255),LEFT('Disaggregation Data'!$J$3:$J$154,255),0))=0,"",INDEX('Disaggregation Data'!$N$3:$N$154,MATCH(LEFT(M146,255),LEFT('Disaggregation Data'!$J$3:$J$154,255),0))),"")</f>
        <v/>
      </c>
      <c r="K146" s="504">
        <f t="shared" si="8"/>
        <v>117</v>
      </c>
      <c r="L146" s="504" t="str">
        <f t="shared" si="9"/>
        <v/>
      </c>
      <c r="M146" s="504" t="str">
        <f t="shared" si="10"/>
        <v/>
      </c>
      <c r="N146" s="482" t="b">
        <f t="shared" si="11"/>
        <v>0</v>
      </c>
      <c r="O146" s="487" t="s">
        <v>1864</v>
      </c>
      <c r="P146" s="524" t="str">
        <f t="array" ref="P146">IFERROR(IF(INDEX('Disaggregation Records'!$G$3:$G$56,MATCH(LEFT(L146,255),LEFT('Disaggregation Records'!$D$3:$D$56,255),0))=0,"",INDEX('Disaggregation Records'!$G$3:$G$56,MATCH(LEFT(L146,255),LEFT('Disaggregation Records'!$D$3:$D$56,255),0))),"")</f>
        <v/>
      </c>
      <c r="Q146" s="525" t="s">
        <v>460</v>
      </c>
      <c r="R146" s="383"/>
    </row>
    <row r="147" spans="1:18" ht="47.1" customHeight="1" x14ac:dyDescent="0.25">
      <c r="A147" s="410">
        <v>14</v>
      </c>
      <c r="B147" s="428" t="str">
        <f>IFERROR(VLOOKUP(A147,'Impact Indicators - Section B'!$A$9:$S$27,19,FALSE),"")</f>
        <v/>
      </c>
      <c r="C147" s="523" t="str">
        <f t="array" ref="C147">IFERROR(IF(INDEX('Disaggregation Records'!$E$3:$E$56,MATCH(LEFT(L147,255),LEFT('Disaggregation Records'!$D$3:$D$56,255),0))=0,"",INDEX('Disaggregation Records'!$E$3:$E$56,MATCH(LEFT(L147,255),LEFT('Disaggregation Records'!$D$3:$D$56,255),0))),"")</f>
        <v/>
      </c>
      <c r="D147" s="523" t="str">
        <f t="array" ref="D147">IFERROR(IF(INDEX('Disaggregation Records'!$F$3:$F$56,MATCH(LEFT(L147,255),LEFT('Disaggregation Records'!$D$3:$D$56,255),0))=0,"",INDEX('Disaggregation Records'!$F$3:$F$56,MATCH(LEFT(L147,255),LEFT('Disaggregation Records'!$D$3:$D$56,255),0))),"")</f>
        <v/>
      </c>
      <c r="E147" s="413" t="str">
        <f t="array" ref="E147">IFERROR(IF(INDEX('Disaggregation Data'!$K$3:$K$154,MATCH(LEFT(M147,255),LEFT('Disaggregation Data'!$J$3:$J$154,255),0))=0,"",INDEX('Disaggregation Data'!$K$3:$K$154,MATCH(LEFT(M147,255),LEFT('Disaggregation Data'!$J$3:$J$154,255),0))),"")</f>
        <v/>
      </c>
      <c r="F147" s="413" t="str">
        <f t="array" ref="F147">IFERROR(IF(INDEX('Disaggregation Data'!$L$3:$L$154,MATCH(LEFT(M147,255),LEFT('Disaggregation Data'!$J$3:$J$154,255),0))=0,"",INDEX('Disaggregation Data'!$L$3:$L$154,MATCH(LEFT(M147,255),LEFT('Disaggregation Data'!$J$3:$J$154,255),0))),"")</f>
        <v/>
      </c>
      <c r="G147" s="413" t="str">
        <f t="array" ref="G147">IFERROR(IF(INDEX('Disaggregation Data'!$O$3:$O$154,MATCH(LEFT(M147,255),LEFT('Disaggregation Data'!$J$3:$J$154,255),0))=0,"",INDEX('Disaggregation Data'!$O$3:$O$154,MATCH(LEFT(M147,255),LEFT('Disaggregation Data'!$J$3:$J$154,255),0))),"")</f>
        <v/>
      </c>
      <c r="H147" s="412" t="str">
        <f t="array" ref="H147">IFERROR(IF(INDEX('Disaggregation Data'!$P$3:$P$154,MATCH(LEFT(M147,255),LEFT('Disaggregation Data'!$J$3:$J$154,255),0))=0,"",INDEX('Disaggregation Data'!$P$3:$P$154,MATCH(LEFT(M147,255),LEFT('Disaggregation Data'!$J$3:$J$154,255),0))),"")</f>
        <v/>
      </c>
      <c r="I147" s="413" t="str">
        <f t="array" ref="I147">IFERROR(IF(INDEX('Disaggregation Data'!$M$3:$M$154,MATCH(LEFT(M147,255),LEFT('Disaggregation Data'!$J$3:$J$154,255),0))=0,"",INDEX('Disaggregation Data'!$M$3:$M$154,MATCH(LEFT(M147,255),LEFT('Disaggregation Data'!$J$3:$J$154,255),0))),"")</f>
        <v/>
      </c>
      <c r="J147" s="412" t="str">
        <f t="array" ref="J147">IFERROR(IF(INDEX('Disaggregation Data'!$N$3:$N$154,MATCH(LEFT(M147,255),LEFT('Disaggregation Data'!$J$3:$J$154,255),0))=0,"",INDEX('Disaggregation Data'!$N$3:$N$154,MATCH(LEFT(M147,255),LEFT('Disaggregation Data'!$J$3:$J$154,255),0))),"")</f>
        <v/>
      </c>
      <c r="K147" s="504">
        <f t="shared" si="8"/>
        <v>118</v>
      </c>
      <c r="L147" s="504" t="str">
        <f t="shared" si="9"/>
        <v/>
      </c>
      <c r="M147" s="504" t="str">
        <f t="shared" si="10"/>
        <v/>
      </c>
      <c r="N147" s="482" t="b">
        <f t="shared" si="11"/>
        <v>0</v>
      </c>
      <c r="O147" s="487" t="s">
        <v>1865</v>
      </c>
      <c r="P147" s="524" t="str">
        <f t="array" ref="P147">IFERROR(IF(INDEX('Disaggregation Records'!$G$3:$G$56,MATCH(LEFT(L147,255),LEFT('Disaggregation Records'!$D$3:$D$56,255),0))=0,"",INDEX('Disaggregation Records'!$G$3:$G$56,MATCH(LEFT(L147,255),LEFT('Disaggregation Records'!$D$3:$D$56,255),0))),"")</f>
        <v/>
      </c>
      <c r="Q147" s="525" t="s">
        <v>460</v>
      </c>
      <c r="R147" s="383"/>
    </row>
    <row r="148" spans="1:18" ht="47.1" customHeight="1" x14ac:dyDescent="0.25">
      <c r="A148" s="410">
        <v>14</v>
      </c>
      <c r="B148" s="428" t="str">
        <f>IFERROR(VLOOKUP(A148,'Impact Indicators - Section B'!$A$9:$S$27,19,FALSE),"")</f>
        <v/>
      </c>
      <c r="C148" s="523" t="str">
        <f t="array" ref="C148">IFERROR(IF(INDEX('Disaggregation Records'!$E$3:$E$56,MATCH(LEFT(L148,255),LEFT('Disaggregation Records'!$D$3:$D$56,255),0))=0,"",INDEX('Disaggregation Records'!$E$3:$E$56,MATCH(LEFT(L148,255),LEFT('Disaggregation Records'!$D$3:$D$56,255),0))),"")</f>
        <v/>
      </c>
      <c r="D148" s="523" t="str">
        <f t="array" ref="D148">IFERROR(IF(INDEX('Disaggregation Records'!$F$3:$F$56,MATCH(LEFT(L148,255),LEFT('Disaggregation Records'!$D$3:$D$56,255),0))=0,"",INDEX('Disaggregation Records'!$F$3:$F$56,MATCH(LEFT(L148,255),LEFT('Disaggregation Records'!$D$3:$D$56,255),0))),"")</f>
        <v/>
      </c>
      <c r="E148" s="413" t="str">
        <f t="array" ref="E148">IFERROR(IF(INDEX('Disaggregation Data'!$K$3:$K$154,MATCH(LEFT(M148,255),LEFT('Disaggregation Data'!$J$3:$J$154,255),0))=0,"",INDEX('Disaggregation Data'!$K$3:$K$154,MATCH(LEFT(M148,255),LEFT('Disaggregation Data'!$J$3:$J$154,255),0))),"")</f>
        <v/>
      </c>
      <c r="F148" s="413" t="str">
        <f t="array" ref="F148">IFERROR(IF(INDEX('Disaggregation Data'!$L$3:$L$154,MATCH(LEFT(M148,255),LEFT('Disaggregation Data'!$J$3:$J$154,255),0))=0,"",INDEX('Disaggregation Data'!$L$3:$L$154,MATCH(LEFT(M148,255),LEFT('Disaggregation Data'!$J$3:$J$154,255),0))),"")</f>
        <v/>
      </c>
      <c r="G148" s="413" t="str">
        <f t="array" ref="G148">IFERROR(IF(INDEX('Disaggregation Data'!$O$3:$O$154,MATCH(LEFT(M148,255),LEFT('Disaggregation Data'!$J$3:$J$154,255),0))=0,"",INDEX('Disaggregation Data'!$O$3:$O$154,MATCH(LEFT(M148,255),LEFT('Disaggregation Data'!$J$3:$J$154,255),0))),"")</f>
        <v/>
      </c>
      <c r="H148" s="412" t="str">
        <f t="array" ref="H148">IFERROR(IF(INDEX('Disaggregation Data'!$P$3:$P$154,MATCH(LEFT(M148,255),LEFT('Disaggregation Data'!$J$3:$J$154,255),0))=0,"",INDEX('Disaggregation Data'!$P$3:$P$154,MATCH(LEFT(M148,255),LEFT('Disaggregation Data'!$J$3:$J$154,255),0))),"")</f>
        <v/>
      </c>
      <c r="I148" s="413" t="str">
        <f t="array" ref="I148">IFERROR(IF(INDEX('Disaggregation Data'!$M$3:$M$154,MATCH(LEFT(M148,255),LEFT('Disaggregation Data'!$J$3:$J$154,255),0))=0,"",INDEX('Disaggregation Data'!$M$3:$M$154,MATCH(LEFT(M148,255),LEFT('Disaggregation Data'!$J$3:$J$154,255),0))),"")</f>
        <v/>
      </c>
      <c r="J148" s="412" t="str">
        <f t="array" ref="J148">IFERROR(IF(INDEX('Disaggregation Data'!$N$3:$N$154,MATCH(LEFT(M148,255),LEFT('Disaggregation Data'!$J$3:$J$154,255),0))=0,"",INDEX('Disaggregation Data'!$N$3:$N$154,MATCH(LEFT(M148,255),LEFT('Disaggregation Data'!$J$3:$J$154,255),0))),"")</f>
        <v/>
      </c>
      <c r="K148" s="504">
        <f t="shared" si="8"/>
        <v>119</v>
      </c>
      <c r="L148" s="504" t="str">
        <f t="shared" si="9"/>
        <v/>
      </c>
      <c r="M148" s="504" t="str">
        <f t="shared" si="10"/>
        <v/>
      </c>
      <c r="N148" s="482" t="b">
        <f t="shared" si="11"/>
        <v>0</v>
      </c>
      <c r="O148" s="487" t="s">
        <v>1866</v>
      </c>
      <c r="P148" s="524" t="str">
        <f t="array" ref="P148">IFERROR(IF(INDEX('Disaggregation Records'!$G$3:$G$56,MATCH(LEFT(L148,255),LEFT('Disaggregation Records'!$D$3:$D$56,255),0))=0,"",INDEX('Disaggregation Records'!$G$3:$G$56,MATCH(LEFT(L148,255),LEFT('Disaggregation Records'!$D$3:$D$56,255),0))),"")</f>
        <v/>
      </c>
      <c r="Q148" s="525" t="s">
        <v>460</v>
      </c>
      <c r="R148" s="383"/>
    </row>
    <row r="149" spans="1:18" ht="47.1" customHeight="1" x14ac:dyDescent="0.25">
      <c r="A149" s="410">
        <v>15</v>
      </c>
      <c r="B149" s="428" t="str">
        <f>IFERROR(VLOOKUP(A149,'Impact Indicators - Section B'!$A$9:$S$27,19,FALSE),"")</f>
        <v/>
      </c>
      <c r="C149" s="523" t="str">
        <f t="array" ref="C149">IFERROR(IF(INDEX('Disaggregation Records'!$E$3:$E$56,MATCH(LEFT(L149,255),LEFT('Disaggregation Records'!$D$3:$D$56,255),0))=0,"",INDEX('Disaggregation Records'!$E$3:$E$56,MATCH(LEFT(L149,255),LEFT('Disaggregation Records'!$D$3:$D$56,255),0))),"")</f>
        <v/>
      </c>
      <c r="D149" s="523" t="str">
        <f t="array" ref="D149">IFERROR(IF(INDEX('Disaggregation Records'!$F$3:$F$56,MATCH(LEFT(L149,255),LEFT('Disaggregation Records'!$D$3:$D$56,255),0))=0,"",INDEX('Disaggregation Records'!$F$3:$F$56,MATCH(LEFT(L149,255),LEFT('Disaggregation Records'!$D$3:$D$56,255),0))),"")</f>
        <v/>
      </c>
      <c r="E149" s="413" t="str">
        <f t="array" ref="E149">IFERROR(IF(INDEX('Disaggregation Data'!$K$3:$K$154,MATCH(LEFT(M149,255),LEFT('Disaggregation Data'!$J$3:$J$154,255),0))=0,"",INDEX('Disaggregation Data'!$K$3:$K$154,MATCH(LEFT(M149,255),LEFT('Disaggregation Data'!$J$3:$J$154,255),0))),"")</f>
        <v/>
      </c>
      <c r="F149" s="413" t="str">
        <f t="array" ref="F149">IFERROR(IF(INDEX('Disaggregation Data'!$L$3:$L$154,MATCH(LEFT(M149,255),LEFT('Disaggregation Data'!$J$3:$J$154,255),0))=0,"",INDEX('Disaggregation Data'!$L$3:$L$154,MATCH(LEFT(M149,255),LEFT('Disaggregation Data'!$J$3:$J$154,255),0))),"")</f>
        <v/>
      </c>
      <c r="G149" s="413" t="str">
        <f t="array" ref="G149">IFERROR(IF(INDEX('Disaggregation Data'!$O$3:$O$154,MATCH(LEFT(M149,255),LEFT('Disaggregation Data'!$J$3:$J$154,255),0))=0,"",INDEX('Disaggregation Data'!$O$3:$O$154,MATCH(LEFT(M149,255),LEFT('Disaggregation Data'!$J$3:$J$154,255),0))),"")</f>
        <v/>
      </c>
      <c r="H149" s="412" t="str">
        <f t="array" ref="H149">IFERROR(IF(INDEX('Disaggregation Data'!$P$3:$P$154,MATCH(LEFT(M149,255),LEFT('Disaggregation Data'!$J$3:$J$154,255),0))=0,"",INDEX('Disaggregation Data'!$P$3:$P$154,MATCH(LEFT(M149,255),LEFT('Disaggregation Data'!$J$3:$J$154,255),0))),"")</f>
        <v/>
      </c>
      <c r="I149" s="413" t="str">
        <f t="array" ref="I149">IFERROR(IF(INDEX('Disaggregation Data'!$M$3:$M$154,MATCH(LEFT(M149,255),LEFT('Disaggregation Data'!$J$3:$J$154,255),0))=0,"",INDEX('Disaggregation Data'!$M$3:$M$154,MATCH(LEFT(M149,255),LEFT('Disaggregation Data'!$J$3:$J$154,255),0))),"")</f>
        <v/>
      </c>
      <c r="J149" s="412" t="str">
        <f t="array" ref="J149">IFERROR(IF(INDEX('Disaggregation Data'!$N$3:$N$154,MATCH(LEFT(M149,255),LEFT('Disaggregation Data'!$J$3:$J$154,255),0))=0,"",INDEX('Disaggregation Data'!$N$3:$N$154,MATCH(LEFT(M149,255),LEFT('Disaggregation Data'!$J$3:$J$154,255),0))),"")</f>
        <v/>
      </c>
      <c r="K149" s="504">
        <f t="shared" si="8"/>
        <v>120</v>
      </c>
      <c r="L149" s="504" t="str">
        <f t="shared" si="9"/>
        <v/>
      </c>
      <c r="M149" s="504" t="str">
        <f t="shared" si="10"/>
        <v/>
      </c>
      <c r="N149" s="482" t="b">
        <f t="shared" si="11"/>
        <v>0</v>
      </c>
      <c r="O149" s="487" t="s">
        <v>1867</v>
      </c>
      <c r="P149" s="524" t="str">
        <f t="array" ref="P149">IFERROR(IF(INDEX('Disaggregation Records'!$G$3:$G$56,MATCH(LEFT(L149,255),LEFT('Disaggregation Records'!$D$3:$D$56,255),0))=0,"",INDEX('Disaggregation Records'!$G$3:$G$56,MATCH(LEFT(L149,255),LEFT('Disaggregation Records'!$D$3:$D$56,255),0))),"")</f>
        <v/>
      </c>
      <c r="Q149" s="525" t="s">
        <v>461</v>
      </c>
      <c r="R149" s="383"/>
    </row>
    <row r="150" spans="1:18" ht="47.1" customHeight="1" x14ac:dyDescent="0.25">
      <c r="A150" s="410">
        <v>15</v>
      </c>
      <c r="B150" s="428" t="str">
        <f>IFERROR(VLOOKUP(A150,'Impact Indicators - Section B'!$A$9:$S$27,19,FALSE),"")</f>
        <v/>
      </c>
      <c r="C150" s="523" t="str">
        <f t="array" ref="C150">IFERROR(IF(INDEX('Disaggregation Records'!$E$3:$E$56,MATCH(LEFT(L150,255),LEFT('Disaggregation Records'!$D$3:$D$56,255),0))=0,"",INDEX('Disaggregation Records'!$E$3:$E$56,MATCH(LEFT(L150,255),LEFT('Disaggregation Records'!$D$3:$D$56,255),0))),"")</f>
        <v/>
      </c>
      <c r="D150" s="523" t="str">
        <f t="array" ref="D150">IFERROR(IF(INDEX('Disaggregation Records'!$F$3:$F$56,MATCH(LEFT(L150,255),LEFT('Disaggregation Records'!$D$3:$D$56,255),0))=0,"",INDEX('Disaggregation Records'!$F$3:$F$56,MATCH(LEFT(L150,255),LEFT('Disaggregation Records'!$D$3:$D$56,255),0))),"")</f>
        <v/>
      </c>
      <c r="E150" s="413" t="str">
        <f t="array" ref="E150">IFERROR(IF(INDEX('Disaggregation Data'!$K$3:$K$154,MATCH(LEFT(M150,255),LEFT('Disaggregation Data'!$J$3:$J$154,255),0))=0,"",INDEX('Disaggregation Data'!$K$3:$K$154,MATCH(LEFT(M150,255),LEFT('Disaggregation Data'!$J$3:$J$154,255),0))),"")</f>
        <v/>
      </c>
      <c r="F150" s="413" t="str">
        <f t="array" ref="F150">IFERROR(IF(INDEX('Disaggregation Data'!$L$3:$L$154,MATCH(LEFT(M150,255),LEFT('Disaggregation Data'!$J$3:$J$154,255),0))=0,"",INDEX('Disaggregation Data'!$L$3:$L$154,MATCH(LEFT(M150,255),LEFT('Disaggregation Data'!$J$3:$J$154,255),0))),"")</f>
        <v/>
      </c>
      <c r="G150" s="413" t="str">
        <f t="array" ref="G150">IFERROR(IF(INDEX('Disaggregation Data'!$O$3:$O$154,MATCH(LEFT(M150,255),LEFT('Disaggregation Data'!$J$3:$J$154,255),0))=0,"",INDEX('Disaggregation Data'!$O$3:$O$154,MATCH(LEFT(M150,255),LEFT('Disaggregation Data'!$J$3:$J$154,255),0))),"")</f>
        <v/>
      </c>
      <c r="H150" s="412" t="str">
        <f t="array" ref="H150">IFERROR(IF(INDEX('Disaggregation Data'!$P$3:$P$154,MATCH(LEFT(M150,255),LEFT('Disaggregation Data'!$J$3:$J$154,255),0))=0,"",INDEX('Disaggregation Data'!$P$3:$P$154,MATCH(LEFT(M150,255),LEFT('Disaggregation Data'!$J$3:$J$154,255),0))),"")</f>
        <v/>
      </c>
      <c r="I150" s="413" t="str">
        <f t="array" ref="I150">IFERROR(IF(INDEX('Disaggregation Data'!$M$3:$M$154,MATCH(LEFT(M150,255),LEFT('Disaggregation Data'!$J$3:$J$154,255),0))=0,"",INDEX('Disaggregation Data'!$M$3:$M$154,MATCH(LEFT(M150,255),LEFT('Disaggregation Data'!$J$3:$J$154,255),0))),"")</f>
        <v/>
      </c>
      <c r="J150" s="412" t="str">
        <f t="array" ref="J150">IFERROR(IF(INDEX('Disaggregation Data'!$N$3:$N$154,MATCH(LEFT(M150,255),LEFT('Disaggregation Data'!$J$3:$J$154,255),0))=0,"",INDEX('Disaggregation Data'!$N$3:$N$154,MATCH(LEFT(M150,255),LEFT('Disaggregation Data'!$J$3:$J$154,255),0))),"")</f>
        <v/>
      </c>
      <c r="K150" s="504">
        <f t="shared" si="8"/>
        <v>121</v>
      </c>
      <c r="L150" s="504" t="str">
        <f t="shared" si="9"/>
        <v/>
      </c>
      <c r="M150" s="504" t="str">
        <f t="shared" si="10"/>
        <v/>
      </c>
      <c r="N150" s="482" t="b">
        <f t="shared" si="11"/>
        <v>0</v>
      </c>
      <c r="O150" s="487" t="s">
        <v>1868</v>
      </c>
      <c r="P150" s="524" t="str">
        <f t="array" ref="P150">IFERROR(IF(INDEX('Disaggregation Records'!$G$3:$G$56,MATCH(LEFT(L150,255),LEFT('Disaggregation Records'!$D$3:$D$56,255),0))=0,"",INDEX('Disaggregation Records'!$G$3:$G$56,MATCH(LEFT(L150,255),LEFT('Disaggregation Records'!$D$3:$D$56,255),0))),"")</f>
        <v/>
      </c>
      <c r="Q150" s="525" t="s">
        <v>461</v>
      </c>
      <c r="R150" s="383"/>
    </row>
    <row r="151" spans="1:18" ht="47.1" customHeight="1" x14ac:dyDescent="0.25">
      <c r="A151" s="410">
        <v>15</v>
      </c>
      <c r="B151" s="428" t="str">
        <f>IFERROR(VLOOKUP(A151,'Impact Indicators - Section B'!$A$9:$S$27,19,FALSE),"")</f>
        <v/>
      </c>
      <c r="C151" s="523" t="str">
        <f t="array" ref="C151">IFERROR(IF(INDEX('Disaggregation Records'!$E$3:$E$56,MATCH(LEFT(L151,255),LEFT('Disaggregation Records'!$D$3:$D$56,255),0))=0,"",INDEX('Disaggregation Records'!$E$3:$E$56,MATCH(LEFT(L151,255),LEFT('Disaggregation Records'!$D$3:$D$56,255),0))),"")</f>
        <v/>
      </c>
      <c r="D151" s="523" t="str">
        <f t="array" ref="D151">IFERROR(IF(INDEX('Disaggregation Records'!$F$3:$F$56,MATCH(LEFT(L151,255),LEFT('Disaggregation Records'!$D$3:$D$56,255),0))=0,"",INDEX('Disaggregation Records'!$F$3:$F$56,MATCH(LEFT(L151,255),LEFT('Disaggregation Records'!$D$3:$D$56,255),0))),"")</f>
        <v/>
      </c>
      <c r="E151" s="413" t="str">
        <f t="array" ref="E151">IFERROR(IF(INDEX('Disaggregation Data'!$K$3:$K$154,MATCH(LEFT(M151,255),LEFT('Disaggregation Data'!$J$3:$J$154,255),0))=0,"",INDEX('Disaggregation Data'!$K$3:$K$154,MATCH(LEFT(M151,255),LEFT('Disaggregation Data'!$J$3:$J$154,255),0))),"")</f>
        <v/>
      </c>
      <c r="F151" s="413" t="str">
        <f t="array" ref="F151">IFERROR(IF(INDEX('Disaggregation Data'!$L$3:$L$154,MATCH(LEFT(M151,255),LEFT('Disaggregation Data'!$J$3:$J$154,255),0))=0,"",INDEX('Disaggregation Data'!$L$3:$L$154,MATCH(LEFT(M151,255),LEFT('Disaggregation Data'!$J$3:$J$154,255),0))),"")</f>
        <v/>
      </c>
      <c r="G151" s="413" t="str">
        <f t="array" ref="G151">IFERROR(IF(INDEX('Disaggregation Data'!$O$3:$O$154,MATCH(LEFT(M151,255),LEFT('Disaggregation Data'!$J$3:$J$154,255),0))=0,"",INDEX('Disaggregation Data'!$O$3:$O$154,MATCH(LEFT(M151,255),LEFT('Disaggregation Data'!$J$3:$J$154,255),0))),"")</f>
        <v/>
      </c>
      <c r="H151" s="412" t="str">
        <f t="array" ref="H151">IFERROR(IF(INDEX('Disaggregation Data'!$P$3:$P$154,MATCH(LEFT(M151,255),LEFT('Disaggregation Data'!$J$3:$J$154,255),0))=0,"",INDEX('Disaggregation Data'!$P$3:$P$154,MATCH(LEFT(M151,255),LEFT('Disaggregation Data'!$J$3:$J$154,255),0))),"")</f>
        <v/>
      </c>
      <c r="I151" s="413" t="str">
        <f t="array" ref="I151">IFERROR(IF(INDEX('Disaggregation Data'!$M$3:$M$154,MATCH(LEFT(M151,255),LEFT('Disaggregation Data'!$J$3:$J$154,255),0))=0,"",INDEX('Disaggregation Data'!$M$3:$M$154,MATCH(LEFT(M151,255),LEFT('Disaggregation Data'!$J$3:$J$154,255),0))),"")</f>
        <v/>
      </c>
      <c r="J151" s="412" t="str">
        <f t="array" ref="J151">IFERROR(IF(INDEX('Disaggregation Data'!$N$3:$N$154,MATCH(LEFT(M151,255),LEFT('Disaggregation Data'!$J$3:$J$154,255),0))=0,"",INDEX('Disaggregation Data'!$N$3:$N$154,MATCH(LEFT(M151,255),LEFT('Disaggregation Data'!$J$3:$J$154,255),0))),"")</f>
        <v/>
      </c>
      <c r="K151" s="504">
        <f t="shared" si="8"/>
        <v>122</v>
      </c>
      <c r="L151" s="504" t="str">
        <f t="shared" si="9"/>
        <v/>
      </c>
      <c r="M151" s="504" t="str">
        <f t="shared" si="10"/>
        <v/>
      </c>
      <c r="N151" s="482" t="b">
        <f t="shared" si="11"/>
        <v>0</v>
      </c>
      <c r="O151" s="487" t="s">
        <v>1869</v>
      </c>
      <c r="P151" s="524" t="str">
        <f t="array" ref="P151">IFERROR(IF(INDEX('Disaggregation Records'!$G$3:$G$56,MATCH(LEFT(L151,255),LEFT('Disaggregation Records'!$D$3:$D$56,255),0))=0,"",INDEX('Disaggregation Records'!$G$3:$G$56,MATCH(LEFT(L151,255),LEFT('Disaggregation Records'!$D$3:$D$56,255),0))),"")</f>
        <v/>
      </c>
      <c r="Q151" s="525" t="s">
        <v>461</v>
      </c>
      <c r="R151" s="383"/>
    </row>
    <row r="152" spans="1:18" ht="47.1" customHeight="1" x14ac:dyDescent="0.25">
      <c r="A152" s="410">
        <v>15</v>
      </c>
      <c r="B152" s="428" t="str">
        <f>IFERROR(VLOOKUP(A152,'Impact Indicators - Section B'!$A$9:$S$27,19,FALSE),"")</f>
        <v/>
      </c>
      <c r="C152" s="523" t="str">
        <f t="array" ref="C152">IFERROR(IF(INDEX('Disaggregation Records'!$E$3:$E$56,MATCH(LEFT(L152,255),LEFT('Disaggregation Records'!$D$3:$D$56,255),0))=0,"",INDEX('Disaggregation Records'!$E$3:$E$56,MATCH(LEFT(L152,255),LEFT('Disaggregation Records'!$D$3:$D$56,255),0))),"")</f>
        <v/>
      </c>
      <c r="D152" s="523" t="str">
        <f t="array" ref="D152">IFERROR(IF(INDEX('Disaggregation Records'!$F$3:$F$56,MATCH(LEFT(L152,255),LEFT('Disaggregation Records'!$D$3:$D$56,255),0))=0,"",INDEX('Disaggregation Records'!$F$3:$F$56,MATCH(LEFT(L152,255),LEFT('Disaggregation Records'!$D$3:$D$56,255),0))),"")</f>
        <v/>
      </c>
      <c r="E152" s="413" t="str">
        <f t="array" ref="E152">IFERROR(IF(INDEX('Disaggregation Data'!$K$3:$K$154,MATCH(LEFT(M152,255),LEFT('Disaggregation Data'!$J$3:$J$154,255),0))=0,"",INDEX('Disaggregation Data'!$K$3:$K$154,MATCH(LEFT(M152,255),LEFT('Disaggregation Data'!$J$3:$J$154,255),0))),"")</f>
        <v/>
      </c>
      <c r="F152" s="413" t="str">
        <f t="array" ref="F152">IFERROR(IF(INDEX('Disaggregation Data'!$L$3:$L$154,MATCH(LEFT(M152,255),LEFT('Disaggregation Data'!$J$3:$J$154,255),0))=0,"",INDEX('Disaggregation Data'!$L$3:$L$154,MATCH(LEFT(M152,255),LEFT('Disaggregation Data'!$J$3:$J$154,255),0))),"")</f>
        <v/>
      </c>
      <c r="G152" s="413" t="str">
        <f t="array" ref="G152">IFERROR(IF(INDEX('Disaggregation Data'!$O$3:$O$154,MATCH(LEFT(M152,255),LEFT('Disaggregation Data'!$J$3:$J$154,255),0))=0,"",INDEX('Disaggregation Data'!$O$3:$O$154,MATCH(LEFT(M152,255),LEFT('Disaggregation Data'!$J$3:$J$154,255),0))),"")</f>
        <v/>
      </c>
      <c r="H152" s="412" t="str">
        <f t="array" ref="H152">IFERROR(IF(INDEX('Disaggregation Data'!$P$3:$P$154,MATCH(LEFT(M152,255),LEFT('Disaggregation Data'!$J$3:$J$154,255),0))=0,"",INDEX('Disaggregation Data'!$P$3:$P$154,MATCH(LEFT(M152,255),LEFT('Disaggregation Data'!$J$3:$J$154,255),0))),"")</f>
        <v/>
      </c>
      <c r="I152" s="413" t="str">
        <f t="array" ref="I152">IFERROR(IF(INDEX('Disaggregation Data'!$M$3:$M$154,MATCH(LEFT(M152,255),LEFT('Disaggregation Data'!$J$3:$J$154,255),0))=0,"",INDEX('Disaggregation Data'!$M$3:$M$154,MATCH(LEFT(M152,255),LEFT('Disaggregation Data'!$J$3:$J$154,255),0))),"")</f>
        <v/>
      </c>
      <c r="J152" s="412" t="str">
        <f t="array" ref="J152">IFERROR(IF(INDEX('Disaggregation Data'!$N$3:$N$154,MATCH(LEFT(M152,255),LEFT('Disaggregation Data'!$J$3:$J$154,255),0))=0,"",INDEX('Disaggregation Data'!$N$3:$N$154,MATCH(LEFT(M152,255),LEFT('Disaggregation Data'!$J$3:$J$154,255),0))),"")</f>
        <v/>
      </c>
      <c r="K152" s="504">
        <f t="shared" si="8"/>
        <v>123</v>
      </c>
      <c r="L152" s="504" t="str">
        <f t="shared" si="9"/>
        <v/>
      </c>
      <c r="M152" s="504" t="str">
        <f t="shared" si="10"/>
        <v/>
      </c>
      <c r="N152" s="482" t="b">
        <f t="shared" si="11"/>
        <v>0</v>
      </c>
      <c r="O152" s="487" t="s">
        <v>1870</v>
      </c>
      <c r="P152" s="524" t="str">
        <f t="array" ref="P152">IFERROR(IF(INDEX('Disaggregation Records'!$G$3:$G$56,MATCH(LEFT(L152,255),LEFT('Disaggregation Records'!$D$3:$D$56,255),0))=0,"",INDEX('Disaggregation Records'!$G$3:$G$56,MATCH(LEFT(L152,255),LEFT('Disaggregation Records'!$D$3:$D$56,255),0))),"")</f>
        <v/>
      </c>
      <c r="Q152" s="525" t="s">
        <v>461</v>
      </c>
      <c r="R152" s="383"/>
    </row>
    <row r="153" spans="1:18" ht="47.1" customHeight="1" x14ac:dyDescent="0.25">
      <c r="A153" s="410">
        <v>15</v>
      </c>
      <c r="B153" s="428" t="str">
        <f>IFERROR(VLOOKUP(A153,'Impact Indicators - Section B'!$A$9:$S$27,19,FALSE),"")</f>
        <v/>
      </c>
      <c r="C153" s="523" t="str">
        <f t="array" ref="C153">IFERROR(IF(INDEX('Disaggregation Records'!$E$3:$E$56,MATCH(LEFT(L153,255),LEFT('Disaggregation Records'!$D$3:$D$56,255),0))=0,"",INDEX('Disaggregation Records'!$E$3:$E$56,MATCH(LEFT(L153,255),LEFT('Disaggregation Records'!$D$3:$D$56,255),0))),"")</f>
        <v/>
      </c>
      <c r="D153" s="523" t="str">
        <f t="array" ref="D153">IFERROR(IF(INDEX('Disaggregation Records'!$F$3:$F$56,MATCH(LEFT(L153,255),LEFT('Disaggregation Records'!$D$3:$D$56,255),0))=0,"",INDEX('Disaggregation Records'!$F$3:$F$56,MATCH(LEFT(L153,255),LEFT('Disaggregation Records'!$D$3:$D$56,255),0))),"")</f>
        <v/>
      </c>
      <c r="E153" s="413" t="str">
        <f t="array" ref="E153">IFERROR(IF(INDEX('Disaggregation Data'!$K$3:$K$154,MATCH(LEFT(M153,255),LEFT('Disaggregation Data'!$J$3:$J$154,255),0))=0,"",INDEX('Disaggregation Data'!$K$3:$K$154,MATCH(LEFT(M153,255),LEFT('Disaggregation Data'!$J$3:$J$154,255),0))),"")</f>
        <v/>
      </c>
      <c r="F153" s="413" t="str">
        <f t="array" ref="F153">IFERROR(IF(INDEX('Disaggregation Data'!$L$3:$L$154,MATCH(LEFT(M153,255),LEFT('Disaggregation Data'!$J$3:$J$154,255),0))=0,"",INDEX('Disaggregation Data'!$L$3:$L$154,MATCH(LEFT(M153,255),LEFT('Disaggregation Data'!$J$3:$J$154,255),0))),"")</f>
        <v/>
      </c>
      <c r="G153" s="413" t="str">
        <f t="array" ref="G153">IFERROR(IF(INDEX('Disaggregation Data'!$O$3:$O$154,MATCH(LEFT(M153,255),LEFT('Disaggregation Data'!$J$3:$J$154,255),0))=0,"",INDEX('Disaggregation Data'!$O$3:$O$154,MATCH(LEFT(M153,255),LEFT('Disaggregation Data'!$J$3:$J$154,255),0))),"")</f>
        <v/>
      </c>
      <c r="H153" s="412" t="str">
        <f t="array" ref="H153">IFERROR(IF(INDEX('Disaggregation Data'!$P$3:$P$154,MATCH(LEFT(M153,255),LEFT('Disaggregation Data'!$J$3:$J$154,255),0))=0,"",INDEX('Disaggregation Data'!$P$3:$P$154,MATCH(LEFT(M153,255),LEFT('Disaggregation Data'!$J$3:$J$154,255),0))),"")</f>
        <v/>
      </c>
      <c r="I153" s="413" t="str">
        <f t="array" ref="I153">IFERROR(IF(INDEX('Disaggregation Data'!$M$3:$M$154,MATCH(LEFT(M153,255),LEFT('Disaggregation Data'!$J$3:$J$154,255),0))=0,"",INDEX('Disaggregation Data'!$M$3:$M$154,MATCH(LEFT(M153,255),LEFT('Disaggregation Data'!$J$3:$J$154,255),0))),"")</f>
        <v/>
      </c>
      <c r="J153" s="412" t="str">
        <f t="array" ref="J153">IFERROR(IF(INDEX('Disaggregation Data'!$N$3:$N$154,MATCH(LEFT(M153,255),LEFT('Disaggregation Data'!$J$3:$J$154,255),0))=0,"",INDEX('Disaggregation Data'!$N$3:$N$154,MATCH(LEFT(M153,255),LEFT('Disaggregation Data'!$J$3:$J$154,255),0))),"")</f>
        <v/>
      </c>
      <c r="K153" s="504">
        <f t="shared" si="8"/>
        <v>124</v>
      </c>
      <c r="L153" s="504" t="str">
        <f t="shared" si="9"/>
        <v/>
      </c>
      <c r="M153" s="504" t="str">
        <f t="shared" si="10"/>
        <v/>
      </c>
      <c r="N153" s="482" t="b">
        <f t="shared" si="11"/>
        <v>0</v>
      </c>
      <c r="O153" s="487" t="s">
        <v>1871</v>
      </c>
      <c r="P153" s="524" t="str">
        <f t="array" ref="P153">IFERROR(IF(INDEX('Disaggregation Records'!$G$3:$G$56,MATCH(LEFT(L153,255),LEFT('Disaggregation Records'!$D$3:$D$56,255),0))=0,"",INDEX('Disaggregation Records'!$G$3:$G$56,MATCH(LEFT(L153,255),LEFT('Disaggregation Records'!$D$3:$D$56,255),0))),"")</f>
        <v/>
      </c>
      <c r="Q153" s="525" t="s">
        <v>461</v>
      </c>
      <c r="R153" s="383"/>
    </row>
    <row r="154" spans="1:18" ht="47.1" customHeight="1" x14ac:dyDescent="0.25">
      <c r="A154" s="410">
        <v>15</v>
      </c>
      <c r="B154" s="428" t="str">
        <f>IFERROR(VLOOKUP(A154,'Impact Indicators - Section B'!$A$9:$S$27,19,FALSE),"")</f>
        <v/>
      </c>
      <c r="C154" s="523" t="str">
        <f t="array" ref="C154">IFERROR(IF(INDEX('Disaggregation Records'!$E$3:$E$56,MATCH(LEFT(L154,255),LEFT('Disaggregation Records'!$D$3:$D$56,255),0))=0,"",INDEX('Disaggregation Records'!$E$3:$E$56,MATCH(LEFT(L154,255),LEFT('Disaggregation Records'!$D$3:$D$56,255),0))),"")</f>
        <v/>
      </c>
      <c r="D154" s="523" t="str">
        <f t="array" ref="D154">IFERROR(IF(INDEX('Disaggregation Records'!$F$3:$F$56,MATCH(LEFT(L154,255),LEFT('Disaggregation Records'!$D$3:$D$56,255),0))=0,"",INDEX('Disaggregation Records'!$F$3:$F$56,MATCH(LEFT(L154,255),LEFT('Disaggregation Records'!$D$3:$D$56,255),0))),"")</f>
        <v/>
      </c>
      <c r="E154" s="413" t="str">
        <f t="array" ref="E154">IFERROR(IF(INDEX('Disaggregation Data'!$K$3:$K$154,MATCH(LEFT(M154,255),LEFT('Disaggregation Data'!$J$3:$J$154,255),0))=0,"",INDEX('Disaggregation Data'!$K$3:$K$154,MATCH(LEFT(M154,255),LEFT('Disaggregation Data'!$J$3:$J$154,255),0))),"")</f>
        <v/>
      </c>
      <c r="F154" s="413" t="str">
        <f t="array" ref="F154">IFERROR(IF(INDEX('Disaggregation Data'!$L$3:$L$154,MATCH(LEFT(M154,255),LEFT('Disaggregation Data'!$J$3:$J$154,255),0))=0,"",INDEX('Disaggregation Data'!$L$3:$L$154,MATCH(LEFT(M154,255),LEFT('Disaggregation Data'!$J$3:$J$154,255),0))),"")</f>
        <v/>
      </c>
      <c r="G154" s="413" t="str">
        <f t="array" ref="G154">IFERROR(IF(INDEX('Disaggregation Data'!$O$3:$O$154,MATCH(LEFT(M154,255),LEFT('Disaggregation Data'!$J$3:$J$154,255),0))=0,"",INDEX('Disaggregation Data'!$O$3:$O$154,MATCH(LEFT(M154,255),LEFT('Disaggregation Data'!$J$3:$J$154,255),0))),"")</f>
        <v/>
      </c>
      <c r="H154" s="412" t="str">
        <f t="array" ref="H154">IFERROR(IF(INDEX('Disaggregation Data'!$P$3:$P$154,MATCH(LEFT(M154,255),LEFT('Disaggregation Data'!$J$3:$J$154,255),0))=0,"",INDEX('Disaggregation Data'!$P$3:$P$154,MATCH(LEFT(M154,255),LEFT('Disaggregation Data'!$J$3:$J$154,255),0))),"")</f>
        <v/>
      </c>
      <c r="I154" s="413" t="str">
        <f t="array" ref="I154">IFERROR(IF(INDEX('Disaggregation Data'!$M$3:$M$154,MATCH(LEFT(M154,255),LEFT('Disaggregation Data'!$J$3:$J$154,255),0))=0,"",INDEX('Disaggregation Data'!$M$3:$M$154,MATCH(LEFT(M154,255),LEFT('Disaggregation Data'!$J$3:$J$154,255),0))),"")</f>
        <v/>
      </c>
      <c r="J154" s="412" t="str">
        <f t="array" ref="J154">IFERROR(IF(INDEX('Disaggregation Data'!$N$3:$N$154,MATCH(LEFT(M154,255),LEFT('Disaggregation Data'!$J$3:$J$154,255),0))=0,"",INDEX('Disaggregation Data'!$N$3:$N$154,MATCH(LEFT(M154,255),LEFT('Disaggregation Data'!$J$3:$J$154,255),0))),"")</f>
        <v/>
      </c>
      <c r="K154" s="504">
        <f t="shared" si="8"/>
        <v>125</v>
      </c>
      <c r="L154" s="504" t="str">
        <f t="shared" si="9"/>
        <v/>
      </c>
      <c r="M154" s="504" t="str">
        <f t="shared" si="10"/>
        <v/>
      </c>
      <c r="N154" s="482" t="b">
        <f t="shared" si="11"/>
        <v>0</v>
      </c>
      <c r="O154" s="487" t="s">
        <v>1872</v>
      </c>
      <c r="P154" s="524" t="str">
        <f t="array" ref="P154">IFERROR(IF(INDEX('Disaggregation Records'!$G$3:$G$56,MATCH(LEFT(L154,255),LEFT('Disaggregation Records'!$D$3:$D$56,255),0))=0,"",INDEX('Disaggregation Records'!$G$3:$G$56,MATCH(LEFT(L154,255),LEFT('Disaggregation Records'!$D$3:$D$56,255),0))),"")</f>
        <v/>
      </c>
      <c r="Q154" s="525" t="s">
        <v>461</v>
      </c>
      <c r="R154" s="383"/>
    </row>
    <row r="155" spans="1:18" ht="47.1" customHeight="1" x14ac:dyDescent="0.25">
      <c r="A155" s="410">
        <v>15</v>
      </c>
      <c r="B155" s="428" t="str">
        <f>IFERROR(VLOOKUP(A155,'Impact Indicators - Section B'!$A$9:$S$27,19,FALSE),"")</f>
        <v/>
      </c>
      <c r="C155" s="523" t="str">
        <f t="array" ref="C155">IFERROR(IF(INDEX('Disaggregation Records'!$E$3:$E$56,MATCH(LEFT(L155,255),LEFT('Disaggregation Records'!$D$3:$D$56,255),0))=0,"",INDEX('Disaggregation Records'!$E$3:$E$56,MATCH(LEFT(L155,255),LEFT('Disaggregation Records'!$D$3:$D$56,255),0))),"")</f>
        <v/>
      </c>
      <c r="D155" s="523" t="str">
        <f t="array" ref="D155">IFERROR(IF(INDEX('Disaggregation Records'!$F$3:$F$56,MATCH(LEFT(L155,255),LEFT('Disaggregation Records'!$D$3:$D$56,255),0))=0,"",INDEX('Disaggregation Records'!$F$3:$F$56,MATCH(LEFT(L155,255),LEFT('Disaggregation Records'!$D$3:$D$56,255),0))),"")</f>
        <v/>
      </c>
      <c r="E155" s="413" t="str">
        <f t="array" ref="E155">IFERROR(IF(INDEX('Disaggregation Data'!$K$3:$K$154,MATCH(LEFT(M155,255),LEFT('Disaggregation Data'!$J$3:$J$154,255),0))=0,"",INDEX('Disaggregation Data'!$K$3:$K$154,MATCH(LEFT(M155,255),LEFT('Disaggregation Data'!$J$3:$J$154,255),0))),"")</f>
        <v/>
      </c>
      <c r="F155" s="413" t="str">
        <f t="array" ref="F155">IFERROR(IF(INDEX('Disaggregation Data'!$L$3:$L$154,MATCH(LEFT(M155,255),LEFT('Disaggregation Data'!$J$3:$J$154,255),0))=0,"",INDEX('Disaggregation Data'!$L$3:$L$154,MATCH(LEFT(M155,255),LEFT('Disaggregation Data'!$J$3:$J$154,255),0))),"")</f>
        <v/>
      </c>
      <c r="G155" s="413" t="str">
        <f t="array" ref="G155">IFERROR(IF(INDEX('Disaggregation Data'!$O$3:$O$154,MATCH(LEFT(M155,255),LEFT('Disaggregation Data'!$J$3:$J$154,255),0))=0,"",INDEX('Disaggregation Data'!$O$3:$O$154,MATCH(LEFT(M155,255),LEFT('Disaggregation Data'!$J$3:$J$154,255),0))),"")</f>
        <v/>
      </c>
      <c r="H155" s="412" t="str">
        <f t="array" ref="H155">IFERROR(IF(INDEX('Disaggregation Data'!$P$3:$P$154,MATCH(LEFT(M155,255),LEFT('Disaggregation Data'!$J$3:$J$154,255),0))=0,"",INDEX('Disaggregation Data'!$P$3:$P$154,MATCH(LEFT(M155,255),LEFT('Disaggregation Data'!$J$3:$J$154,255),0))),"")</f>
        <v/>
      </c>
      <c r="I155" s="413" t="str">
        <f t="array" ref="I155">IFERROR(IF(INDEX('Disaggregation Data'!$M$3:$M$154,MATCH(LEFT(M155,255),LEFT('Disaggregation Data'!$J$3:$J$154,255),0))=0,"",INDEX('Disaggregation Data'!$M$3:$M$154,MATCH(LEFT(M155,255),LEFT('Disaggregation Data'!$J$3:$J$154,255),0))),"")</f>
        <v/>
      </c>
      <c r="J155" s="412" t="str">
        <f t="array" ref="J155">IFERROR(IF(INDEX('Disaggregation Data'!$N$3:$N$154,MATCH(LEFT(M155,255),LEFT('Disaggregation Data'!$J$3:$J$154,255),0))=0,"",INDEX('Disaggregation Data'!$N$3:$N$154,MATCH(LEFT(M155,255),LEFT('Disaggregation Data'!$J$3:$J$154,255),0))),"")</f>
        <v/>
      </c>
      <c r="K155" s="504">
        <f t="shared" si="8"/>
        <v>126</v>
      </c>
      <c r="L155" s="504" t="str">
        <f t="shared" si="9"/>
        <v/>
      </c>
      <c r="M155" s="504" t="str">
        <f t="shared" si="10"/>
        <v/>
      </c>
      <c r="N155" s="482" t="b">
        <f t="shared" si="11"/>
        <v>0</v>
      </c>
      <c r="O155" s="487" t="s">
        <v>1873</v>
      </c>
      <c r="P155" s="524" t="str">
        <f t="array" ref="P155">IFERROR(IF(INDEX('Disaggregation Records'!$G$3:$G$56,MATCH(LEFT(L155,255),LEFT('Disaggregation Records'!$D$3:$D$56,255),0))=0,"",INDEX('Disaggregation Records'!$G$3:$G$56,MATCH(LEFT(L155,255),LEFT('Disaggregation Records'!$D$3:$D$56,255),0))),"")</f>
        <v/>
      </c>
      <c r="Q155" s="525" t="s">
        <v>461</v>
      </c>
      <c r="R155" s="383"/>
    </row>
    <row r="156" spans="1:18" ht="47.1" customHeight="1" x14ac:dyDescent="0.25">
      <c r="A156" s="410">
        <v>15</v>
      </c>
      <c r="B156" s="428" t="str">
        <f>IFERROR(VLOOKUP(A156,'Impact Indicators - Section B'!$A$9:$S$27,19,FALSE),"")</f>
        <v/>
      </c>
      <c r="C156" s="523" t="str">
        <f t="array" ref="C156">IFERROR(IF(INDEX('Disaggregation Records'!$E$3:$E$56,MATCH(LEFT(L156,255),LEFT('Disaggregation Records'!$D$3:$D$56,255),0))=0,"",INDEX('Disaggregation Records'!$E$3:$E$56,MATCH(LEFT(L156,255),LEFT('Disaggregation Records'!$D$3:$D$56,255),0))),"")</f>
        <v/>
      </c>
      <c r="D156" s="523" t="str">
        <f t="array" ref="D156">IFERROR(IF(INDEX('Disaggregation Records'!$F$3:$F$56,MATCH(LEFT(L156,255),LEFT('Disaggregation Records'!$D$3:$D$56,255),0))=0,"",INDEX('Disaggregation Records'!$F$3:$F$56,MATCH(LEFT(L156,255),LEFT('Disaggregation Records'!$D$3:$D$56,255),0))),"")</f>
        <v/>
      </c>
      <c r="E156" s="413" t="str">
        <f t="array" ref="E156">IFERROR(IF(INDEX('Disaggregation Data'!$K$3:$K$154,MATCH(LEFT(M156,255),LEFT('Disaggregation Data'!$J$3:$J$154,255),0))=0,"",INDEX('Disaggregation Data'!$K$3:$K$154,MATCH(LEFT(M156,255),LEFT('Disaggregation Data'!$J$3:$J$154,255),0))),"")</f>
        <v/>
      </c>
      <c r="F156" s="413" t="str">
        <f t="array" ref="F156">IFERROR(IF(INDEX('Disaggregation Data'!$L$3:$L$154,MATCH(LEFT(M156,255),LEFT('Disaggregation Data'!$J$3:$J$154,255),0))=0,"",INDEX('Disaggregation Data'!$L$3:$L$154,MATCH(LEFT(M156,255),LEFT('Disaggregation Data'!$J$3:$J$154,255),0))),"")</f>
        <v/>
      </c>
      <c r="G156" s="413" t="str">
        <f t="array" ref="G156">IFERROR(IF(INDEX('Disaggregation Data'!$O$3:$O$154,MATCH(LEFT(M156,255),LEFT('Disaggregation Data'!$J$3:$J$154,255),0))=0,"",INDEX('Disaggregation Data'!$O$3:$O$154,MATCH(LEFT(M156,255),LEFT('Disaggregation Data'!$J$3:$J$154,255),0))),"")</f>
        <v/>
      </c>
      <c r="H156" s="412" t="str">
        <f t="array" ref="H156">IFERROR(IF(INDEX('Disaggregation Data'!$P$3:$P$154,MATCH(LEFT(M156,255),LEFT('Disaggregation Data'!$J$3:$J$154,255),0))=0,"",INDEX('Disaggregation Data'!$P$3:$P$154,MATCH(LEFT(M156,255),LEFT('Disaggregation Data'!$J$3:$J$154,255),0))),"")</f>
        <v/>
      </c>
      <c r="I156" s="413" t="str">
        <f t="array" ref="I156">IFERROR(IF(INDEX('Disaggregation Data'!$M$3:$M$154,MATCH(LEFT(M156,255),LEFT('Disaggregation Data'!$J$3:$J$154,255),0))=0,"",INDEX('Disaggregation Data'!$M$3:$M$154,MATCH(LEFT(M156,255),LEFT('Disaggregation Data'!$J$3:$J$154,255),0))),"")</f>
        <v/>
      </c>
      <c r="J156" s="412" t="str">
        <f t="array" ref="J156">IFERROR(IF(INDEX('Disaggregation Data'!$N$3:$N$154,MATCH(LEFT(M156,255),LEFT('Disaggregation Data'!$J$3:$J$154,255),0))=0,"",INDEX('Disaggregation Data'!$N$3:$N$154,MATCH(LEFT(M156,255),LEFT('Disaggregation Data'!$J$3:$J$154,255),0))),"")</f>
        <v/>
      </c>
      <c r="K156" s="504">
        <f t="shared" si="8"/>
        <v>127</v>
      </c>
      <c r="L156" s="504" t="str">
        <f t="shared" si="9"/>
        <v/>
      </c>
      <c r="M156" s="504" t="str">
        <f t="shared" si="10"/>
        <v/>
      </c>
      <c r="N156" s="482" t="b">
        <f t="shared" si="11"/>
        <v>0</v>
      </c>
      <c r="O156" s="487" t="s">
        <v>1874</v>
      </c>
      <c r="P156" s="524" t="str">
        <f t="array" ref="P156">IFERROR(IF(INDEX('Disaggregation Records'!$G$3:$G$56,MATCH(LEFT(L156,255),LEFT('Disaggregation Records'!$D$3:$D$56,255),0))=0,"",INDEX('Disaggregation Records'!$G$3:$G$56,MATCH(LEFT(L156,255),LEFT('Disaggregation Records'!$D$3:$D$56,255),0))),"")</f>
        <v/>
      </c>
      <c r="Q156" s="525" t="s">
        <v>461</v>
      </c>
      <c r="R156" s="383"/>
    </row>
    <row r="157" spans="1:18" ht="47.1" customHeight="1" x14ac:dyDescent="0.25">
      <c r="A157" s="410">
        <v>15</v>
      </c>
      <c r="B157" s="428" t="str">
        <f>IFERROR(VLOOKUP(A157,'Impact Indicators - Section B'!$A$9:$S$27,19,FALSE),"")</f>
        <v/>
      </c>
      <c r="C157" s="523" t="str">
        <f t="array" ref="C157">IFERROR(IF(INDEX('Disaggregation Records'!$E$3:$E$56,MATCH(LEFT(L157,255),LEFT('Disaggregation Records'!$D$3:$D$56,255),0))=0,"",INDEX('Disaggregation Records'!$E$3:$E$56,MATCH(LEFT(L157,255),LEFT('Disaggregation Records'!$D$3:$D$56,255),0))),"")</f>
        <v/>
      </c>
      <c r="D157" s="523" t="str">
        <f t="array" ref="D157">IFERROR(IF(INDEX('Disaggregation Records'!$F$3:$F$56,MATCH(LEFT(L157,255),LEFT('Disaggregation Records'!$D$3:$D$56,255),0))=0,"",INDEX('Disaggregation Records'!$F$3:$F$56,MATCH(LEFT(L157,255),LEFT('Disaggregation Records'!$D$3:$D$56,255),0))),"")</f>
        <v/>
      </c>
      <c r="E157" s="413" t="str">
        <f t="array" ref="E157">IFERROR(IF(INDEX('Disaggregation Data'!$K$3:$K$154,MATCH(LEFT(M157,255),LEFT('Disaggregation Data'!$J$3:$J$154,255),0))=0,"",INDEX('Disaggregation Data'!$K$3:$K$154,MATCH(LEFT(M157,255),LEFT('Disaggregation Data'!$J$3:$J$154,255),0))),"")</f>
        <v/>
      </c>
      <c r="F157" s="413" t="str">
        <f t="array" ref="F157">IFERROR(IF(INDEX('Disaggregation Data'!$L$3:$L$154,MATCH(LEFT(M157,255),LEFT('Disaggregation Data'!$J$3:$J$154,255),0))=0,"",INDEX('Disaggregation Data'!$L$3:$L$154,MATCH(LEFT(M157,255),LEFT('Disaggregation Data'!$J$3:$J$154,255),0))),"")</f>
        <v/>
      </c>
      <c r="G157" s="413" t="str">
        <f t="array" ref="G157">IFERROR(IF(INDEX('Disaggregation Data'!$O$3:$O$154,MATCH(LEFT(M157,255),LEFT('Disaggregation Data'!$J$3:$J$154,255),0))=0,"",INDEX('Disaggregation Data'!$O$3:$O$154,MATCH(LEFT(M157,255),LEFT('Disaggregation Data'!$J$3:$J$154,255),0))),"")</f>
        <v/>
      </c>
      <c r="H157" s="412" t="str">
        <f t="array" ref="H157">IFERROR(IF(INDEX('Disaggregation Data'!$P$3:$P$154,MATCH(LEFT(M157,255),LEFT('Disaggregation Data'!$J$3:$J$154,255),0))=0,"",INDEX('Disaggregation Data'!$P$3:$P$154,MATCH(LEFT(M157,255),LEFT('Disaggregation Data'!$J$3:$J$154,255),0))),"")</f>
        <v/>
      </c>
      <c r="I157" s="413" t="str">
        <f t="array" ref="I157">IFERROR(IF(INDEX('Disaggregation Data'!$M$3:$M$154,MATCH(LEFT(M157,255),LEFT('Disaggregation Data'!$J$3:$J$154,255),0))=0,"",INDEX('Disaggregation Data'!$M$3:$M$154,MATCH(LEFT(M157,255),LEFT('Disaggregation Data'!$J$3:$J$154,255),0))),"")</f>
        <v/>
      </c>
      <c r="J157" s="412" t="str">
        <f t="array" ref="J157">IFERROR(IF(INDEX('Disaggregation Data'!$N$3:$N$154,MATCH(LEFT(M157,255),LEFT('Disaggregation Data'!$J$3:$J$154,255),0))=0,"",INDEX('Disaggregation Data'!$N$3:$N$154,MATCH(LEFT(M157,255),LEFT('Disaggregation Data'!$J$3:$J$154,255),0))),"")</f>
        <v/>
      </c>
      <c r="K157" s="504">
        <f t="shared" si="8"/>
        <v>128</v>
      </c>
      <c r="L157" s="504" t="str">
        <f t="shared" si="9"/>
        <v/>
      </c>
      <c r="M157" s="504" t="str">
        <f t="shared" si="10"/>
        <v/>
      </c>
      <c r="N157" s="482" t="b">
        <f t="shared" si="11"/>
        <v>0</v>
      </c>
      <c r="O157" s="487" t="s">
        <v>1875</v>
      </c>
      <c r="P157" s="524" t="str">
        <f t="array" ref="P157">IFERROR(IF(INDEX('Disaggregation Records'!$G$3:$G$56,MATCH(LEFT(L157,255),LEFT('Disaggregation Records'!$D$3:$D$56,255),0))=0,"",INDEX('Disaggregation Records'!$G$3:$G$56,MATCH(LEFT(L157,255),LEFT('Disaggregation Records'!$D$3:$D$56,255),0))),"")</f>
        <v/>
      </c>
      <c r="Q157" s="525" t="s">
        <v>461</v>
      </c>
      <c r="R157" s="383"/>
    </row>
    <row r="158" spans="1:18" ht="47.1" customHeight="1" x14ac:dyDescent="0.25">
      <c r="A158" s="410">
        <v>15</v>
      </c>
      <c r="B158" s="428" t="str">
        <f>IFERROR(VLOOKUP(A158,'Impact Indicators - Section B'!$A$9:$S$27,19,FALSE),"")</f>
        <v/>
      </c>
      <c r="C158" s="523" t="str">
        <f t="array" ref="C158">IFERROR(IF(INDEX('Disaggregation Records'!$E$3:$E$56,MATCH(LEFT(L158,255),LEFT('Disaggregation Records'!$D$3:$D$56,255),0))=0,"",INDEX('Disaggregation Records'!$E$3:$E$56,MATCH(LEFT(L158,255),LEFT('Disaggregation Records'!$D$3:$D$56,255),0))),"")</f>
        <v/>
      </c>
      <c r="D158" s="523" t="str">
        <f t="array" ref="D158">IFERROR(IF(INDEX('Disaggregation Records'!$F$3:$F$56,MATCH(LEFT(L158,255),LEFT('Disaggregation Records'!$D$3:$D$56,255),0))=0,"",INDEX('Disaggregation Records'!$F$3:$F$56,MATCH(LEFT(L158,255),LEFT('Disaggregation Records'!$D$3:$D$56,255),0))),"")</f>
        <v/>
      </c>
      <c r="E158" s="413" t="str">
        <f t="array" ref="E158">IFERROR(IF(INDEX('Disaggregation Data'!$K$3:$K$154,MATCH(LEFT(M158,255),LEFT('Disaggregation Data'!$J$3:$J$154,255),0))=0,"",INDEX('Disaggregation Data'!$K$3:$K$154,MATCH(LEFT(M158,255),LEFT('Disaggregation Data'!$J$3:$J$154,255),0))),"")</f>
        <v/>
      </c>
      <c r="F158" s="413" t="str">
        <f t="array" ref="F158">IFERROR(IF(INDEX('Disaggregation Data'!$L$3:$L$154,MATCH(LEFT(M158,255),LEFT('Disaggregation Data'!$J$3:$J$154,255),0))=0,"",INDEX('Disaggregation Data'!$L$3:$L$154,MATCH(LEFT(M158,255),LEFT('Disaggregation Data'!$J$3:$J$154,255),0))),"")</f>
        <v/>
      </c>
      <c r="G158" s="413" t="str">
        <f t="array" ref="G158">IFERROR(IF(INDEX('Disaggregation Data'!$O$3:$O$154,MATCH(LEFT(M158,255),LEFT('Disaggregation Data'!$J$3:$J$154,255),0))=0,"",INDEX('Disaggregation Data'!$O$3:$O$154,MATCH(LEFT(M158,255),LEFT('Disaggregation Data'!$J$3:$J$154,255),0))),"")</f>
        <v/>
      </c>
      <c r="H158" s="412" t="str">
        <f t="array" ref="H158">IFERROR(IF(INDEX('Disaggregation Data'!$P$3:$P$154,MATCH(LEFT(M158,255),LEFT('Disaggregation Data'!$J$3:$J$154,255),0))=0,"",INDEX('Disaggregation Data'!$P$3:$P$154,MATCH(LEFT(M158,255),LEFT('Disaggregation Data'!$J$3:$J$154,255),0))),"")</f>
        <v/>
      </c>
      <c r="I158" s="413" t="str">
        <f t="array" ref="I158">IFERROR(IF(INDEX('Disaggregation Data'!$M$3:$M$154,MATCH(LEFT(M158,255),LEFT('Disaggregation Data'!$J$3:$J$154,255),0))=0,"",INDEX('Disaggregation Data'!$M$3:$M$154,MATCH(LEFT(M158,255),LEFT('Disaggregation Data'!$J$3:$J$154,255),0))),"")</f>
        <v/>
      </c>
      <c r="J158" s="412" t="str">
        <f t="array" ref="J158">IFERROR(IF(INDEX('Disaggregation Data'!$N$3:$N$154,MATCH(LEFT(M158,255),LEFT('Disaggregation Data'!$J$3:$J$154,255),0))=0,"",INDEX('Disaggregation Data'!$N$3:$N$154,MATCH(LEFT(M158,255),LEFT('Disaggregation Data'!$J$3:$J$154,255),0))),"")</f>
        <v/>
      </c>
      <c r="K158" s="504">
        <f t="shared" si="8"/>
        <v>129</v>
      </c>
      <c r="L158" s="504" t="str">
        <f t="shared" si="9"/>
        <v/>
      </c>
      <c r="M158" s="504" t="str">
        <f t="shared" si="10"/>
        <v/>
      </c>
      <c r="N158" s="482" t="b">
        <f t="shared" si="11"/>
        <v>0</v>
      </c>
      <c r="O158" s="487" t="s">
        <v>1876</v>
      </c>
      <c r="P158" s="524" t="str">
        <f t="array" ref="P158">IFERROR(IF(INDEX('Disaggregation Records'!$G$3:$G$56,MATCH(LEFT(L158,255),LEFT('Disaggregation Records'!$D$3:$D$56,255),0))=0,"",INDEX('Disaggregation Records'!$G$3:$G$56,MATCH(LEFT(L158,255),LEFT('Disaggregation Records'!$D$3:$D$56,255),0))),"")</f>
        <v/>
      </c>
      <c r="Q158" s="525" t="s">
        <v>461</v>
      </c>
      <c r="R158" s="383"/>
    </row>
    <row r="159" spans="1:18" ht="0.75" customHeight="1" thickBot="1" x14ac:dyDescent="0.3">
      <c r="A159" s="64"/>
      <c r="B159" s="65"/>
      <c r="C159" s="65"/>
      <c r="D159" s="65"/>
      <c r="E159" s="65"/>
      <c r="F159" s="65"/>
      <c r="G159" s="65"/>
      <c r="H159" s="65"/>
      <c r="I159" s="65"/>
      <c r="J159" s="121"/>
      <c r="K159" s="121"/>
      <c r="L159" s="121"/>
      <c r="M159" s="121"/>
      <c r="N159" s="121"/>
      <c r="O159" s="65"/>
      <c r="P159" s="323"/>
      <c r="Q159" s="374"/>
      <c r="R159" s="60"/>
    </row>
    <row r="160" spans="1:18" ht="39" customHeight="1" thickBot="1" x14ac:dyDescent="0.3">
      <c r="J160" s="122"/>
      <c r="K160" s="122"/>
      <c r="L160" s="122"/>
      <c r="M160" s="122"/>
      <c r="N160" s="122"/>
      <c r="P160" s="134"/>
      <c r="Q160" s="372"/>
    </row>
    <row r="161" spans="1:18" ht="26.85" hidden="1" customHeight="1" x14ac:dyDescent="0.25">
      <c r="J161" s="122"/>
      <c r="K161" s="122"/>
      <c r="L161" s="122"/>
      <c r="M161" s="122"/>
      <c r="N161" s="122"/>
      <c r="P161" s="134"/>
      <c r="Q161" s="372"/>
    </row>
    <row r="162" spans="1:18" ht="29.25" hidden="1" customHeight="1" x14ac:dyDescent="0.25">
      <c r="J162" s="122"/>
      <c r="K162" s="122"/>
      <c r="L162" s="122"/>
      <c r="M162" s="122"/>
      <c r="N162" s="122"/>
      <c r="P162" s="134"/>
      <c r="Q162" s="372"/>
    </row>
    <row r="163" spans="1:18" ht="20.85" hidden="1" customHeight="1" x14ac:dyDescent="0.25">
      <c r="J163" s="122"/>
      <c r="K163" s="122"/>
      <c r="L163" s="122"/>
      <c r="M163" s="122"/>
      <c r="N163" s="122"/>
      <c r="P163" s="134"/>
      <c r="Q163" s="372"/>
    </row>
    <row r="164" spans="1:18" ht="35.25" hidden="1" customHeight="1" thickBot="1" x14ac:dyDescent="0.3">
      <c r="J164" s="122"/>
      <c r="K164" s="122"/>
      <c r="L164" s="122"/>
      <c r="M164" s="122"/>
      <c r="N164" s="122"/>
      <c r="P164" s="134"/>
      <c r="Q164" s="372"/>
    </row>
    <row r="165" spans="1:18" ht="26.25" customHeight="1" thickBot="1" x14ac:dyDescent="0.3">
      <c r="A165" s="595" t="s">
        <v>278</v>
      </c>
      <c r="B165" s="596"/>
      <c r="C165" s="596"/>
      <c r="D165" s="596"/>
      <c r="E165" s="596"/>
      <c r="F165" s="596"/>
      <c r="G165" s="596"/>
      <c r="H165" s="596"/>
      <c r="I165" s="119"/>
      <c r="J165" s="123"/>
      <c r="K165" s="124"/>
      <c r="L165" s="123"/>
      <c r="M165" s="123"/>
      <c r="N165" s="123"/>
      <c r="O165" s="107"/>
      <c r="P165" s="329"/>
      <c r="Q165" s="373"/>
      <c r="R165" s="49"/>
    </row>
    <row r="166" spans="1:18" ht="49.5" customHeight="1" x14ac:dyDescent="0.25">
      <c r="A166" s="423" t="s">
        <v>279</v>
      </c>
      <c r="B166" s="405" t="s">
        <v>277</v>
      </c>
      <c r="C166" s="405" t="s">
        <v>300</v>
      </c>
      <c r="D166" s="405" t="s">
        <v>301</v>
      </c>
      <c r="E166" s="403" t="s">
        <v>265</v>
      </c>
      <c r="F166" s="403" t="s">
        <v>266</v>
      </c>
      <c r="G166" s="403" t="s">
        <v>267</v>
      </c>
      <c r="H166" s="403" t="s">
        <v>270</v>
      </c>
      <c r="I166" s="405" t="s">
        <v>218</v>
      </c>
      <c r="J166" s="405" t="s">
        <v>219</v>
      </c>
      <c r="K166" s="487">
        <v>0</v>
      </c>
      <c r="L166" s="427" t="s">
        <v>72</v>
      </c>
      <c r="M166" s="427" t="s">
        <v>153</v>
      </c>
      <c r="N166" s="427" t="s">
        <v>28</v>
      </c>
      <c r="O166" s="491" t="s">
        <v>30</v>
      </c>
      <c r="P166" s="526" t="s">
        <v>171</v>
      </c>
      <c r="Q166" s="509" t="s">
        <v>318</v>
      </c>
      <c r="R166" s="50"/>
    </row>
    <row r="167" spans="1:18" ht="47.1" hidden="1" customHeight="1" x14ac:dyDescent="0.25">
      <c r="A167" s="410" t="s">
        <v>51</v>
      </c>
      <c r="B167" s="428" t="str">
        <f>IFERROR(VLOOKUP(A167,'Outcome Indicators - Section C'!$A$10:$S$27,19,FALSE),"")</f>
        <v/>
      </c>
      <c r="C167" s="523" t="str">
        <f t="array" ref="C167">IFERROR(IF(INDEX('Disaggregation Records'!$E$59:$E$92,MATCH(LEFT(L167,255),LEFT('Disaggregation Records'!$D$59:$D$92,255),0))=0,"",INDEX('Disaggregation Records'!$E$59:$E$92,MATCH(LEFT(L167,255),LEFT('Disaggregation Records'!$D$59:$D$92,255),0))),"")</f>
        <v/>
      </c>
      <c r="D167" s="523" t="str">
        <f t="array" ref="D167">IFERROR(IF(INDEX('Disaggregation Records'!$F$59:$F$92,MATCH(LEFT(L167,255),LEFT('Disaggregation Records'!$D$59:$D$92,255),0))=0,"",INDEX('Disaggregation Records'!$F$59:$F$92,MATCH(LEFT(L167,255),LEFT('Disaggregation Records'!$D$59:$D$92,255),0))),"")</f>
        <v/>
      </c>
      <c r="E167" s="413" t="str">
        <f t="array" ref="E167">IFERROR(IF(INDEX('Disaggregation Data'!$K$159:$K$310,MATCH(LEFT(M167,255),LEFT('Disaggregation Data'!$J$159:$J$310,255),0))=0,"",INDEX('Disaggregation Data'!$K$159:$K$310,MATCH(LEFT(M167,255),LEFT('Disaggregation Data'!J$159:$J$310,255),0))),"")</f>
        <v/>
      </c>
      <c r="F167" s="413" t="str">
        <f t="array" ref="F167">IFERROR(IF(INDEX('Disaggregation Data'!$L$159:$L$310,MATCH(LEFT(M167,255),LEFT('Disaggregation Data'!$J$159:$J$310,255),0))=0,"",INDEX('Disaggregation Data'!$L$159:$L$310,MATCH(LEFT(M167,255),LEFT('Disaggregation Data'!J$159:$J$310,255),0))),"")</f>
        <v/>
      </c>
      <c r="G167" s="413" t="str">
        <f t="array" ref="G167">IFERROR(IF(INDEX('Disaggregation Data'!$O$159:$O$310,MATCH(LEFT(M167,255),LEFT('Disaggregation Data'!$J$159:$J$310,255),0))=0,"",INDEX('Disaggregation Data'!$O$159:$O$310,MATCH(LEFT(M167,255),LEFT('Disaggregation Data'!J$159:$J$310,255),0))),"")</f>
        <v/>
      </c>
      <c r="H167" s="412" t="str">
        <f t="array" ref="H167">IFERROR(IF(INDEX('Disaggregation Data'!$P$159:$P$310,MATCH(LEFT(M167,255),LEFT('Disaggregation Data'!$J$159:$J$310,255),0))=0,"",INDEX('Disaggregation Data'!$P$159:$P$310,MATCH(LEFT(M167,255),LEFT('Disaggregation Data'!J$159:$J$310,255),0))),"")</f>
        <v/>
      </c>
      <c r="I167" s="412" t="str">
        <f t="array" ref="I167">IFERROR(IF(INDEX('Disaggregation Data'!$M$159:$M$310,MATCH(LEFT(M167,255),LEFT('Disaggregation Data'!$J$159:$J$310,255),0))=0,"",INDEX('Disaggregation Data'!$M$159:$M$310,MATCH(LEFT(M167,255),LEFT('Disaggregation Data'!J$159:$J$310,255),0))),"")</f>
        <v/>
      </c>
      <c r="J167" s="412" t="str">
        <f t="array" ref="J167">IFERROR(IF(INDEX('Disaggregation Data'!$N$159:$N$310,MATCH(LEFT(M167,255),LEFT('Disaggregation Data'!$J$159:$J$310,255),0))=0,"",INDEX('Disaggregation Data'!$N$159:$N$310,MATCH(LEFT(M167,255),LEFT('Disaggregation Data'!J$159:$J$310,255),0))),"")</f>
        <v/>
      </c>
      <c r="K167" s="504">
        <f>IF(B167=B166,K166+1,0)</f>
        <v>0</v>
      </c>
      <c r="L167" s="504" t="str">
        <f>IF(B167&lt;&gt;"",B167&amp;"-"&amp;K167,"")</f>
        <v/>
      </c>
      <c r="M167" s="504" t="str">
        <f>IF(B167&lt;&gt;"",B167&amp;C167&amp;D167,"")</f>
        <v/>
      </c>
      <c r="N167" s="482" t="b">
        <f>IFERROR(IF(B167&lt;&gt;"",TRUE,FALSE),"")</f>
        <v>0</v>
      </c>
      <c r="O167" s="487" t="s">
        <v>29</v>
      </c>
      <c r="P167" s="526" t="str">
        <f t="array" ref="P167">IFERROR(IF(INDEX('Disaggregation Records'!$G$59:$G$92,MATCH(LEFT(L167,255),LEFT('Disaggregation Records'!$D$59:$D$92,255),0))=0,"",INDEX('Disaggregation Records'!$G$59:$G$92,MATCH(LEFT(L167,255),LEFT('Disaggregation Records'!$D$59:$D$92,255),0))),"")</f>
        <v/>
      </c>
      <c r="Q167" s="525" t="s">
        <v>29</v>
      </c>
      <c r="R167" s="50"/>
    </row>
    <row r="168" spans="1:18" ht="47.1" customHeight="1" x14ac:dyDescent="0.25">
      <c r="A168" s="410">
        <v>1</v>
      </c>
      <c r="B168" s="428" t="str">
        <f>IFERROR(VLOOKUP(A168,'Outcome Indicators - Section C'!$A$10:$S$27,19,FALSE),"")</f>
        <v>Malaria O-1a: Proportion de la population ayant dormi sous une moustiquaire imprégnée d'insecticide la nuit précédente</v>
      </c>
      <c r="C168" s="523" t="str">
        <f t="array" ref="C168">IFERROR(IF(INDEX('Disaggregation Records'!$E$59:$E$92,MATCH(LEFT(L168,255),LEFT('Disaggregation Records'!$D$59:$D$92,255),0))=0,"",INDEX('Disaggregation Records'!$E$59:$E$92,MATCH(LEFT(L168,255),LEFT('Disaggregation Records'!$D$59:$D$92,255),0))),"")</f>
        <v>Sexe</v>
      </c>
      <c r="D168" s="523" t="str">
        <f t="array" ref="D168">IFERROR(IF(INDEX('Disaggregation Records'!$F$59:$F$92,MATCH(LEFT(L168,255),LEFT('Disaggregation Records'!$D$59:$D$92,255),0))=0,"",INDEX('Disaggregation Records'!$F$59:$F$92,MATCH(LEFT(L168,255),LEFT('Disaggregation Records'!$D$59:$D$92,255),0))),"")</f>
        <v>Homme</v>
      </c>
      <c r="E168" s="413" t="str">
        <f t="array" ref="E168">IFERROR(IF(INDEX('Disaggregation Data'!$K$159:$K$310,MATCH(LEFT(M168,255),LEFT('Disaggregation Data'!$J$159:$J$310,255),0))=0,"",INDEX('Disaggregation Data'!$K$159:$K$310,MATCH(LEFT(M168,255),LEFT('Disaggregation Data'!J$159:$J$310,255),0))),"")</f>
        <v/>
      </c>
      <c r="F168" s="413" t="str">
        <f t="array" ref="F168">IFERROR(IF(INDEX('Disaggregation Data'!$L$159:$L$310,MATCH(LEFT(M168,255),LEFT('Disaggregation Data'!$J$159:$J$310,255),0))=0,"",INDEX('Disaggregation Data'!$L$159:$L$310,MATCH(LEFT(M168,255),LEFT('Disaggregation Data'!J$159:$J$310,255),0))),"")</f>
        <v/>
      </c>
      <c r="G168" s="413" t="str">
        <f t="array" ref="G168">IFERROR(IF(INDEX('Disaggregation Data'!$O$159:$O$310,MATCH(LEFT(M168,255),LEFT('Disaggregation Data'!$J$159:$J$310,255),0))=0,"",INDEX('Disaggregation Data'!$O$159:$O$310,MATCH(LEFT(M168,255),LEFT('Disaggregation Data'!J$159:$J$310,255),0))),"")</f>
        <v/>
      </c>
      <c r="H168" s="412" t="str">
        <f t="array" ref="H168">IFERROR(IF(INDEX('Disaggregation Data'!$P$159:$P$310,MATCH(LEFT(M168,255),LEFT('Disaggregation Data'!$J$159:$J$310,255),0))=0,"",INDEX('Disaggregation Data'!$P$159:$P$310,MATCH(LEFT(M168,255),LEFT('Disaggregation Data'!J$159:$J$310,255),0))),"")</f>
        <v>La désagrégation de cet indicateur, selon la MIS/EDS, est: population générale, femmes enceintes, enfants de moins de 5 ans.</v>
      </c>
      <c r="I168" s="412" t="str">
        <f t="array" ref="I168">IFERROR(IF(INDEX('Disaggregation Data'!$M$159:$M$310,MATCH(LEFT(M168,255),LEFT('Disaggregation Data'!$J$159:$J$310,255),0))=0,"",INDEX('Disaggregation Data'!$M$159:$M$310,MATCH(LEFT(M168,255),LEFT('Disaggregation Data'!J$159:$J$310,255),0))),"")</f>
        <v/>
      </c>
      <c r="J168" s="412" t="str">
        <f t="array" ref="J168">IFERROR(IF(INDEX('Disaggregation Data'!$N$159:$N$310,MATCH(LEFT(M168,255),LEFT('Disaggregation Data'!$J$159:$J$310,255),0))=0,"",INDEX('Disaggregation Data'!$N$159:$N$310,MATCH(LEFT(M168,255),LEFT('Disaggregation Data'!J$159:$J$310,255),0))),"")</f>
        <v>Disaggregation of this indicator, according to the MIS/DHIS 2017, is: general population, pregnant women, children &lt;5 yrs</v>
      </c>
      <c r="K168" s="504">
        <f t="shared" ref="K168:K231" si="12">IF(B168=B167,K167+1,0)</f>
        <v>0</v>
      </c>
      <c r="L168" s="504" t="str">
        <f t="shared" ref="L168:L231" si="13">IF(B168&lt;&gt;"",B168&amp;"-"&amp;K168,"")</f>
        <v>Malaria O-1a: Proportion de la population ayant dormi sous une moustiquaire imprégnée d'insecticide la nuit précédente-0</v>
      </c>
      <c r="M168" s="504" t="str">
        <f t="shared" ref="M168:M231" si="14">IF(B168&lt;&gt;"",B168&amp;C168&amp;D168,"")</f>
        <v>Malaria O-1a: Proportion de la population ayant dormi sous une moustiquaire imprégnée d'insecticide la nuit précédenteSexeHomme</v>
      </c>
      <c r="N168" s="482" t="b">
        <f t="shared" ref="N168:N231" si="15">IFERROR(IF(B168&lt;&gt;"",TRUE,FALSE),"")</f>
        <v>1</v>
      </c>
      <c r="O168" s="487" t="s">
        <v>1879</v>
      </c>
      <c r="P168" s="526" t="str">
        <f t="array" ref="P168">IFERROR(IF(INDEX('Disaggregation Records'!$G$59:$G$92,MATCH(LEFT(L168,255),LEFT('Disaggregation Records'!$D$59:$D$92,255),0))=0,"",INDEX('Disaggregation Records'!$G$59:$G$92,MATCH(LEFT(L168,255),LEFT('Disaggregation Records'!$D$59:$D$92,255),0))),"")</f>
        <v>a1L36000000zoLNEAY</v>
      </c>
      <c r="Q168" s="525" t="s">
        <v>868</v>
      </c>
      <c r="R168" s="50"/>
    </row>
    <row r="169" spans="1:18" ht="47.1" customHeight="1" x14ac:dyDescent="0.25">
      <c r="A169" s="410">
        <v>1</v>
      </c>
      <c r="B169" s="428" t="str">
        <f>IFERROR(VLOOKUP(A169,'Outcome Indicators - Section C'!$A$10:$S$27,19,FALSE),"")</f>
        <v>Malaria O-1a: Proportion de la population ayant dormi sous une moustiquaire imprégnée d'insecticide la nuit précédente</v>
      </c>
      <c r="C169" s="523" t="str">
        <f t="array" ref="C169">IFERROR(IF(INDEX('Disaggregation Records'!$E$59:$E$92,MATCH(LEFT(L169,255),LEFT('Disaggregation Records'!$D$59:$D$92,255),0))=0,"",INDEX('Disaggregation Records'!$E$59:$E$92,MATCH(LEFT(L169,255),LEFT('Disaggregation Records'!$D$59:$D$92,255),0))),"")</f>
        <v>Sexe</v>
      </c>
      <c r="D169" s="523" t="str">
        <f t="array" ref="D169">IFERROR(IF(INDEX('Disaggregation Records'!$F$59:$F$92,MATCH(LEFT(L169,255),LEFT('Disaggregation Records'!$D$59:$D$92,255),0))=0,"",INDEX('Disaggregation Records'!$F$59:$F$92,MATCH(LEFT(L169,255),LEFT('Disaggregation Records'!$D$59:$D$92,255),0))),"")</f>
        <v>Femme</v>
      </c>
      <c r="E169" s="413" t="str">
        <f t="array" ref="E169">IFERROR(IF(INDEX('Disaggregation Data'!$K$159:$K$310,MATCH(LEFT(M169,255),LEFT('Disaggregation Data'!$J$159:$J$310,255),0))=0,"",INDEX('Disaggregation Data'!$K$159:$K$310,MATCH(LEFT(M169,255),LEFT('Disaggregation Data'!J$159:$J$310,255),0))),"")</f>
        <v/>
      </c>
      <c r="F169" s="413" t="str">
        <f t="array" ref="F169">IFERROR(IF(INDEX('Disaggregation Data'!$L$159:$L$310,MATCH(LEFT(M169,255),LEFT('Disaggregation Data'!$J$159:$J$310,255),0))=0,"",INDEX('Disaggregation Data'!$L$159:$L$310,MATCH(LEFT(M169,255),LEFT('Disaggregation Data'!J$159:$J$310,255),0))),"")</f>
        <v/>
      </c>
      <c r="G169" s="413" t="str">
        <f t="array" ref="G169">IFERROR(IF(INDEX('Disaggregation Data'!$O$159:$O$310,MATCH(LEFT(M169,255),LEFT('Disaggregation Data'!$J$159:$J$310,255),0))=0,"",INDEX('Disaggregation Data'!$O$159:$O$310,MATCH(LEFT(M169,255),LEFT('Disaggregation Data'!J$159:$J$310,255),0))),"")</f>
        <v/>
      </c>
      <c r="H169" s="412" t="str">
        <f t="array" ref="H169">IFERROR(IF(INDEX('Disaggregation Data'!$P$159:$P$310,MATCH(LEFT(M169,255),LEFT('Disaggregation Data'!$J$159:$J$310,255),0))=0,"",INDEX('Disaggregation Data'!$P$159:$P$310,MATCH(LEFT(M169,255),LEFT('Disaggregation Data'!J$159:$J$310,255),0))),"")</f>
        <v>La désagrégation de cet indicateur, selon la MIS/EDS, est: population générale, femmes enceintes, enfants de moins de 5 ans.</v>
      </c>
      <c r="I169" s="412" t="str">
        <f t="array" ref="I169">IFERROR(IF(INDEX('Disaggregation Data'!$M$159:$M$310,MATCH(LEFT(M169,255),LEFT('Disaggregation Data'!$J$159:$J$310,255),0))=0,"",INDEX('Disaggregation Data'!$M$159:$M$310,MATCH(LEFT(M169,255),LEFT('Disaggregation Data'!J$159:$J$310,255),0))),"")</f>
        <v/>
      </c>
      <c r="J169" s="412" t="str">
        <f t="array" ref="J169">IFERROR(IF(INDEX('Disaggregation Data'!$N$159:$N$310,MATCH(LEFT(M169,255),LEFT('Disaggregation Data'!$J$159:$J$310,255),0))=0,"",INDEX('Disaggregation Data'!$N$159:$N$310,MATCH(LEFT(M169,255),LEFT('Disaggregation Data'!J$159:$J$310,255),0))),"")</f>
        <v>Disaggregation of this indicator, according to the MIS/DHIS 2017, is: general population, pregnant women, children &lt;5 yrs</v>
      </c>
      <c r="K169" s="504">
        <f t="shared" si="12"/>
        <v>1</v>
      </c>
      <c r="L169" s="504" t="str">
        <f t="shared" si="13"/>
        <v>Malaria O-1a: Proportion de la population ayant dormi sous une moustiquaire imprégnée d'insecticide la nuit précédente-1</v>
      </c>
      <c r="M169" s="504" t="str">
        <f t="shared" si="14"/>
        <v>Malaria O-1a: Proportion de la population ayant dormi sous une moustiquaire imprégnée d'insecticide la nuit précédenteSexeFemme</v>
      </c>
      <c r="N169" s="482" t="b">
        <f t="shared" si="15"/>
        <v>1</v>
      </c>
      <c r="O169" s="487" t="s">
        <v>1880</v>
      </c>
      <c r="P169" s="526" t="str">
        <f t="array" ref="P169">IFERROR(IF(INDEX('Disaggregation Records'!$G$59:$G$92,MATCH(LEFT(L169,255),LEFT('Disaggregation Records'!$D$59:$D$92,255),0))=0,"",INDEX('Disaggregation Records'!$G$59:$G$92,MATCH(LEFT(L169,255),LEFT('Disaggregation Records'!$D$59:$D$92,255),0))),"")</f>
        <v>a1L36000000zoLOEAY</v>
      </c>
      <c r="Q169" s="525" t="s">
        <v>868</v>
      </c>
      <c r="R169" s="50"/>
    </row>
    <row r="170" spans="1:18" ht="47.1" customHeight="1" x14ac:dyDescent="0.25">
      <c r="A170" s="410">
        <v>1</v>
      </c>
      <c r="B170" s="428" t="str">
        <f>IFERROR(VLOOKUP(A170,'Outcome Indicators - Section C'!$A$10:$S$27,19,FALSE),"")</f>
        <v>Malaria O-1a: Proportion de la population ayant dormi sous une moustiquaire imprégnée d'insecticide la nuit précédente</v>
      </c>
      <c r="C170" s="523" t="str">
        <f t="array" ref="C170">IFERROR(IF(INDEX('Disaggregation Records'!$E$59:$E$92,MATCH(LEFT(L170,255),LEFT('Disaggregation Records'!$D$59:$D$92,255),0))=0,"",INDEX('Disaggregation Records'!$E$59:$E$92,MATCH(LEFT(L170,255),LEFT('Disaggregation Records'!$D$59:$D$92,255),0))),"")</f>
        <v/>
      </c>
      <c r="D170" s="523" t="str">
        <f t="array" ref="D170">IFERROR(IF(INDEX('Disaggregation Records'!$F$59:$F$92,MATCH(LEFT(L170,255),LEFT('Disaggregation Records'!$D$59:$D$92,255),0))=0,"",INDEX('Disaggregation Records'!$F$59:$F$92,MATCH(LEFT(L170,255),LEFT('Disaggregation Records'!$D$59:$D$92,255),0))),"")</f>
        <v/>
      </c>
      <c r="E170" s="413" t="str">
        <f t="array" ref="E170">IFERROR(IF(INDEX('Disaggregation Data'!$K$159:$K$310,MATCH(LEFT(M170,255),LEFT('Disaggregation Data'!$J$159:$J$310,255),0))=0,"",INDEX('Disaggregation Data'!$K$159:$K$310,MATCH(LEFT(M170,255),LEFT('Disaggregation Data'!J$159:$J$310,255),0))),"")</f>
        <v/>
      </c>
      <c r="F170" s="413" t="str">
        <f t="array" ref="F170">IFERROR(IF(INDEX('Disaggregation Data'!$L$159:$L$310,MATCH(LEFT(M170,255),LEFT('Disaggregation Data'!$J$159:$J$310,255),0))=0,"",INDEX('Disaggregation Data'!$L$159:$L$310,MATCH(LEFT(M170,255),LEFT('Disaggregation Data'!J$159:$J$310,255),0))),"")</f>
        <v/>
      </c>
      <c r="G170" s="413" t="str">
        <f t="array" ref="G170">IFERROR(IF(INDEX('Disaggregation Data'!$O$159:$O$310,MATCH(LEFT(M170,255),LEFT('Disaggregation Data'!$J$159:$J$310,255),0))=0,"",INDEX('Disaggregation Data'!$O$159:$O$310,MATCH(LEFT(M170,255),LEFT('Disaggregation Data'!J$159:$J$310,255),0))),"")</f>
        <v/>
      </c>
      <c r="H170" s="412" t="str">
        <f t="array" ref="H170">IFERROR(IF(INDEX('Disaggregation Data'!$P$159:$P$310,MATCH(LEFT(M170,255),LEFT('Disaggregation Data'!$J$159:$J$310,255),0))=0,"",INDEX('Disaggregation Data'!$P$159:$P$310,MATCH(LEFT(M170,255),LEFT('Disaggregation Data'!J$159:$J$310,255),0))),"")</f>
        <v/>
      </c>
      <c r="I170" s="412" t="str">
        <f t="array" ref="I170">IFERROR(IF(INDEX('Disaggregation Data'!$M$159:$M$310,MATCH(LEFT(M170,255),LEFT('Disaggregation Data'!$J$159:$J$310,255),0))=0,"",INDEX('Disaggregation Data'!$M$159:$M$310,MATCH(LEFT(M170,255),LEFT('Disaggregation Data'!J$159:$J$310,255),0))),"")</f>
        <v/>
      </c>
      <c r="J170" s="412" t="str">
        <f t="array" ref="J170">IFERROR(IF(INDEX('Disaggregation Data'!$N$159:$N$310,MATCH(LEFT(M170,255),LEFT('Disaggregation Data'!$J$159:$J$310,255),0))=0,"",INDEX('Disaggregation Data'!$N$159:$N$310,MATCH(LEFT(M170,255),LEFT('Disaggregation Data'!J$159:$J$310,255),0))),"")</f>
        <v/>
      </c>
      <c r="K170" s="504">
        <f t="shared" si="12"/>
        <v>2</v>
      </c>
      <c r="L170" s="504" t="str">
        <f t="shared" si="13"/>
        <v>Malaria O-1a: Proportion de la population ayant dormi sous une moustiquaire imprégnée d'insecticide la nuit précédente-2</v>
      </c>
      <c r="M170" s="504" t="str">
        <f t="shared" si="14"/>
        <v>Malaria O-1a: Proportion de la population ayant dormi sous une moustiquaire imprégnée d'insecticide la nuit précédente</v>
      </c>
      <c r="N170" s="482" t="b">
        <f t="shared" si="15"/>
        <v>1</v>
      </c>
      <c r="O170" s="487" t="s">
        <v>1881</v>
      </c>
      <c r="P170" s="526" t="str">
        <f t="array" ref="P170">IFERROR(IF(INDEX('Disaggregation Records'!$G$59:$G$92,MATCH(LEFT(L170,255),LEFT('Disaggregation Records'!$D$59:$D$92,255),0))=0,"",INDEX('Disaggregation Records'!$G$59:$G$92,MATCH(LEFT(L170,255),LEFT('Disaggregation Records'!$D$59:$D$92,255),0))),"")</f>
        <v/>
      </c>
      <c r="Q170" s="525" t="s">
        <v>868</v>
      </c>
      <c r="R170" s="50"/>
    </row>
    <row r="171" spans="1:18" ht="47.1" customHeight="1" x14ac:dyDescent="0.25">
      <c r="A171" s="410">
        <v>1</v>
      </c>
      <c r="B171" s="428" t="str">
        <f>IFERROR(VLOOKUP(A171,'Outcome Indicators - Section C'!$A$10:$S$27,19,FALSE),"")</f>
        <v>Malaria O-1a: Proportion de la population ayant dormi sous une moustiquaire imprégnée d'insecticide la nuit précédente</v>
      </c>
      <c r="C171" s="523" t="str">
        <f t="array" ref="C171">IFERROR(IF(INDEX('Disaggregation Records'!$E$59:$E$92,MATCH(LEFT(L171,255),LEFT('Disaggregation Records'!$D$59:$D$92,255),0))=0,"",INDEX('Disaggregation Records'!$E$59:$E$92,MATCH(LEFT(L171,255),LEFT('Disaggregation Records'!$D$59:$D$92,255),0))),"")</f>
        <v/>
      </c>
      <c r="D171" s="523" t="str">
        <f t="array" ref="D171">IFERROR(IF(INDEX('Disaggregation Records'!$F$59:$F$92,MATCH(LEFT(L171,255),LEFT('Disaggregation Records'!$D$59:$D$92,255),0))=0,"",INDEX('Disaggregation Records'!$F$59:$F$92,MATCH(LEFT(L171,255),LEFT('Disaggregation Records'!$D$59:$D$92,255),0))),"")</f>
        <v/>
      </c>
      <c r="E171" s="413" t="str">
        <f t="array" ref="E171">IFERROR(IF(INDEX('Disaggregation Data'!$K$159:$K$310,MATCH(LEFT(M171,255),LEFT('Disaggregation Data'!$J$159:$J$310,255),0))=0,"",INDEX('Disaggregation Data'!$K$159:$K$310,MATCH(LEFT(M171,255),LEFT('Disaggregation Data'!J$159:$J$310,255),0))),"")</f>
        <v/>
      </c>
      <c r="F171" s="413" t="str">
        <f t="array" ref="F171">IFERROR(IF(INDEX('Disaggregation Data'!$L$159:$L$310,MATCH(LEFT(M171,255),LEFT('Disaggregation Data'!$J$159:$J$310,255),0))=0,"",INDEX('Disaggregation Data'!$L$159:$L$310,MATCH(LEFT(M171,255),LEFT('Disaggregation Data'!J$159:$J$310,255),0))),"")</f>
        <v/>
      </c>
      <c r="G171" s="413" t="str">
        <f t="array" ref="G171">IFERROR(IF(INDEX('Disaggregation Data'!$O$159:$O$310,MATCH(LEFT(M171,255),LEFT('Disaggregation Data'!$J$159:$J$310,255),0))=0,"",INDEX('Disaggregation Data'!$O$159:$O$310,MATCH(LEFT(M171,255),LEFT('Disaggregation Data'!J$159:$J$310,255),0))),"")</f>
        <v/>
      </c>
      <c r="H171" s="412" t="str">
        <f t="array" ref="H171">IFERROR(IF(INDEX('Disaggregation Data'!$P$159:$P$310,MATCH(LEFT(M171,255),LEFT('Disaggregation Data'!$J$159:$J$310,255),0))=0,"",INDEX('Disaggregation Data'!$P$159:$P$310,MATCH(LEFT(M171,255),LEFT('Disaggregation Data'!J$159:$J$310,255),0))),"")</f>
        <v/>
      </c>
      <c r="I171" s="412" t="str">
        <f t="array" ref="I171">IFERROR(IF(INDEX('Disaggregation Data'!$M$159:$M$310,MATCH(LEFT(M171,255),LEFT('Disaggregation Data'!$J$159:$J$310,255),0))=0,"",INDEX('Disaggregation Data'!$M$159:$M$310,MATCH(LEFT(M171,255),LEFT('Disaggregation Data'!J$159:$J$310,255),0))),"")</f>
        <v/>
      </c>
      <c r="J171" s="412" t="str">
        <f t="array" ref="J171">IFERROR(IF(INDEX('Disaggregation Data'!$N$159:$N$310,MATCH(LEFT(M171,255),LEFT('Disaggregation Data'!$J$159:$J$310,255),0))=0,"",INDEX('Disaggregation Data'!$N$159:$N$310,MATCH(LEFT(M171,255),LEFT('Disaggregation Data'!J$159:$J$310,255),0))),"")</f>
        <v/>
      </c>
      <c r="K171" s="504">
        <f t="shared" si="12"/>
        <v>3</v>
      </c>
      <c r="L171" s="504" t="str">
        <f t="shared" si="13"/>
        <v>Malaria O-1a: Proportion de la population ayant dormi sous une moustiquaire imprégnée d'insecticide la nuit précédente-3</v>
      </c>
      <c r="M171" s="504" t="str">
        <f t="shared" si="14"/>
        <v>Malaria O-1a: Proportion de la population ayant dormi sous une moustiquaire imprégnée d'insecticide la nuit précédente</v>
      </c>
      <c r="N171" s="482" t="b">
        <f t="shared" si="15"/>
        <v>1</v>
      </c>
      <c r="O171" s="487" t="s">
        <v>1882</v>
      </c>
      <c r="P171" s="526" t="str">
        <f t="array" ref="P171">IFERROR(IF(INDEX('Disaggregation Records'!$G$59:$G$92,MATCH(LEFT(L171,255),LEFT('Disaggregation Records'!$D$59:$D$92,255),0))=0,"",INDEX('Disaggregation Records'!$G$59:$G$92,MATCH(LEFT(L171,255),LEFT('Disaggregation Records'!$D$59:$D$92,255),0))),"")</f>
        <v/>
      </c>
      <c r="Q171" s="525" t="s">
        <v>868</v>
      </c>
      <c r="R171" s="50"/>
    </row>
    <row r="172" spans="1:18" ht="47.1" customHeight="1" x14ac:dyDescent="0.25">
      <c r="A172" s="410">
        <v>1</v>
      </c>
      <c r="B172" s="428" t="str">
        <f>IFERROR(VLOOKUP(A172,'Outcome Indicators - Section C'!$A$10:$S$27,19,FALSE),"")</f>
        <v>Malaria O-1a: Proportion de la population ayant dormi sous une moustiquaire imprégnée d'insecticide la nuit précédente</v>
      </c>
      <c r="C172" s="523" t="str">
        <f t="array" ref="C172">IFERROR(IF(INDEX('Disaggregation Records'!$E$59:$E$92,MATCH(LEFT(L172,255),LEFT('Disaggregation Records'!$D$59:$D$92,255),0))=0,"",INDEX('Disaggregation Records'!$E$59:$E$92,MATCH(LEFT(L172,255),LEFT('Disaggregation Records'!$D$59:$D$92,255),0))),"")</f>
        <v/>
      </c>
      <c r="D172" s="523" t="str">
        <f t="array" ref="D172">IFERROR(IF(INDEX('Disaggregation Records'!$F$59:$F$92,MATCH(LEFT(L172,255),LEFT('Disaggregation Records'!$D$59:$D$92,255),0))=0,"",INDEX('Disaggregation Records'!$F$59:$F$92,MATCH(LEFT(L172,255),LEFT('Disaggregation Records'!$D$59:$D$92,255),0))),"")</f>
        <v/>
      </c>
      <c r="E172" s="413" t="str">
        <f t="array" ref="E172">IFERROR(IF(INDEX('Disaggregation Data'!$K$159:$K$310,MATCH(LEFT(M172,255),LEFT('Disaggregation Data'!$J$159:$J$310,255),0))=0,"",INDEX('Disaggregation Data'!$K$159:$K$310,MATCH(LEFT(M172,255),LEFT('Disaggregation Data'!J$159:$J$310,255),0))),"")</f>
        <v/>
      </c>
      <c r="F172" s="413" t="str">
        <f t="array" ref="F172">IFERROR(IF(INDEX('Disaggregation Data'!$L$159:$L$310,MATCH(LEFT(M172,255),LEFT('Disaggregation Data'!$J$159:$J$310,255),0))=0,"",INDEX('Disaggregation Data'!$L$159:$L$310,MATCH(LEFT(M172,255),LEFT('Disaggregation Data'!J$159:$J$310,255),0))),"")</f>
        <v/>
      </c>
      <c r="G172" s="413" t="str">
        <f t="array" ref="G172">IFERROR(IF(INDEX('Disaggregation Data'!$O$159:$O$310,MATCH(LEFT(M172,255),LEFT('Disaggregation Data'!$J$159:$J$310,255),0))=0,"",INDEX('Disaggregation Data'!$O$159:$O$310,MATCH(LEFT(M172,255),LEFT('Disaggregation Data'!J$159:$J$310,255),0))),"")</f>
        <v/>
      </c>
      <c r="H172" s="412" t="str">
        <f t="array" ref="H172">IFERROR(IF(INDEX('Disaggregation Data'!$P$159:$P$310,MATCH(LEFT(M172,255),LEFT('Disaggregation Data'!$J$159:$J$310,255),0))=0,"",INDEX('Disaggregation Data'!$P$159:$P$310,MATCH(LEFT(M172,255),LEFT('Disaggregation Data'!J$159:$J$310,255),0))),"")</f>
        <v/>
      </c>
      <c r="I172" s="412" t="str">
        <f t="array" ref="I172">IFERROR(IF(INDEX('Disaggregation Data'!$M$159:$M$310,MATCH(LEFT(M172,255),LEFT('Disaggregation Data'!$J$159:$J$310,255),0))=0,"",INDEX('Disaggregation Data'!$M$159:$M$310,MATCH(LEFT(M172,255),LEFT('Disaggregation Data'!J$159:$J$310,255),0))),"")</f>
        <v/>
      </c>
      <c r="J172" s="412" t="str">
        <f t="array" ref="J172">IFERROR(IF(INDEX('Disaggregation Data'!$N$159:$N$310,MATCH(LEFT(M172,255),LEFT('Disaggregation Data'!$J$159:$J$310,255),0))=0,"",INDEX('Disaggregation Data'!$N$159:$N$310,MATCH(LEFT(M172,255),LEFT('Disaggregation Data'!J$159:$J$310,255),0))),"")</f>
        <v/>
      </c>
      <c r="K172" s="504">
        <f t="shared" si="12"/>
        <v>4</v>
      </c>
      <c r="L172" s="504" t="str">
        <f t="shared" si="13"/>
        <v>Malaria O-1a: Proportion de la population ayant dormi sous une moustiquaire imprégnée d'insecticide la nuit précédente-4</v>
      </c>
      <c r="M172" s="504" t="str">
        <f t="shared" si="14"/>
        <v>Malaria O-1a: Proportion de la population ayant dormi sous une moustiquaire imprégnée d'insecticide la nuit précédente</v>
      </c>
      <c r="N172" s="482" t="b">
        <f t="shared" si="15"/>
        <v>1</v>
      </c>
      <c r="O172" s="487" t="s">
        <v>1883</v>
      </c>
      <c r="P172" s="526" t="str">
        <f t="array" ref="P172">IFERROR(IF(INDEX('Disaggregation Records'!$G$59:$G$92,MATCH(LEFT(L172,255),LEFT('Disaggregation Records'!$D$59:$D$92,255),0))=0,"",INDEX('Disaggregation Records'!$G$59:$G$92,MATCH(LEFT(L172,255),LEFT('Disaggregation Records'!$D$59:$D$92,255),0))),"")</f>
        <v/>
      </c>
      <c r="Q172" s="525" t="s">
        <v>868</v>
      </c>
      <c r="R172" s="50"/>
    </row>
    <row r="173" spans="1:18" ht="47.1" customHeight="1" x14ac:dyDescent="0.25">
      <c r="A173" s="410">
        <v>1</v>
      </c>
      <c r="B173" s="428" t="str">
        <f>IFERROR(VLOOKUP(A173,'Outcome Indicators - Section C'!$A$10:$S$27,19,FALSE),"")</f>
        <v>Malaria O-1a: Proportion de la population ayant dormi sous une moustiquaire imprégnée d'insecticide la nuit précédente</v>
      </c>
      <c r="C173" s="523" t="str">
        <f t="array" ref="C173">IFERROR(IF(INDEX('Disaggregation Records'!$E$59:$E$92,MATCH(LEFT(L173,255),LEFT('Disaggregation Records'!$D$59:$D$92,255),0))=0,"",INDEX('Disaggregation Records'!$E$59:$E$92,MATCH(LEFT(L173,255),LEFT('Disaggregation Records'!$D$59:$D$92,255),0))),"")</f>
        <v/>
      </c>
      <c r="D173" s="523" t="str">
        <f t="array" ref="D173">IFERROR(IF(INDEX('Disaggregation Records'!$F$59:$F$92,MATCH(LEFT(L173,255),LEFT('Disaggregation Records'!$D$59:$D$92,255),0))=0,"",INDEX('Disaggregation Records'!$F$59:$F$92,MATCH(LEFT(L173,255),LEFT('Disaggregation Records'!$D$59:$D$92,255),0))),"")</f>
        <v/>
      </c>
      <c r="E173" s="413" t="str">
        <f t="array" ref="E173">IFERROR(IF(INDEX('Disaggregation Data'!$K$159:$K$310,MATCH(LEFT(M173,255),LEFT('Disaggregation Data'!$J$159:$J$310,255),0))=0,"",INDEX('Disaggregation Data'!$K$159:$K$310,MATCH(LEFT(M173,255),LEFT('Disaggregation Data'!J$159:$J$310,255),0))),"")</f>
        <v/>
      </c>
      <c r="F173" s="413" t="str">
        <f t="array" ref="F173">IFERROR(IF(INDEX('Disaggregation Data'!$L$159:$L$310,MATCH(LEFT(M173,255),LEFT('Disaggregation Data'!$J$159:$J$310,255),0))=0,"",INDEX('Disaggregation Data'!$L$159:$L$310,MATCH(LEFT(M173,255),LEFT('Disaggregation Data'!J$159:$J$310,255),0))),"")</f>
        <v/>
      </c>
      <c r="G173" s="413" t="str">
        <f t="array" ref="G173">IFERROR(IF(INDEX('Disaggregation Data'!$O$159:$O$310,MATCH(LEFT(M173,255),LEFT('Disaggregation Data'!$J$159:$J$310,255),0))=0,"",INDEX('Disaggregation Data'!$O$159:$O$310,MATCH(LEFT(M173,255),LEFT('Disaggregation Data'!J$159:$J$310,255),0))),"")</f>
        <v/>
      </c>
      <c r="H173" s="412" t="str">
        <f t="array" ref="H173">IFERROR(IF(INDEX('Disaggregation Data'!$P$159:$P$310,MATCH(LEFT(M173,255),LEFT('Disaggregation Data'!$J$159:$J$310,255),0))=0,"",INDEX('Disaggregation Data'!$P$159:$P$310,MATCH(LEFT(M173,255),LEFT('Disaggregation Data'!J$159:$J$310,255),0))),"")</f>
        <v/>
      </c>
      <c r="I173" s="412" t="str">
        <f t="array" ref="I173">IFERROR(IF(INDEX('Disaggregation Data'!$M$159:$M$310,MATCH(LEFT(M173,255),LEFT('Disaggregation Data'!$J$159:$J$310,255),0))=0,"",INDEX('Disaggregation Data'!$M$159:$M$310,MATCH(LEFT(M173,255),LEFT('Disaggregation Data'!J$159:$J$310,255),0))),"")</f>
        <v/>
      </c>
      <c r="J173" s="412" t="str">
        <f t="array" ref="J173">IFERROR(IF(INDEX('Disaggregation Data'!$N$159:$N$310,MATCH(LEFT(M173,255),LEFT('Disaggregation Data'!$J$159:$J$310,255),0))=0,"",INDEX('Disaggregation Data'!$N$159:$N$310,MATCH(LEFT(M173,255),LEFT('Disaggregation Data'!J$159:$J$310,255),0))),"")</f>
        <v/>
      </c>
      <c r="K173" s="504">
        <f t="shared" si="12"/>
        <v>5</v>
      </c>
      <c r="L173" s="504" t="str">
        <f t="shared" si="13"/>
        <v>Malaria O-1a: Proportion de la population ayant dormi sous une moustiquaire imprégnée d'insecticide la nuit précédente-5</v>
      </c>
      <c r="M173" s="504" t="str">
        <f t="shared" si="14"/>
        <v>Malaria O-1a: Proportion de la population ayant dormi sous une moustiquaire imprégnée d'insecticide la nuit précédente</v>
      </c>
      <c r="N173" s="482" t="b">
        <f t="shared" si="15"/>
        <v>1</v>
      </c>
      <c r="O173" s="487" t="s">
        <v>1884</v>
      </c>
      <c r="P173" s="526" t="str">
        <f t="array" ref="P173">IFERROR(IF(INDEX('Disaggregation Records'!$G$59:$G$92,MATCH(LEFT(L173,255),LEFT('Disaggregation Records'!$D$59:$D$92,255),0))=0,"",INDEX('Disaggregation Records'!$G$59:$G$92,MATCH(LEFT(L173,255),LEFT('Disaggregation Records'!$D$59:$D$92,255),0))),"")</f>
        <v/>
      </c>
      <c r="Q173" s="525" t="s">
        <v>868</v>
      </c>
      <c r="R173" s="50"/>
    </row>
    <row r="174" spans="1:18" ht="47.1" customHeight="1" x14ac:dyDescent="0.25">
      <c r="A174" s="410">
        <v>1</v>
      </c>
      <c r="B174" s="428" t="str">
        <f>IFERROR(VLOOKUP(A174,'Outcome Indicators - Section C'!$A$10:$S$27,19,FALSE),"")</f>
        <v>Malaria O-1a: Proportion de la population ayant dormi sous une moustiquaire imprégnée d'insecticide la nuit précédente</v>
      </c>
      <c r="C174" s="523" t="str">
        <f t="array" ref="C174">IFERROR(IF(INDEX('Disaggregation Records'!$E$59:$E$92,MATCH(LEFT(L174,255),LEFT('Disaggregation Records'!$D$59:$D$92,255),0))=0,"",INDEX('Disaggregation Records'!$E$59:$E$92,MATCH(LEFT(L174,255),LEFT('Disaggregation Records'!$D$59:$D$92,255),0))),"")</f>
        <v/>
      </c>
      <c r="D174" s="523" t="str">
        <f t="array" ref="D174">IFERROR(IF(INDEX('Disaggregation Records'!$F$59:$F$92,MATCH(LEFT(L174,255),LEFT('Disaggregation Records'!$D$59:$D$92,255),0))=0,"",INDEX('Disaggregation Records'!$F$59:$F$92,MATCH(LEFT(L174,255),LEFT('Disaggregation Records'!$D$59:$D$92,255),0))),"")</f>
        <v/>
      </c>
      <c r="E174" s="413" t="str">
        <f t="array" ref="E174">IFERROR(IF(INDEX('Disaggregation Data'!$K$159:$K$310,MATCH(LEFT(M174,255),LEFT('Disaggregation Data'!$J$159:$J$310,255),0))=0,"",INDEX('Disaggregation Data'!$K$159:$K$310,MATCH(LEFT(M174,255),LEFT('Disaggregation Data'!J$159:$J$310,255),0))),"")</f>
        <v/>
      </c>
      <c r="F174" s="413" t="str">
        <f t="array" ref="F174">IFERROR(IF(INDEX('Disaggregation Data'!$L$159:$L$310,MATCH(LEFT(M174,255),LEFT('Disaggregation Data'!$J$159:$J$310,255),0))=0,"",INDEX('Disaggregation Data'!$L$159:$L$310,MATCH(LEFT(M174,255),LEFT('Disaggregation Data'!J$159:$J$310,255),0))),"")</f>
        <v/>
      </c>
      <c r="G174" s="413" t="str">
        <f t="array" ref="G174">IFERROR(IF(INDEX('Disaggregation Data'!$O$159:$O$310,MATCH(LEFT(M174,255),LEFT('Disaggregation Data'!$J$159:$J$310,255),0))=0,"",INDEX('Disaggregation Data'!$O$159:$O$310,MATCH(LEFT(M174,255),LEFT('Disaggregation Data'!J$159:$J$310,255),0))),"")</f>
        <v/>
      </c>
      <c r="H174" s="412" t="str">
        <f t="array" ref="H174">IFERROR(IF(INDEX('Disaggregation Data'!$P$159:$P$310,MATCH(LEFT(M174,255),LEFT('Disaggregation Data'!$J$159:$J$310,255),0))=0,"",INDEX('Disaggregation Data'!$P$159:$P$310,MATCH(LEFT(M174,255),LEFT('Disaggregation Data'!J$159:$J$310,255),0))),"")</f>
        <v/>
      </c>
      <c r="I174" s="412" t="str">
        <f t="array" ref="I174">IFERROR(IF(INDEX('Disaggregation Data'!$M$159:$M$310,MATCH(LEFT(M174,255),LEFT('Disaggregation Data'!$J$159:$J$310,255),0))=0,"",INDEX('Disaggregation Data'!$M$159:$M$310,MATCH(LEFT(M174,255),LEFT('Disaggregation Data'!J$159:$J$310,255),0))),"")</f>
        <v/>
      </c>
      <c r="J174" s="412" t="str">
        <f t="array" ref="J174">IFERROR(IF(INDEX('Disaggregation Data'!$N$159:$N$310,MATCH(LEFT(M174,255),LEFT('Disaggregation Data'!$J$159:$J$310,255),0))=0,"",INDEX('Disaggregation Data'!$N$159:$N$310,MATCH(LEFT(M174,255),LEFT('Disaggregation Data'!J$159:$J$310,255),0))),"")</f>
        <v/>
      </c>
      <c r="K174" s="504">
        <f t="shared" si="12"/>
        <v>6</v>
      </c>
      <c r="L174" s="504" t="str">
        <f t="shared" si="13"/>
        <v>Malaria O-1a: Proportion de la population ayant dormi sous une moustiquaire imprégnée d'insecticide la nuit précédente-6</v>
      </c>
      <c r="M174" s="504" t="str">
        <f t="shared" si="14"/>
        <v>Malaria O-1a: Proportion de la population ayant dormi sous une moustiquaire imprégnée d'insecticide la nuit précédente</v>
      </c>
      <c r="N174" s="482" t="b">
        <f t="shared" si="15"/>
        <v>1</v>
      </c>
      <c r="O174" s="487" t="s">
        <v>1885</v>
      </c>
      <c r="P174" s="526" t="str">
        <f t="array" ref="P174">IFERROR(IF(INDEX('Disaggregation Records'!$G$59:$G$92,MATCH(LEFT(L174,255),LEFT('Disaggregation Records'!$D$59:$D$92,255),0))=0,"",INDEX('Disaggregation Records'!$G$59:$G$92,MATCH(LEFT(L174,255),LEFT('Disaggregation Records'!$D$59:$D$92,255),0))),"")</f>
        <v/>
      </c>
      <c r="Q174" s="525" t="s">
        <v>868</v>
      </c>
      <c r="R174" s="50"/>
    </row>
    <row r="175" spans="1:18" ht="47.1" customHeight="1" x14ac:dyDescent="0.25">
      <c r="A175" s="410">
        <v>1</v>
      </c>
      <c r="B175" s="428" t="str">
        <f>IFERROR(VLOOKUP(A175,'Outcome Indicators - Section C'!$A$10:$S$27,19,FALSE),"")</f>
        <v>Malaria O-1a: Proportion de la population ayant dormi sous une moustiquaire imprégnée d'insecticide la nuit précédente</v>
      </c>
      <c r="C175" s="523" t="str">
        <f t="array" ref="C175">IFERROR(IF(INDEX('Disaggregation Records'!$E$59:$E$92,MATCH(LEFT(L175,255),LEFT('Disaggregation Records'!$D$59:$D$92,255),0))=0,"",INDEX('Disaggregation Records'!$E$59:$E$92,MATCH(LEFT(L175,255),LEFT('Disaggregation Records'!$D$59:$D$92,255),0))),"")</f>
        <v/>
      </c>
      <c r="D175" s="523" t="str">
        <f t="array" ref="D175">IFERROR(IF(INDEX('Disaggregation Records'!$F$59:$F$92,MATCH(LEFT(L175,255),LEFT('Disaggregation Records'!$D$59:$D$92,255),0))=0,"",INDEX('Disaggregation Records'!$F$59:$F$92,MATCH(LEFT(L175,255),LEFT('Disaggregation Records'!$D$59:$D$92,255),0))),"")</f>
        <v/>
      </c>
      <c r="E175" s="413" t="str">
        <f t="array" ref="E175">IFERROR(IF(INDEX('Disaggregation Data'!$K$159:$K$310,MATCH(LEFT(M175,255),LEFT('Disaggregation Data'!$J$159:$J$310,255),0))=0,"",INDEX('Disaggregation Data'!$K$159:$K$310,MATCH(LEFT(M175,255),LEFT('Disaggregation Data'!J$159:$J$310,255),0))),"")</f>
        <v/>
      </c>
      <c r="F175" s="413" t="str">
        <f t="array" ref="F175">IFERROR(IF(INDEX('Disaggregation Data'!$L$159:$L$310,MATCH(LEFT(M175,255),LEFT('Disaggregation Data'!$J$159:$J$310,255),0))=0,"",INDEX('Disaggregation Data'!$L$159:$L$310,MATCH(LEFT(M175,255),LEFT('Disaggregation Data'!J$159:$J$310,255),0))),"")</f>
        <v/>
      </c>
      <c r="G175" s="413" t="str">
        <f t="array" ref="G175">IFERROR(IF(INDEX('Disaggregation Data'!$O$159:$O$310,MATCH(LEFT(M175,255),LEFT('Disaggregation Data'!$J$159:$J$310,255),0))=0,"",INDEX('Disaggregation Data'!$O$159:$O$310,MATCH(LEFT(M175,255),LEFT('Disaggregation Data'!J$159:$J$310,255),0))),"")</f>
        <v/>
      </c>
      <c r="H175" s="412" t="str">
        <f t="array" ref="H175">IFERROR(IF(INDEX('Disaggregation Data'!$P$159:$P$310,MATCH(LEFT(M175,255),LEFT('Disaggregation Data'!$J$159:$J$310,255),0))=0,"",INDEX('Disaggregation Data'!$P$159:$P$310,MATCH(LEFT(M175,255),LEFT('Disaggregation Data'!J$159:$J$310,255),0))),"")</f>
        <v/>
      </c>
      <c r="I175" s="412" t="str">
        <f t="array" ref="I175">IFERROR(IF(INDEX('Disaggregation Data'!$M$159:$M$310,MATCH(LEFT(M175,255),LEFT('Disaggregation Data'!$J$159:$J$310,255),0))=0,"",INDEX('Disaggregation Data'!$M$159:$M$310,MATCH(LEFT(M175,255),LEFT('Disaggregation Data'!J$159:$J$310,255),0))),"")</f>
        <v/>
      </c>
      <c r="J175" s="412" t="str">
        <f t="array" ref="J175">IFERROR(IF(INDEX('Disaggregation Data'!$N$159:$N$310,MATCH(LEFT(M175,255),LEFT('Disaggregation Data'!$J$159:$J$310,255),0))=0,"",INDEX('Disaggregation Data'!$N$159:$N$310,MATCH(LEFT(M175,255),LEFT('Disaggregation Data'!J$159:$J$310,255),0))),"")</f>
        <v/>
      </c>
      <c r="K175" s="504">
        <f t="shared" si="12"/>
        <v>7</v>
      </c>
      <c r="L175" s="504" t="str">
        <f t="shared" si="13"/>
        <v>Malaria O-1a: Proportion de la population ayant dormi sous une moustiquaire imprégnée d'insecticide la nuit précédente-7</v>
      </c>
      <c r="M175" s="504" t="str">
        <f t="shared" si="14"/>
        <v>Malaria O-1a: Proportion de la population ayant dormi sous une moustiquaire imprégnée d'insecticide la nuit précédente</v>
      </c>
      <c r="N175" s="482" t="b">
        <f t="shared" si="15"/>
        <v>1</v>
      </c>
      <c r="O175" s="487" t="s">
        <v>1886</v>
      </c>
      <c r="P175" s="526" t="str">
        <f t="array" ref="P175">IFERROR(IF(INDEX('Disaggregation Records'!$G$59:$G$92,MATCH(LEFT(L175,255),LEFT('Disaggregation Records'!$D$59:$D$92,255),0))=0,"",INDEX('Disaggregation Records'!$G$59:$G$92,MATCH(LEFT(L175,255),LEFT('Disaggregation Records'!$D$59:$D$92,255),0))),"")</f>
        <v/>
      </c>
      <c r="Q175" s="525" t="s">
        <v>868</v>
      </c>
      <c r="R175" s="50"/>
    </row>
    <row r="176" spans="1:18" ht="47.1" customHeight="1" x14ac:dyDescent="0.25">
      <c r="A176" s="410">
        <v>1</v>
      </c>
      <c r="B176" s="428" t="str">
        <f>IFERROR(VLOOKUP(A176,'Outcome Indicators - Section C'!$A$10:$S$27,19,FALSE),"")</f>
        <v>Malaria O-1a: Proportion de la population ayant dormi sous une moustiquaire imprégnée d'insecticide la nuit précédente</v>
      </c>
      <c r="C176" s="523" t="str">
        <f t="array" ref="C176">IFERROR(IF(INDEX('Disaggregation Records'!$E$59:$E$92,MATCH(LEFT(L176,255),LEFT('Disaggregation Records'!$D$59:$D$92,255),0))=0,"",INDEX('Disaggregation Records'!$E$59:$E$92,MATCH(LEFT(L176,255),LEFT('Disaggregation Records'!$D$59:$D$92,255),0))),"")</f>
        <v/>
      </c>
      <c r="D176" s="523" t="str">
        <f t="array" ref="D176">IFERROR(IF(INDEX('Disaggregation Records'!$F$59:$F$92,MATCH(LEFT(L176,255),LEFT('Disaggregation Records'!$D$59:$D$92,255),0))=0,"",INDEX('Disaggregation Records'!$F$59:$F$92,MATCH(LEFT(L176,255),LEFT('Disaggregation Records'!$D$59:$D$92,255),0))),"")</f>
        <v/>
      </c>
      <c r="E176" s="413" t="str">
        <f t="array" ref="E176">IFERROR(IF(INDEX('Disaggregation Data'!$K$159:$K$310,MATCH(LEFT(M176,255),LEFT('Disaggregation Data'!$J$159:$J$310,255),0))=0,"",INDEX('Disaggregation Data'!$K$159:$K$310,MATCH(LEFT(M176,255),LEFT('Disaggregation Data'!J$159:$J$310,255),0))),"")</f>
        <v/>
      </c>
      <c r="F176" s="413" t="str">
        <f t="array" ref="F176">IFERROR(IF(INDEX('Disaggregation Data'!$L$159:$L$310,MATCH(LEFT(M176,255),LEFT('Disaggregation Data'!$J$159:$J$310,255),0))=0,"",INDEX('Disaggregation Data'!$L$159:$L$310,MATCH(LEFT(M176,255),LEFT('Disaggregation Data'!J$159:$J$310,255),0))),"")</f>
        <v/>
      </c>
      <c r="G176" s="413" t="str">
        <f t="array" ref="G176">IFERROR(IF(INDEX('Disaggregation Data'!$O$159:$O$310,MATCH(LEFT(M176,255),LEFT('Disaggregation Data'!$J$159:$J$310,255),0))=0,"",INDEX('Disaggregation Data'!$O$159:$O$310,MATCH(LEFT(M176,255),LEFT('Disaggregation Data'!J$159:$J$310,255),0))),"")</f>
        <v/>
      </c>
      <c r="H176" s="412" t="str">
        <f t="array" ref="H176">IFERROR(IF(INDEX('Disaggregation Data'!$P$159:$P$310,MATCH(LEFT(M176,255),LEFT('Disaggregation Data'!$J$159:$J$310,255),0))=0,"",INDEX('Disaggregation Data'!$P$159:$P$310,MATCH(LEFT(M176,255),LEFT('Disaggregation Data'!J$159:$J$310,255),0))),"")</f>
        <v/>
      </c>
      <c r="I176" s="412" t="str">
        <f t="array" ref="I176">IFERROR(IF(INDEX('Disaggregation Data'!$M$159:$M$310,MATCH(LEFT(M176,255),LEFT('Disaggregation Data'!$J$159:$J$310,255),0))=0,"",INDEX('Disaggregation Data'!$M$159:$M$310,MATCH(LEFT(M176,255),LEFT('Disaggregation Data'!J$159:$J$310,255),0))),"")</f>
        <v/>
      </c>
      <c r="J176" s="412" t="str">
        <f t="array" ref="J176">IFERROR(IF(INDEX('Disaggregation Data'!$N$159:$N$310,MATCH(LEFT(M176,255),LEFT('Disaggregation Data'!$J$159:$J$310,255),0))=0,"",INDEX('Disaggregation Data'!$N$159:$N$310,MATCH(LEFT(M176,255),LEFT('Disaggregation Data'!J$159:$J$310,255),0))),"")</f>
        <v/>
      </c>
      <c r="K176" s="504">
        <f t="shared" si="12"/>
        <v>8</v>
      </c>
      <c r="L176" s="504" t="str">
        <f t="shared" si="13"/>
        <v>Malaria O-1a: Proportion de la population ayant dormi sous une moustiquaire imprégnée d'insecticide la nuit précédente-8</v>
      </c>
      <c r="M176" s="504" t="str">
        <f t="shared" si="14"/>
        <v>Malaria O-1a: Proportion de la population ayant dormi sous une moustiquaire imprégnée d'insecticide la nuit précédente</v>
      </c>
      <c r="N176" s="482" t="b">
        <f t="shared" si="15"/>
        <v>1</v>
      </c>
      <c r="O176" s="487" t="s">
        <v>1887</v>
      </c>
      <c r="P176" s="526" t="str">
        <f t="array" ref="P176">IFERROR(IF(INDEX('Disaggregation Records'!$G$59:$G$92,MATCH(LEFT(L176,255),LEFT('Disaggregation Records'!$D$59:$D$92,255),0))=0,"",INDEX('Disaggregation Records'!$G$59:$G$92,MATCH(LEFT(L176,255),LEFT('Disaggregation Records'!$D$59:$D$92,255),0))),"")</f>
        <v/>
      </c>
      <c r="Q176" s="525" t="s">
        <v>868</v>
      </c>
      <c r="R176" s="50"/>
    </row>
    <row r="177" spans="1:18" ht="47.1" customHeight="1" x14ac:dyDescent="0.25">
      <c r="A177" s="410">
        <v>1</v>
      </c>
      <c r="B177" s="428" t="str">
        <f>IFERROR(VLOOKUP(A177,'Outcome Indicators - Section C'!$A$10:$S$27,19,FALSE),"")</f>
        <v>Malaria O-1a: Proportion de la population ayant dormi sous une moustiquaire imprégnée d'insecticide la nuit précédente</v>
      </c>
      <c r="C177" s="523" t="str">
        <f t="array" ref="C177">IFERROR(IF(INDEX('Disaggregation Records'!$E$59:$E$92,MATCH(LEFT(L177,255),LEFT('Disaggregation Records'!$D$59:$D$92,255),0))=0,"",INDEX('Disaggregation Records'!$E$59:$E$92,MATCH(LEFT(L177,255),LEFT('Disaggregation Records'!$D$59:$D$92,255),0))),"")</f>
        <v/>
      </c>
      <c r="D177" s="523" t="str">
        <f t="array" ref="D177">IFERROR(IF(INDEX('Disaggregation Records'!$F$59:$F$92,MATCH(LEFT(L177,255),LEFT('Disaggregation Records'!$D$59:$D$92,255),0))=0,"",INDEX('Disaggregation Records'!$F$59:$F$92,MATCH(LEFT(L177,255),LEFT('Disaggregation Records'!$D$59:$D$92,255),0))),"")</f>
        <v/>
      </c>
      <c r="E177" s="413" t="str">
        <f t="array" ref="E177">IFERROR(IF(INDEX('Disaggregation Data'!$K$159:$K$310,MATCH(LEFT(M177,255),LEFT('Disaggregation Data'!$J$159:$J$310,255),0))=0,"",INDEX('Disaggregation Data'!$K$159:$K$310,MATCH(LEFT(M177,255),LEFT('Disaggregation Data'!J$159:$J$310,255),0))),"")</f>
        <v/>
      </c>
      <c r="F177" s="413" t="str">
        <f t="array" ref="F177">IFERROR(IF(INDEX('Disaggregation Data'!$L$159:$L$310,MATCH(LEFT(M177,255),LEFT('Disaggregation Data'!$J$159:$J$310,255),0))=0,"",INDEX('Disaggregation Data'!$L$159:$L$310,MATCH(LEFT(M177,255),LEFT('Disaggregation Data'!J$159:$J$310,255),0))),"")</f>
        <v/>
      </c>
      <c r="G177" s="413" t="str">
        <f t="array" ref="G177">IFERROR(IF(INDEX('Disaggregation Data'!$O$159:$O$310,MATCH(LEFT(M177,255),LEFT('Disaggregation Data'!$J$159:$J$310,255),0))=0,"",INDEX('Disaggregation Data'!$O$159:$O$310,MATCH(LEFT(M177,255),LEFT('Disaggregation Data'!J$159:$J$310,255),0))),"")</f>
        <v/>
      </c>
      <c r="H177" s="412" t="str">
        <f t="array" ref="H177">IFERROR(IF(INDEX('Disaggregation Data'!$P$159:$P$310,MATCH(LEFT(M177,255),LEFT('Disaggregation Data'!$J$159:$J$310,255),0))=0,"",INDEX('Disaggregation Data'!$P$159:$P$310,MATCH(LEFT(M177,255),LEFT('Disaggregation Data'!J$159:$J$310,255),0))),"")</f>
        <v/>
      </c>
      <c r="I177" s="412" t="str">
        <f t="array" ref="I177">IFERROR(IF(INDEX('Disaggregation Data'!$M$159:$M$310,MATCH(LEFT(M177,255),LEFT('Disaggregation Data'!$J$159:$J$310,255),0))=0,"",INDEX('Disaggregation Data'!$M$159:$M$310,MATCH(LEFT(M177,255),LEFT('Disaggregation Data'!J$159:$J$310,255),0))),"")</f>
        <v/>
      </c>
      <c r="J177" s="412" t="str">
        <f t="array" ref="J177">IFERROR(IF(INDEX('Disaggregation Data'!$N$159:$N$310,MATCH(LEFT(M177,255),LEFT('Disaggregation Data'!$J$159:$J$310,255),0))=0,"",INDEX('Disaggregation Data'!$N$159:$N$310,MATCH(LEFT(M177,255),LEFT('Disaggregation Data'!J$159:$J$310,255),0))),"")</f>
        <v/>
      </c>
      <c r="K177" s="504">
        <f t="shared" si="12"/>
        <v>9</v>
      </c>
      <c r="L177" s="504" t="str">
        <f t="shared" si="13"/>
        <v>Malaria O-1a: Proportion de la population ayant dormi sous une moustiquaire imprégnée d'insecticide la nuit précédente-9</v>
      </c>
      <c r="M177" s="504" t="str">
        <f t="shared" si="14"/>
        <v>Malaria O-1a: Proportion de la population ayant dormi sous une moustiquaire imprégnée d'insecticide la nuit précédente</v>
      </c>
      <c r="N177" s="482" t="b">
        <f t="shared" si="15"/>
        <v>1</v>
      </c>
      <c r="O177" s="487" t="s">
        <v>1888</v>
      </c>
      <c r="P177" s="526" t="str">
        <f t="array" ref="P177">IFERROR(IF(INDEX('Disaggregation Records'!$G$59:$G$92,MATCH(LEFT(L177,255),LEFT('Disaggregation Records'!$D$59:$D$92,255),0))=0,"",INDEX('Disaggregation Records'!$G$59:$G$92,MATCH(LEFT(L177,255),LEFT('Disaggregation Records'!$D$59:$D$92,255),0))),"")</f>
        <v/>
      </c>
      <c r="Q177" s="525" t="s">
        <v>868</v>
      </c>
      <c r="R177" s="50"/>
    </row>
    <row r="178" spans="1:18" ht="47.1" customHeight="1" x14ac:dyDescent="0.25">
      <c r="A178" s="410">
        <v>2</v>
      </c>
      <c r="B178" s="428" t="str">
        <f>IFERROR(VLOOKUP(A178,'Outcome Indicators - Section C'!$A$10:$S$27,19,FALSE),"")</f>
        <v/>
      </c>
      <c r="C178" s="523" t="str">
        <f t="array" ref="C178">IFERROR(IF(INDEX('Disaggregation Records'!$E$59:$E$92,MATCH(LEFT(L178,255),LEFT('Disaggregation Records'!$D$59:$D$92,255),0))=0,"",INDEX('Disaggregation Records'!$E$59:$E$92,MATCH(LEFT(L178,255),LEFT('Disaggregation Records'!$D$59:$D$92,255),0))),"")</f>
        <v/>
      </c>
      <c r="D178" s="523" t="str">
        <f t="array" ref="D178">IFERROR(IF(INDEX('Disaggregation Records'!$F$59:$F$92,MATCH(LEFT(L178,255),LEFT('Disaggregation Records'!$D$59:$D$92,255),0))=0,"",INDEX('Disaggregation Records'!$F$59:$F$92,MATCH(LEFT(L178,255),LEFT('Disaggregation Records'!$D$59:$D$92,255),0))),"")</f>
        <v/>
      </c>
      <c r="E178" s="413" t="str">
        <f t="array" ref="E178">IFERROR(IF(INDEX('Disaggregation Data'!$K$159:$K$310,MATCH(LEFT(M178,255),LEFT('Disaggregation Data'!$J$159:$J$310,255),0))=0,"",INDEX('Disaggregation Data'!$K$159:$K$310,MATCH(LEFT(M178,255),LEFT('Disaggregation Data'!J$159:$J$310,255),0))),"")</f>
        <v/>
      </c>
      <c r="F178" s="413" t="str">
        <f t="array" ref="F178">IFERROR(IF(INDEX('Disaggregation Data'!$L$159:$L$310,MATCH(LEFT(M178,255),LEFT('Disaggregation Data'!$J$159:$J$310,255),0))=0,"",INDEX('Disaggregation Data'!$L$159:$L$310,MATCH(LEFT(M178,255),LEFT('Disaggregation Data'!J$159:$J$310,255),0))),"")</f>
        <v/>
      </c>
      <c r="G178" s="413" t="str">
        <f t="array" ref="G178">IFERROR(IF(INDEX('Disaggregation Data'!$O$159:$O$310,MATCH(LEFT(M178,255),LEFT('Disaggregation Data'!$J$159:$J$310,255),0))=0,"",INDEX('Disaggregation Data'!$O$159:$O$310,MATCH(LEFT(M178,255),LEFT('Disaggregation Data'!J$159:$J$310,255),0))),"")</f>
        <v/>
      </c>
      <c r="H178" s="412" t="str">
        <f t="array" ref="H178">IFERROR(IF(INDEX('Disaggregation Data'!$P$159:$P$310,MATCH(LEFT(M178,255),LEFT('Disaggregation Data'!$J$159:$J$310,255),0))=0,"",INDEX('Disaggregation Data'!$P$159:$P$310,MATCH(LEFT(M178,255),LEFT('Disaggregation Data'!J$159:$J$310,255),0))),"")</f>
        <v/>
      </c>
      <c r="I178" s="412" t="str">
        <f t="array" ref="I178">IFERROR(IF(INDEX('Disaggregation Data'!$M$159:$M$310,MATCH(LEFT(M178,255),LEFT('Disaggregation Data'!$J$159:$J$310,255),0))=0,"",INDEX('Disaggregation Data'!$M$159:$M$310,MATCH(LEFT(M178,255),LEFT('Disaggregation Data'!J$159:$J$310,255),0))),"")</f>
        <v/>
      </c>
      <c r="J178" s="412" t="str">
        <f t="array" ref="J178">IFERROR(IF(INDEX('Disaggregation Data'!$N$159:$N$310,MATCH(LEFT(M178,255),LEFT('Disaggregation Data'!$J$159:$J$310,255),0))=0,"",INDEX('Disaggregation Data'!$N$159:$N$310,MATCH(LEFT(M178,255),LEFT('Disaggregation Data'!J$159:$J$310,255),0))),"")</f>
        <v/>
      </c>
      <c r="K178" s="504">
        <f t="shared" si="12"/>
        <v>0</v>
      </c>
      <c r="L178" s="504" t="str">
        <f t="shared" si="13"/>
        <v/>
      </c>
      <c r="M178" s="504" t="str">
        <f t="shared" si="14"/>
        <v/>
      </c>
      <c r="N178" s="482" t="b">
        <f t="shared" si="15"/>
        <v>0</v>
      </c>
      <c r="O178" s="487" t="s">
        <v>1889</v>
      </c>
      <c r="P178" s="526" t="str">
        <f t="array" ref="P178">IFERROR(IF(INDEX('Disaggregation Records'!$G$59:$G$92,MATCH(LEFT(L178,255),LEFT('Disaggregation Records'!$D$59:$D$92,255),0))=0,"",INDEX('Disaggregation Records'!$G$59:$G$92,MATCH(LEFT(L178,255),LEFT('Disaggregation Records'!$D$59:$D$92,255),0))),"")</f>
        <v/>
      </c>
      <c r="Q178" s="525" t="s">
        <v>873</v>
      </c>
      <c r="R178" s="50"/>
    </row>
    <row r="179" spans="1:18" ht="47.1" customHeight="1" x14ac:dyDescent="0.25">
      <c r="A179" s="410">
        <v>2</v>
      </c>
      <c r="B179" s="428" t="str">
        <f>IFERROR(VLOOKUP(A179,'Outcome Indicators - Section C'!$A$10:$S$27,19,FALSE),"")</f>
        <v/>
      </c>
      <c r="C179" s="523" t="str">
        <f t="array" ref="C179">IFERROR(IF(INDEX('Disaggregation Records'!$E$59:$E$92,MATCH(LEFT(L179,255),LEFT('Disaggregation Records'!$D$59:$D$92,255),0))=0,"",INDEX('Disaggregation Records'!$E$59:$E$92,MATCH(LEFT(L179,255),LEFT('Disaggregation Records'!$D$59:$D$92,255),0))),"")</f>
        <v/>
      </c>
      <c r="D179" s="523" t="str">
        <f t="array" ref="D179">IFERROR(IF(INDEX('Disaggregation Records'!$F$59:$F$92,MATCH(LEFT(L179,255),LEFT('Disaggregation Records'!$D$59:$D$92,255),0))=0,"",INDEX('Disaggregation Records'!$F$59:$F$92,MATCH(LEFT(L179,255),LEFT('Disaggregation Records'!$D$59:$D$92,255),0))),"")</f>
        <v/>
      </c>
      <c r="E179" s="413" t="str">
        <f t="array" ref="E179">IFERROR(IF(INDEX('Disaggregation Data'!$K$159:$K$310,MATCH(LEFT(M179,255),LEFT('Disaggregation Data'!$J$159:$J$310,255),0))=0,"",INDEX('Disaggregation Data'!$K$159:$K$310,MATCH(LEFT(M179,255),LEFT('Disaggregation Data'!J$159:$J$310,255),0))),"")</f>
        <v/>
      </c>
      <c r="F179" s="413" t="str">
        <f t="array" ref="F179">IFERROR(IF(INDEX('Disaggregation Data'!$L$159:$L$310,MATCH(LEFT(M179,255),LEFT('Disaggregation Data'!$J$159:$J$310,255),0))=0,"",INDEX('Disaggregation Data'!$L$159:$L$310,MATCH(LEFT(M179,255),LEFT('Disaggregation Data'!J$159:$J$310,255),0))),"")</f>
        <v/>
      </c>
      <c r="G179" s="413" t="str">
        <f t="array" ref="G179">IFERROR(IF(INDEX('Disaggregation Data'!$O$159:$O$310,MATCH(LEFT(M179,255),LEFT('Disaggregation Data'!$J$159:$J$310,255),0))=0,"",INDEX('Disaggregation Data'!$O$159:$O$310,MATCH(LEFT(M179,255),LEFT('Disaggregation Data'!J$159:$J$310,255),0))),"")</f>
        <v/>
      </c>
      <c r="H179" s="412" t="str">
        <f t="array" ref="H179">IFERROR(IF(INDEX('Disaggregation Data'!$P$159:$P$310,MATCH(LEFT(M179,255),LEFT('Disaggregation Data'!$J$159:$J$310,255),0))=0,"",INDEX('Disaggregation Data'!$P$159:$P$310,MATCH(LEFT(M179,255),LEFT('Disaggregation Data'!J$159:$J$310,255),0))),"")</f>
        <v/>
      </c>
      <c r="I179" s="412" t="str">
        <f t="array" ref="I179">IFERROR(IF(INDEX('Disaggregation Data'!$M$159:$M$310,MATCH(LEFT(M179,255),LEFT('Disaggregation Data'!$J$159:$J$310,255),0))=0,"",INDEX('Disaggregation Data'!$M$159:$M$310,MATCH(LEFT(M179,255),LEFT('Disaggregation Data'!J$159:$J$310,255),0))),"")</f>
        <v/>
      </c>
      <c r="J179" s="412" t="str">
        <f t="array" ref="J179">IFERROR(IF(INDEX('Disaggregation Data'!$N$159:$N$310,MATCH(LEFT(M179,255),LEFT('Disaggregation Data'!$J$159:$J$310,255),0))=0,"",INDEX('Disaggregation Data'!$N$159:$N$310,MATCH(LEFT(M179,255),LEFT('Disaggregation Data'!J$159:$J$310,255),0))),"")</f>
        <v/>
      </c>
      <c r="K179" s="504">
        <f t="shared" si="12"/>
        <v>1</v>
      </c>
      <c r="L179" s="504" t="str">
        <f t="shared" si="13"/>
        <v/>
      </c>
      <c r="M179" s="504" t="str">
        <f t="shared" si="14"/>
        <v/>
      </c>
      <c r="N179" s="482" t="b">
        <f t="shared" si="15"/>
        <v>0</v>
      </c>
      <c r="O179" s="487" t="s">
        <v>1890</v>
      </c>
      <c r="P179" s="526" t="str">
        <f t="array" ref="P179">IFERROR(IF(INDEX('Disaggregation Records'!$G$59:$G$92,MATCH(LEFT(L179,255),LEFT('Disaggregation Records'!$D$59:$D$92,255),0))=0,"",INDEX('Disaggregation Records'!$G$59:$G$92,MATCH(LEFT(L179,255),LEFT('Disaggregation Records'!$D$59:$D$92,255),0))),"")</f>
        <v/>
      </c>
      <c r="Q179" s="525" t="s">
        <v>873</v>
      </c>
      <c r="R179" s="50"/>
    </row>
    <row r="180" spans="1:18" ht="47.1" customHeight="1" x14ac:dyDescent="0.25">
      <c r="A180" s="410">
        <v>2</v>
      </c>
      <c r="B180" s="428" t="str">
        <f>IFERROR(VLOOKUP(A180,'Outcome Indicators - Section C'!$A$10:$S$27,19,FALSE),"")</f>
        <v/>
      </c>
      <c r="C180" s="523" t="str">
        <f t="array" ref="C180">IFERROR(IF(INDEX('Disaggregation Records'!$E$59:$E$92,MATCH(LEFT(L180,255),LEFT('Disaggregation Records'!$D$59:$D$92,255),0))=0,"",INDEX('Disaggregation Records'!$E$59:$E$92,MATCH(LEFT(L180,255),LEFT('Disaggregation Records'!$D$59:$D$92,255),0))),"")</f>
        <v/>
      </c>
      <c r="D180" s="523" t="str">
        <f t="array" ref="D180">IFERROR(IF(INDEX('Disaggregation Records'!$F$59:$F$92,MATCH(LEFT(L180,255),LEFT('Disaggregation Records'!$D$59:$D$92,255),0))=0,"",INDEX('Disaggregation Records'!$F$59:$F$92,MATCH(LEFT(L180,255),LEFT('Disaggregation Records'!$D$59:$D$92,255),0))),"")</f>
        <v/>
      </c>
      <c r="E180" s="413" t="str">
        <f t="array" ref="E180">IFERROR(IF(INDEX('Disaggregation Data'!$K$159:$K$310,MATCH(LEFT(M180,255),LEFT('Disaggregation Data'!$J$159:$J$310,255),0))=0,"",INDEX('Disaggregation Data'!$K$159:$K$310,MATCH(LEFT(M180,255),LEFT('Disaggregation Data'!J$159:$J$310,255),0))),"")</f>
        <v/>
      </c>
      <c r="F180" s="413" t="str">
        <f t="array" ref="F180">IFERROR(IF(INDEX('Disaggregation Data'!$L$159:$L$310,MATCH(LEFT(M180,255),LEFT('Disaggregation Data'!$J$159:$J$310,255),0))=0,"",INDEX('Disaggregation Data'!$L$159:$L$310,MATCH(LEFT(M180,255),LEFT('Disaggregation Data'!J$159:$J$310,255),0))),"")</f>
        <v/>
      </c>
      <c r="G180" s="413" t="str">
        <f t="array" ref="G180">IFERROR(IF(INDEX('Disaggregation Data'!$O$159:$O$310,MATCH(LEFT(M180,255),LEFT('Disaggregation Data'!$J$159:$J$310,255),0))=0,"",INDEX('Disaggregation Data'!$O$159:$O$310,MATCH(LEFT(M180,255),LEFT('Disaggregation Data'!J$159:$J$310,255),0))),"")</f>
        <v/>
      </c>
      <c r="H180" s="412" t="str">
        <f t="array" ref="H180">IFERROR(IF(INDEX('Disaggregation Data'!$P$159:$P$310,MATCH(LEFT(M180,255),LEFT('Disaggregation Data'!$J$159:$J$310,255),0))=0,"",INDEX('Disaggregation Data'!$P$159:$P$310,MATCH(LEFT(M180,255),LEFT('Disaggregation Data'!J$159:$J$310,255),0))),"")</f>
        <v/>
      </c>
      <c r="I180" s="412" t="str">
        <f t="array" ref="I180">IFERROR(IF(INDEX('Disaggregation Data'!$M$159:$M$310,MATCH(LEFT(M180,255),LEFT('Disaggregation Data'!$J$159:$J$310,255),0))=0,"",INDEX('Disaggregation Data'!$M$159:$M$310,MATCH(LEFT(M180,255),LEFT('Disaggregation Data'!J$159:$J$310,255),0))),"")</f>
        <v/>
      </c>
      <c r="J180" s="412" t="str">
        <f t="array" ref="J180">IFERROR(IF(INDEX('Disaggregation Data'!$N$159:$N$310,MATCH(LEFT(M180,255),LEFT('Disaggregation Data'!$J$159:$J$310,255),0))=0,"",INDEX('Disaggregation Data'!$N$159:$N$310,MATCH(LEFT(M180,255),LEFT('Disaggregation Data'!J$159:$J$310,255),0))),"")</f>
        <v/>
      </c>
      <c r="K180" s="504">
        <f t="shared" si="12"/>
        <v>2</v>
      </c>
      <c r="L180" s="504" t="str">
        <f t="shared" si="13"/>
        <v/>
      </c>
      <c r="M180" s="504" t="str">
        <f t="shared" si="14"/>
        <v/>
      </c>
      <c r="N180" s="482" t="b">
        <f t="shared" si="15"/>
        <v>0</v>
      </c>
      <c r="O180" s="487" t="s">
        <v>1891</v>
      </c>
      <c r="P180" s="526" t="str">
        <f t="array" ref="P180">IFERROR(IF(INDEX('Disaggregation Records'!$G$59:$G$92,MATCH(LEFT(L180,255),LEFT('Disaggregation Records'!$D$59:$D$92,255),0))=0,"",INDEX('Disaggregation Records'!$G$59:$G$92,MATCH(LEFT(L180,255),LEFT('Disaggregation Records'!$D$59:$D$92,255),0))),"")</f>
        <v/>
      </c>
      <c r="Q180" s="525" t="s">
        <v>873</v>
      </c>
      <c r="R180" s="50"/>
    </row>
    <row r="181" spans="1:18" ht="47.1" customHeight="1" x14ac:dyDescent="0.25">
      <c r="A181" s="410">
        <v>2</v>
      </c>
      <c r="B181" s="428" t="str">
        <f>IFERROR(VLOOKUP(A181,'Outcome Indicators - Section C'!$A$10:$S$27,19,FALSE),"")</f>
        <v/>
      </c>
      <c r="C181" s="523" t="str">
        <f t="array" ref="C181">IFERROR(IF(INDEX('Disaggregation Records'!$E$59:$E$92,MATCH(LEFT(L181,255),LEFT('Disaggregation Records'!$D$59:$D$92,255),0))=0,"",INDEX('Disaggregation Records'!$E$59:$E$92,MATCH(LEFT(L181,255),LEFT('Disaggregation Records'!$D$59:$D$92,255),0))),"")</f>
        <v/>
      </c>
      <c r="D181" s="523" t="str">
        <f t="array" ref="D181">IFERROR(IF(INDEX('Disaggregation Records'!$F$59:$F$92,MATCH(LEFT(L181,255),LEFT('Disaggregation Records'!$D$59:$D$92,255),0))=0,"",INDEX('Disaggregation Records'!$F$59:$F$92,MATCH(LEFT(L181,255),LEFT('Disaggregation Records'!$D$59:$D$92,255),0))),"")</f>
        <v/>
      </c>
      <c r="E181" s="413" t="str">
        <f t="array" ref="E181">IFERROR(IF(INDEX('Disaggregation Data'!$K$159:$K$310,MATCH(LEFT(M181,255),LEFT('Disaggregation Data'!$J$159:$J$310,255),0))=0,"",INDEX('Disaggregation Data'!$K$159:$K$310,MATCH(LEFT(M181,255),LEFT('Disaggregation Data'!J$159:$J$310,255),0))),"")</f>
        <v/>
      </c>
      <c r="F181" s="413" t="str">
        <f t="array" ref="F181">IFERROR(IF(INDEX('Disaggregation Data'!$L$159:$L$310,MATCH(LEFT(M181,255),LEFT('Disaggregation Data'!$J$159:$J$310,255),0))=0,"",INDEX('Disaggregation Data'!$L$159:$L$310,MATCH(LEFT(M181,255),LEFT('Disaggregation Data'!J$159:$J$310,255),0))),"")</f>
        <v/>
      </c>
      <c r="G181" s="413" t="str">
        <f t="array" ref="G181">IFERROR(IF(INDEX('Disaggregation Data'!$O$159:$O$310,MATCH(LEFT(M181,255),LEFT('Disaggregation Data'!$J$159:$J$310,255),0))=0,"",INDEX('Disaggregation Data'!$O$159:$O$310,MATCH(LEFT(M181,255),LEFT('Disaggregation Data'!J$159:$J$310,255),0))),"")</f>
        <v/>
      </c>
      <c r="H181" s="412" t="str">
        <f t="array" ref="H181">IFERROR(IF(INDEX('Disaggregation Data'!$P$159:$P$310,MATCH(LEFT(M181,255),LEFT('Disaggregation Data'!$J$159:$J$310,255),0))=0,"",INDEX('Disaggregation Data'!$P$159:$P$310,MATCH(LEFT(M181,255),LEFT('Disaggregation Data'!J$159:$J$310,255),0))),"")</f>
        <v/>
      </c>
      <c r="I181" s="412" t="str">
        <f t="array" ref="I181">IFERROR(IF(INDEX('Disaggregation Data'!$M$159:$M$310,MATCH(LEFT(M181,255),LEFT('Disaggregation Data'!$J$159:$J$310,255),0))=0,"",INDEX('Disaggregation Data'!$M$159:$M$310,MATCH(LEFT(M181,255),LEFT('Disaggregation Data'!J$159:$J$310,255),0))),"")</f>
        <v/>
      </c>
      <c r="J181" s="412" t="str">
        <f t="array" ref="J181">IFERROR(IF(INDEX('Disaggregation Data'!$N$159:$N$310,MATCH(LEFT(M181,255),LEFT('Disaggregation Data'!$J$159:$J$310,255),0))=0,"",INDEX('Disaggregation Data'!$N$159:$N$310,MATCH(LEFT(M181,255),LEFT('Disaggregation Data'!J$159:$J$310,255),0))),"")</f>
        <v/>
      </c>
      <c r="K181" s="504">
        <f t="shared" si="12"/>
        <v>3</v>
      </c>
      <c r="L181" s="504" t="str">
        <f t="shared" si="13"/>
        <v/>
      </c>
      <c r="M181" s="504" t="str">
        <f t="shared" si="14"/>
        <v/>
      </c>
      <c r="N181" s="482" t="b">
        <f t="shared" si="15"/>
        <v>0</v>
      </c>
      <c r="O181" s="487" t="s">
        <v>1892</v>
      </c>
      <c r="P181" s="526" t="str">
        <f t="array" ref="P181">IFERROR(IF(INDEX('Disaggregation Records'!$G$59:$G$92,MATCH(LEFT(L181,255),LEFT('Disaggregation Records'!$D$59:$D$92,255),0))=0,"",INDEX('Disaggregation Records'!$G$59:$G$92,MATCH(LEFT(L181,255),LEFT('Disaggregation Records'!$D$59:$D$92,255),0))),"")</f>
        <v/>
      </c>
      <c r="Q181" s="525" t="s">
        <v>873</v>
      </c>
      <c r="R181" s="50"/>
    </row>
    <row r="182" spans="1:18" ht="47.1" customHeight="1" x14ac:dyDescent="0.25">
      <c r="A182" s="410">
        <v>2</v>
      </c>
      <c r="B182" s="428" t="str">
        <f>IFERROR(VLOOKUP(A182,'Outcome Indicators - Section C'!$A$10:$S$27,19,FALSE),"")</f>
        <v/>
      </c>
      <c r="C182" s="523" t="str">
        <f t="array" ref="C182">IFERROR(IF(INDEX('Disaggregation Records'!$E$59:$E$92,MATCH(LEFT(L182,255),LEFT('Disaggregation Records'!$D$59:$D$92,255),0))=0,"",INDEX('Disaggregation Records'!$E$59:$E$92,MATCH(LEFT(L182,255),LEFT('Disaggregation Records'!$D$59:$D$92,255),0))),"")</f>
        <v/>
      </c>
      <c r="D182" s="523" t="str">
        <f t="array" ref="D182">IFERROR(IF(INDEX('Disaggregation Records'!$F$59:$F$92,MATCH(LEFT(L182,255),LEFT('Disaggregation Records'!$D$59:$D$92,255),0))=0,"",INDEX('Disaggregation Records'!$F$59:$F$92,MATCH(LEFT(L182,255),LEFT('Disaggregation Records'!$D$59:$D$92,255),0))),"")</f>
        <v/>
      </c>
      <c r="E182" s="413" t="str">
        <f t="array" ref="E182">IFERROR(IF(INDEX('Disaggregation Data'!$K$159:$K$310,MATCH(LEFT(M182,255),LEFT('Disaggregation Data'!$J$159:$J$310,255),0))=0,"",INDEX('Disaggregation Data'!$K$159:$K$310,MATCH(LEFT(M182,255),LEFT('Disaggregation Data'!J$159:$J$310,255),0))),"")</f>
        <v/>
      </c>
      <c r="F182" s="413" t="str">
        <f t="array" ref="F182">IFERROR(IF(INDEX('Disaggregation Data'!$L$159:$L$310,MATCH(LEFT(M182,255),LEFT('Disaggregation Data'!$J$159:$J$310,255),0))=0,"",INDEX('Disaggregation Data'!$L$159:$L$310,MATCH(LEFT(M182,255),LEFT('Disaggregation Data'!J$159:$J$310,255),0))),"")</f>
        <v/>
      </c>
      <c r="G182" s="413" t="str">
        <f t="array" ref="G182">IFERROR(IF(INDEX('Disaggregation Data'!$O$159:$O$310,MATCH(LEFT(M182,255),LEFT('Disaggregation Data'!$J$159:$J$310,255),0))=0,"",INDEX('Disaggregation Data'!$O$159:$O$310,MATCH(LEFT(M182,255),LEFT('Disaggregation Data'!J$159:$J$310,255),0))),"")</f>
        <v/>
      </c>
      <c r="H182" s="412" t="str">
        <f t="array" ref="H182">IFERROR(IF(INDEX('Disaggregation Data'!$P$159:$P$310,MATCH(LEFT(M182,255),LEFT('Disaggregation Data'!$J$159:$J$310,255),0))=0,"",INDEX('Disaggregation Data'!$P$159:$P$310,MATCH(LEFT(M182,255),LEFT('Disaggregation Data'!J$159:$J$310,255),0))),"")</f>
        <v/>
      </c>
      <c r="I182" s="412" t="str">
        <f t="array" ref="I182">IFERROR(IF(INDEX('Disaggregation Data'!$M$159:$M$310,MATCH(LEFT(M182,255),LEFT('Disaggregation Data'!$J$159:$J$310,255),0))=0,"",INDEX('Disaggregation Data'!$M$159:$M$310,MATCH(LEFT(M182,255),LEFT('Disaggregation Data'!J$159:$J$310,255),0))),"")</f>
        <v/>
      </c>
      <c r="J182" s="412" t="str">
        <f t="array" ref="J182">IFERROR(IF(INDEX('Disaggregation Data'!$N$159:$N$310,MATCH(LEFT(M182,255),LEFT('Disaggregation Data'!$J$159:$J$310,255),0))=0,"",INDEX('Disaggregation Data'!$N$159:$N$310,MATCH(LEFT(M182,255),LEFT('Disaggregation Data'!J$159:$J$310,255),0))),"")</f>
        <v/>
      </c>
      <c r="K182" s="504">
        <f t="shared" si="12"/>
        <v>4</v>
      </c>
      <c r="L182" s="504" t="str">
        <f t="shared" si="13"/>
        <v/>
      </c>
      <c r="M182" s="504" t="str">
        <f t="shared" si="14"/>
        <v/>
      </c>
      <c r="N182" s="482" t="b">
        <f t="shared" si="15"/>
        <v>0</v>
      </c>
      <c r="O182" s="487" t="s">
        <v>1893</v>
      </c>
      <c r="P182" s="526" t="str">
        <f t="array" ref="P182">IFERROR(IF(INDEX('Disaggregation Records'!$G$59:$G$92,MATCH(LEFT(L182,255),LEFT('Disaggregation Records'!$D$59:$D$92,255),0))=0,"",INDEX('Disaggregation Records'!$G$59:$G$92,MATCH(LEFT(L182,255),LEFT('Disaggregation Records'!$D$59:$D$92,255),0))),"")</f>
        <v/>
      </c>
      <c r="Q182" s="525" t="s">
        <v>873</v>
      </c>
      <c r="R182" s="50"/>
    </row>
    <row r="183" spans="1:18" ht="47.1" customHeight="1" x14ac:dyDescent="0.25">
      <c r="A183" s="410">
        <v>2</v>
      </c>
      <c r="B183" s="428" t="str">
        <f>IFERROR(VLOOKUP(A183,'Outcome Indicators - Section C'!$A$10:$S$27,19,FALSE),"")</f>
        <v/>
      </c>
      <c r="C183" s="523" t="str">
        <f t="array" ref="C183">IFERROR(IF(INDEX('Disaggregation Records'!$E$59:$E$92,MATCH(LEFT(L183,255),LEFT('Disaggregation Records'!$D$59:$D$92,255),0))=0,"",INDEX('Disaggregation Records'!$E$59:$E$92,MATCH(LEFT(L183,255),LEFT('Disaggregation Records'!$D$59:$D$92,255),0))),"")</f>
        <v/>
      </c>
      <c r="D183" s="523" t="str">
        <f t="array" ref="D183">IFERROR(IF(INDEX('Disaggregation Records'!$F$59:$F$92,MATCH(LEFT(L183,255),LEFT('Disaggregation Records'!$D$59:$D$92,255),0))=0,"",INDEX('Disaggregation Records'!$F$59:$F$92,MATCH(LEFT(L183,255),LEFT('Disaggregation Records'!$D$59:$D$92,255),0))),"")</f>
        <v/>
      </c>
      <c r="E183" s="413" t="str">
        <f t="array" ref="E183">IFERROR(IF(INDEX('Disaggregation Data'!$K$159:$K$310,MATCH(LEFT(M183,255),LEFT('Disaggregation Data'!$J$159:$J$310,255),0))=0,"",INDEX('Disaggregation Data'!$K$159:$K$310,MATCH(LEFT(M183,255),LEFT('Disaggregation Data'!J$159:$J$310,255),0))),"")</f>
        <v/>
      </c>
      <c r="F183" s="413" t="str">
        <f t="array" ref="F183">IFERROR(IF(INDEX('Disaggregation Data'!$L$159:$L$310,MATCH(LEFT(M183,255),LEFT('Disaggregation Data'!$J$159:$J$310,255),0))=0,"",INDEX('Disaggregation Data'!$L$159:$L$310,MATCH(LEFT(M183,255),LEFT('Disaggregation Data'!J$159:$J$310,255),0))),"")</f>
        <v/>
      </c>
      <c r="G183" s="413" t="str">
        <f t="array" ref="G183">IFERROR(IF(INDEX('Disaggregation Data'!$O$159:$O$310,MATCH(LEFT(M183,255),LEFT('Disaggregation Data'!$J$159:$J$310,255),0))=0,"",INDEX('Disaggregation Data'!$O$159:$O$310,MATCH(LEFT(M183,255),LEFT('Disaggregation Data'!J$159:$J$310,255),0))),"")</f>
        <v/>
      </c>
      <c r="H183" s="412" t="str">
        <f t="array" ref="H183">IFERROR(IF(INDEX('Disaggregation Data'!$P$159:$P$310,MATCH(LEFT(M183,255),LEFT('Disaggregation Data'!$J$159:$J$310,255),0))=0,"",INDEX('Disaggregation Data'!$P$159:$P$310,MATCH(LEFT(M183,255),LEFT('Disaggregation Data'!J$159:$J$310,255),0))),"")</f>
        <v/>
      </c>
      <c r="I183" s="412" t="str">
        <f t="array" ref="I183">IFERROR(IF(INDEX('Disaggregation Data'!$M$159:$M$310,MATCH(LEFT(M183,255),LEFT('Disaggregation Data'!$J$159:$J$310,255),0))=0,"",INDEX('Disaggregation Data'!$M$159:$M$310,MATCH(LEFT(M183,255),LEFT('Disaggregation Data'!J$159:$J$310,255),0))),"")</f>
        <v/>
      </c>
      <c r="J183" s="412" t="str">
        <f t="array" ref="J183">IFERROR(IF(INDEX('Disaggregation Data'!$N$159:$N$310,MATCH(LEFT(M183,255),LEFT('Disaggregation Data'!$J$159:$J$310,255),0))=0,"",INDEX('Disaggregation Data'!$N$159:$N$310,MATCH(LEFT(M183,255),LEFT('Disaggregation Data'!J$159:$J$310,255),0))),"")</f>
        <v/>
      </c>
      <c r="K183" s="504">
        <f t="shared" si="12"/>
        <v>5</v>
      </c>
      <c r="L183" s="504" t="str">
        <f t="shared" si="13"/>
        <v/>
      </c>
      <c r="M183" s="504" t="str">
        <f t="shared" si="14"/>
        <v/>
      </c>
      <c r="N183" s="482" t="b">
        <f t="shared" si="15"/>
        <v>0</v>
      </c>
      <c r="O183" s="487" t="s">
        <v>1894</v>
      </c>
      <c r="P183" s="526" t="str">
        <f t="array" ref="P183">IFERROR(IF(INDEX('Disaggregation Records'!$G$59:$G$92,MATCH(LEFT(L183,255),LEFT('Disaggregation Records'!$D$59:$D$92,255),0))=0,"",INDEX('Disaggregation Records'!$G$59:$G$92,MATCH(LEFT(L183,255),LEFT('Disaggregation Records'!$D$59:$D$92,255),0))),"")</f>
        <v/>
      </c>
      <c r="Q183" s="525" t="s">
        <v>873</v>
      </c>
      <c r="R183" s="50"/>
    </row>
    <row r="184" spans="1:18" ht="47.1" customHeight="1" x14ac:dyDescent="0.25">
      <c r="A184" s="410">
        <v>2</v>
      </c>
      <c r="B184" s="428" t="str">
        <f>IFERROR(VLOOKUP(A184,'Outcome Indicators - Section C'!$A$10:$S$27,19,FALSE),"")</f>
        <v/>
      </c>
      <c r="C184" s="523" t="str">
        <f t="array" ref="C184">IFERROR(IF(INDEX('Disaggregation Records'!$E$59:$E$92,MATCH(LEFT(L184,255),LEFT('Disaggregation Records'!$D$59:$D$92,255),0))=0,"",INDEX('Disaggregation Records'!$E$59:$E$92,MATCH(LEFT(L184,255),LEFT('Disaggregation Records'!$D$59:$D$92,255),0))),"")</f>
        <v/>
      </c>
      <c r="D184" s="523" t="str">
        <f t="array" ref="D184">IFERROR(IF(INDEX('Disaggregation Records'!$F$59:$F$92,MATCH(LEFT(L184,255),LEFT('Disaggregation Records'!$D$59:$D$92,255),0))=0,"",INDEX('Disaggregation Records'!$F$59:$F$92,MATCH(LEFT(L184,255),LEFT('Disaggregation Records'!$D$59:$D$92,255),0))),"")</f>
        <v/>
      </c>
      <c r="E184" s="413" t="str">
        <f t="array" ref="E184">IFERROR(IF(INDEX('Disaggregation Data'!$K$159:$K$310,MATCH(LEFT(M184,255),LEFT('Disaggregation Data'!$J$159:$J$310,255),0))=0,"",INDEX('Disaggregation Data'!$K$159:$K$310,MATCH(LEFT(M184,255),LEFT('Disaggregation Data'!J$159:$J$310,255),0))),"")</f>
        <v/>
      </c>
      <c r="F184" s="413" t="str">
        <f t="array" ref="F184">IFERROR(IF(INDEX('Disaggregation Data'!$L$159:$L$310,MATCH(LEFT(M184,255),LEFT('Disaggregation Data'!$J$159:$J$310,255),0))=0,"",INDEX('Disaggregation Data'!$L$159:$L$310,MATCH(LEFT(M184,255),LEFT('Disaggregation Data'!J$159:$J$310,255),0))),"")</f>
        <v/>
      </c>
      <c r="G184" s="413" t="str">
        <f t="array" ref="G184">IFERROR(IF(INDEX('Disaggregation Data'!$O$159:$O$310,MATCH(LEFT(M184,255),LEFT('Disaggregation Data'!$J$159:$J$310,255),0))=0,"",INDEX('Disaggregation Data'!$O$159:$O$310,MATCH(LEFT(M184,255),LEFT('Disaggregation Data'!J$159:$J$310,255),0))),"")</f>
        <v/>
      </c>
      <c r="H184" s="412" t="str">
        <f t="array" ref="H184">IFERROR(IF(INDEX('Disaggregation Data'!$P$159:$P$310,MATCH(LEFT(M184,255),LEFT('Disaggregation Data'!$J$159:$J$310,255),0))=0,"",INDEX('Disaggregation Data'!$P$159:$P$310,MATCH(LEFT(M184,255),LEFT('Disaggregation Data'!J$159:$J$310,255),0))),"")</f>
        <v/>
      </c>
      <c r="I184" s="412" t="str">
        <f t="array" ref="I184">IFERROR(IF(INDEX('Disaggregation Data'!$M$159:$M$310,MATCH(LEFT(M184,255),LEFT('Disaggregation Data'!$J$159:$J$310,255),0))=0,"",INDEX('Disaggregation Data'!$M$159:$M$310,MATCH(LEFT(M184,255),LEFT('Disaggregation Data'!J$159:$J$310,255),0))),"")</f>
        <v/>
      </c>
      <c r="J184" s="412" t="str">
        <f t="array" ref="J184">IFERROR(IF(INDEX('Disaggregation Data'!$N$159:$N$310,MATCH(LEFT(M184,255),LEFT('Disaggregation Data'!$J$159:$J$310,255),0))=0,"",INDEX('Disaggregation Data'!$N$159:$N$310,MATCH(LEFT(M184,255),LEFT('Disaggregation Data'!J$159:$J$310,255),0))),"")</f>
        <v/>
      </c>
      <c r="K184" s="504">
        <f t="shared" si="12"/>
        <v>6</v>
      </c>
      <c r="L184" s="504" t="str">
        <f t="shared" si="13"/>
        <v/>
      </c>
      <c r="M184" s="504" t="str">
        <f t="shared" si="14"/>
        <v/>
      </c>
      <c r="N184" s="482" t="b">
        <f t="shared" si="15"/>
        <v>0</v>
      </c>
      <c r="O184" s="487" t="s">
        <v>1895</v>
      </c>
      <c r="P184" s="526" t="str">
        <f t="array" ref="P184">IFERROR(IF(INDEX('Disaggregation Records'!$G$59:$G$92,MATCH(LEFT(L184,255),LEFT('Disaggregation Records'!$D$59:$D$92,255),0))=0,"",INDEX('Disaggregation Records'!$G$59:$G$92,MATCH(LEFT(L184,255),LEFT('Disaggregation Records'!$D$59:$D$92,255),0))),"")</f>
        <v/>
      </c>
      <c r="Q184" s="525" t="s">
        <v>873</v>
      </c>
      <c r="R184" s="50"/>
    </row>
    <row r="185" spans="1:18" ht="47.1" customHeight="1" x14ac:dyDescent="0.25">
      <c r="A185" s="410">
        <v>2</v>
      </c>
      <c r="B185" s="428" t="str">
        <f>IFERROR(VLOOKUP(A185,'Outcome Indicators - Section C'!$A$10:$S$27,19,FALSE),"")</f>
        <v/>
      </c>
      <c r="C185" s="523" t="str">
        <f t="array" ref="C185">IFERROR(IF(INDEX('Disaggregation Records'!$E$59:$E$92,MATCH(LEFT(L185,255),LEFT('Disaggregation Records'!$D$59:$D$92,255),0))=0,"",INDEX('Disaggregation Records'!$E$59:$E$92,MATCH(LEFT(L185,255),LEFT('Disaggregation Records'!$D$59:$D$92,255),0))),"")</f>
        <v/>
      </c>
      <c r="D185" s="523" t="str">
        <f t="array" ref="D185">IFERROR(IF(INDEX('Disaggregation Records'!$F$59:$F$92,MATCH(LEFT(L185,255),LEFT('Disaggregation Records'!$D$59:$D$92,255),0))=0,"",INDEX('Disaggregation Records'!$F$59:$F$92,MATCH(LEFT(L185,255),LEFT('Disaggregation Records'!$D$59:$D$92,255),0))),"")</f>
        <v/>
      </c>
      <c r="E185" s="413" t="str">
        <f t="array" ref="E185">IFERROR(IF(INDEX('Disaggregation Data'!$K$159:$K$310,MATCH(LEFT(M185,255),LEFT('Disaggregation Data'!$J$159:$J$310,255),0))=0,"",INDEX('Disaggregation Data'!$K$159:$K$310,MATCH(LEFT(M185,255),LEFT('Disaggregation Data'!J$159:$J$310,255),0))),"")</f>
        <v/>
      </c>
      <c r="F185" s="413" t="str">
        <f t="array" ref="F185">IFERROR(IF(INDEX('Disaggregation Data'!$L$159:$L$310,MATCH(LEFT(M185,255),LEFT('Disaggregation Data'!$J$159:$J$310,255),0))=0,"",INDEX('Disaggregation Data'!$L$159:$L$310,MATCH(LEFT(M185,255),LEFT('Disaggregation Data'!J$159:$J$310,255),0))),"")</f>
        <v/>
      </c>
      <c r="G185" s="413" t="str">
        <f t="array" ref="G185">IFERROR(IF(INDEX('Disaggregation Data'!$O$159:$O$310,MATCH(LEFT(M185,255),LEFT('Disaggregation Data'!$J$159:$J$310,255),0))=0,"",INDEX('Disaggregation Data'!$O$159:$O$310,MATCH(LEFT(M185,255),LEFT('Disaggregation Data'!J$159:$J$310,255),0))),"")</f>
        <v/>
      </c>
      <c r="H185" s="412" t="str">
        <f t="array" ref="H185">IFERROR(IF(INDEX('Disaggregation Data'!$P$159:$P$310,MATCH(LEFT(M185,255),LEFT('Disaggregation Data'!$J$159:$J$310,255),0))=0,"",INDEX('Disaggregation Data'!$P$159:$P$310,MATCH(LEFT(M185,255),LEFT('Disaggregation Data'!J$159:$J$310,255),0))),"")</f>
        <v/>
      </c>
      <c r="I185" s="412" t="str">
        <f t="array" ref="I185">IFERROR(IF(INDEX('Disaggregation Data'!$M$159:$M$310,MATCH(LEFT(M185,255),LEFT('Disaggregation Data'!$J$159:$J$310,255),0))=0,"",INDEX('Disaggregation Data'!$M$159:$M$310,MATCH(LEFT(M185,255),LEFT('Disaggregation Data'!J$159:$J$310,255),0))),"")</f>
        <v/>
      </c>
      <c r="J185" s="412" t="str">
        <f t="array" ref="J185">IFERROR(IF(INDEX('Disaggregation Data'!$N$159:$N$310,MATCH(LEFT(M185,255),LEFT('Disaggregation Data'!$J$159:$J$310,255),0))=0,"",INDEX('Disaggregation Data'!$N$159:$N$310,MATCH(LEFT(M185,255),LEFT('Disaggregation Data'!J$159:$J$310,255),0))),"")</f>
        <v/>
      </c>
      <c r="K185" s="504">
        <f t="shared" si="12"/>
        <v>7</v>
      </c>
      <c r="L185" s="504" t="str">
        <f t="shared" si="13"/>
        <v/>
      </c>
      <c r="M185" s="504" t="str">
        <f t="shared" si="14"/>
        <v/>
      </c>
      <c r="N185" s="482" t="b">
        <f t="shared" si="15"/>
        <v>0</v>
      </c>
      <c r="O185" s="487" t="s">
        <v>1896</v>
      </c>
      <c r="P185" s="526" t="str">
        <f t="array" ref="P185">IFERROR(IF(INDEX('Disaggregation Records'!$G$59:$G$92,MATCH(LEFT(L185,255),LEFT('Disaggregation Records'!$D$59:$D$92,255),0))=0,"",INDEX('Disaggregation Records'!$G$59:$G$92,MATCH(LEFT(L185,255),LEFT('Disaggregation Records'!$D$59:$D$92,255),0))),"")</f>
        <v/>
      </c>
      <c r="Q185" s="525" t="s">
        <v>873</v>
      </c>
      <c r="R185" s="50"/>
    </row>
    <row r="186" spans="1:18" ht="47.1" customHeight="1" x14ac:dyDescent="0.25">
      <c r="A186" s="410">
        <v>2</v>
      </c>
      <c r="B186" s="428" t="str">
        <f>IFERROR(VLOOKUP(A186,'Outcome Indicators - Section C'!$A$10:$S$27,19,FALSE),"")</f>
        <v/>
      </c>
      <c r="C186" s="523" t="str">
        <f t="array" ref="C186">IFERROR(IF(INDEX('Disaggregation Records'!$E$59:$E$92,MATCH(LEFT(L186,255),LEFT('Disaggregation Records'!$D$59:$D$92,255),0))=0,"",INDEX('Disaggregation Records'!$E$59:$E$92,MATCH(LEFT(L186,255),LEFT('Disaggregation Records'!$D$59:$D$92,255),0))),"")</f>
        <v/>
      </c>
      <c r="D186" s="523" t="str">
        <f t="array" ref="D186">IFERROR(IF(INDEX('Disaggregation Records'!$F$59:$F$92,MATCH(LEFT(L186,255),LEFT('Disaggregation Records'!$D$59:$D$92,255),0))=0,"",INDEX('Disaggregation Records'!$F$59:$F$92,MATCH(LEFT(L186,255),LEFT('Disaggregation Records'!$D$59:$D$92,255),0))),"")</f>
        <v/>
      </c>
      <c r="E186" s="413" t="str">
        <f t="array" ref="E186">IFERROR(IF(INDEX('Disaggregation Data'!$K$159:$K$310,MATCH(LEFT(M186,255),LEFT('Disaggregation Data'!$J$159:$J$310,255),0))=0,"",INDEX('Disaggregation Data'!$K$159:$K$310,MATCH(LEFT(M186,255),LEFT('Disaggregation Data'!J$159:$J$310,255),0))),"")</f>
        <v/>
      </c>
      <c r="F186" s="413" t="str">
        <f t="array" ref="F186">IFERROR(IF(INDEX('Disaggregation Data'!$L$159:$L$310,MATCH(LEFT(M186,255),LEFT('Disaggregation Data'!$J$159:$J$310,255),0))=0,"",INDEX('Disaggregation Data'!$L$159:$L$310,MATCH(LEFT(M186,255),LEFT('Disaggregation Data'!J$159:$J$310,255),0))),"")</f>
        <v/>
      </c>
      <c r="G186" s="413" t="str">
        <f t="array" ref="G186">IFERROR(IF(INDEX('Disaggregation Data'!$O$159:$O$310,MATCH(LEFT(M186,255),LEFT('Disaggregation Data'!$J$159:$J$310,255),0))=0,"",INDEX('Disaggregation Data'!$O$159:$O$310,MATCH(LEFT(M186,255),LEFT('Disaggregation Data'!J$159:$J$310,255),0))),"")</f>
        <v/>
      </c>
      <c r="H186" s="412" t="str">
        <f t="array" ref="H186">IFERROR(IF(INDEX('Disaggregation Data'!$P$159:$P$310,MATCH(LEFT(M186,255),LEFT('Disaggregation Data'!$J$159:$J$310,255),0))=0,"",INDEX('Disaggregation Data'!$P$159:$P$310,MATCH(LEFT(M186,255),LEFT('Disaggregation Data'!J$159:$J$310,255),0))),"")</f>
        <v/>
      </c>
      <c r="I186" s="412" t="str">
        <f t="array" ref="I186">IFERROR(IF(INDEX('Disaggregation Data'!$M$159:$M$310,MATCH(LEFT(M186,255),LEFT('Disaggregation Data'!$J$159:$J$310,255),0))=0,"",INDEX('Disaggregation Data'!$M$159:$M$310,MATCH(LEFT(M186,255),LEFT('Disaggregation Data'!J$159:$J$310,255),0))),"")</f>
        <v/>
      </c>
      <c r="J186" s="412" t="str">
        <f t="array" ref="J186">IFERROR(IF(INDEX('Disaggregation Data'!$N$159:$N$310,MATCH(LEFT(M186,255),LEFT('Disaggregation Data'!$J$159:$J$310,255),0))=0,"",INDEX('Disaggregation Data'!$N$159:$N$310,MATCH(LEFT(M186,255),LEFT('Disaggregation Data'!J$159:$J$310,255),0))),"")</f>
        <v/>
      </c>
      <c r="K186" s="504">
        <f t="shared" si="12"/>
        <v>8</v>
      </c>
      <c r="L186" s="504" t="str">
        <f t="shared" si="13"/>
        <v/>
      </c>
      <c r="M186" s="504" t="str">
        <f t="shared" si="14"/>
        <v/>
      </c>
      <c r="N186" s="482" t="b">
        <f t="shared" si="15"/>
        <v>0</v>
      </c>
      <c r="O186" s="487" t="s">
        <v>1897</v>
      </c>
      <c r="P186" s="526" t="str">
        <f t="array" ref="P186">IFERROR(IF(INDEX('Disaggregation Records'!$G$59:$G$92,MATCH(LEFT(L186,255),LEFT('Disaggregation Records'!$D$59:$D$92,255),0))=0,"",INDEX('Disaggregation Records'!$G$59:$G$92,MATCH(LEFT(L186,255),LEFT('Disaggregation Records'!$D$59:$D$92,255),0))),"")</f>
        <v/>
      </c>
      <c r="Q186" s="525" t="s">
        <v>873</v>
      </c>
      <c r="R186" s="50"/>
    </row>
    <row r="187" spans="1:18" ht="47.1" customHeight="1" x14ac:dyDescent="0.25">
      <c r="A187" s="410">
        <v>2</v>
      </c>
      <c r="B187" s="428" t="str">
        <f>IFERROR(VLOOKUP(A187,'Outcome Indicators - Section C'!$A$10:$S$27,19,FALSE),"")</f>
        <v/>
      </c>
      <c r="C187" s="523" t="str">
        <f t="array" ref="C187">IFERROR(IF(INDEX('Disaggregation Records'!$E$59:$E$92,MATCH(LEFT(L187,255),LEFT('Disaggregation Records'!$D$59:$D$92,255),0))=0,"",INDEX('Disaggregation Records'!$E$59:$E$92,MATCH(LEFT(L187,255),LEFT('Disaggregation Records'!$D$59:$D$92,255),0))),"")</f>
        <v/>
      </c>
      <c r="D187" s="523" t="str">
        <f t="array" ref="D187">IFERROR(IF(INDEX('Disaggregation Records'!$F$59:$F$92,MATCH(LEFT(L187,255),LEFT('Disaggregation Records'!$D$59:$D$92,255),0))=0,"",INDEX('Disaggregation Records'!$F$59:$F$92,MATCH(LEFT(L187,255),LEFT('Disaggregation Records'!$D$59:$D$92,255),0))),"")</f>
        <v/>
      </c>
      <c r="E187" s="413" t="str">
        <f t="array" ref="E187">IFERROR(IF(INDEX('Disaggregation Data'!$K$159:$K$310,MATCH(LEFT(M187,255),LEFT('Disaggregation Data'!$J$159:$J$310,255),0))=0,"",INDEX('Disaggregation Data'!$K$159:$K$310,MATCH(LEFT(M187,255),LEFT('Disaggregation Data'!J$159:$J$310,255),0))),"")</f>
        <v/>
      </c>
      <c r="F187" s="413" t="str">
        <f t="array" ref="F187">IFERROR(IF(INDEX('Disaggregation Data'!$L$159:$L$310,MATCH(LEFT(M187,255),LEFT('Disaggregation Data'!$J$159:$J$310,255),0))=0,"",INDEX('Disaggregation Data'!$L$159:$L$310,MATCH(LEFT(M187,255),LEFT('Disaggregation Data'!J$159:$J$310,255),0))),"")</f>
        <v/>
      </c>
      <c r="G187" s="413" t="str">
        <f t="array" ref="G187">IFERROR(IF(INDEX('Disaggregation Data'!$O$159:$O$310,MATCH(LEFT(M187,255),LEFT('Disaggregation Data'!$J$159:$J$310,255),0))=0,"",INDEX('Disaggregation Data'!$O$159:$O$310,MATCH(LEFT(M187,255),LEFT('Disaggregation Data'!J$159:$J$310,255),0))),"")</f>
        <v/>
      </c>
      <c r="H187" s="412" t="str">
        <f t="array" ref="H187">IFERROR(IF(INDEX('Disaggregation Data'!$P$159:$P$310,MATCH(LEFT(M187,255),LEFT('Disaggregation Data'!$J$159:$J$310,255),0))=0,"",INDEX('Disaggregation Data'!$P$159:$P$310,MATCH(LEFT(M187,255),LEFT('Disaggregation Data'!J$159:$J$310,255),0))),"")</f>
        <v/>
      </c>
      <c r="I187" s="412" t="str">
        <f t="array" ref="I187">IFERROR(IF(INDEX('Disaggregation Data'!$M$159:$M$310,MATCH(LEFT(M187,255),LEFT('Disaggregation Data'!$J$159:$J$310,255),0))=0,"",INDEX('Disaggregation Data'!$M$159:$M$310,MATCH(LEFT(M187,255),LEFT('Disaggregation Data'!J$159:$J$310,255),0))),"")</f>
        <v/>
      </c>
      <c r="J187" s="412" t="str">
        <f t="array" ref="J187">IFERROR(IF(INDEX('Disaggregation Data'!$N$159:$N$310,MATCH(LEFT(M187,255),LEFT('Disaggregation Data'!$J$159:$J$310,255),0))=0,"",INDEX('Disaggregation Data'!$N$159:$N$310,MATCH(LEFT(M187,255),LEFT('Disaggregation Data'!J$159:$J$310,255),0))),"")</f>
        <v/>
      </c>
      <c r="K187" s="504">
        <f t="shared" si="12"/>
        <v>9</v>
      </c>
      <c r="L187" s="504" t="str">
        <f t="shared" si="13"/>
        <v/>
      </c>
      <c r="M187" s="504" t="str">
        <f t="shared" si="14"/>
        <v/>
      </c>
      <c r="N187" s="482" t="b">
        <f t="shared" si="15"/>
        <v>0</v>
      </c>
      <c r="O187" s="487" t="s">
        <v>1898</v>
      </c>
      <c r="P187" s="526" t="str">
        <f t="array" ref="P187">IFERROR(IF(INDEX('Disaggregation Records'!$G$59:$G$92,MATCH(LEFT(L187,255),LEFT('Disaggregation Records'!$D$59:$D$92,255),0))=0,"",INDEX('Disaggregation Records'!$G$59:$G$92,MATCH(LEFT(L187,255),LEFT('Disaggregation Records'!$D$59:$D$92,255),0))),"")</f>
        <v/>
      </c>
      <c r="Q187" s="525" t="s">
        <v>873</v>
      </c>
      <c r="R187" s="50"/>
    </row>
    <row r="188" spans="1:18" ht="47.1" customHeight="1" x14ac:dyDescent="0.25">
      <c r="A188" s="410">
        <v>3</v>
      </c>
      <c r="B188" s="428" t="str">
        <f>IFERROR(VLOOKUP(A188,'Outcome Indicators - Section C'!$A$10:$S$27,19,FALSE),"")</f>
        <v/>
      </c>
      <c r="C188" s="523" t="str">
        <f t="array" ref="C188">IFERROR(IF(INDEX('Disaggregation Records'!$E$59:$E$92,MATCH(LEFT(L188,255),LEFT('Disaggregation Records'!$D$59:$D$92,255),0))=0,"",INDEX('Disaggregation Records'!$E$59:$E$92,MATCH(LEFT(L188,255),LEFT('Disaggregation Records'!$D$59:$D$92,255),0))),"")</f>
        <v/>
      </c>
      <c r="D188" s="523" t="str">
        <f t="array" ref="D188">IFERROR(IF(INDEX('Disaggregation Records'!$F$59:$F$92,MATCH(LEFT(L188,255),LEFT('Disaggregation Records'!$D$59:$D$92,255),0))=0,"",INDEX('Disaggregation Records'!$F$59:$F$92,MATCH(LEFT(L188,255),LEFT('Disaggregation Records'!$D$59:$D$92,255),0))),"")</f>
        <v/>
      </c>
      <c r="E188" s="413" t="str">
        <f t="array" ref="E188">IFERROR(IF(INDEX('Disaggregation Data'!$K$159:$K$310,MATCH(LEFT(M188,255),LEFT('Disaggregation Data'!$J$159:$J$310,255),0))=0,"",INDEX('Disaggregation Data'!$K$159:$K$310,MATCH(LEFT(M188,255),LEFT('Disaggregation Data'!J$159:$J$310,255),0))),"")</f>
        <v/>
      </c>
      <c r="F188" s="413" t="str">
        <f t="array" ref="F188">IFERROR(IF(INDEX('Disaggregation Data'!$L$159:$L$310,MATCH(LEFT(M188,255),LEFT('Disaggregation Data'!$J$159:$J$310,255),0))=0,"",INDEX('Disaggregation Data'!$L$159:$L$310,MATCH(LEFT(M188,255),LEFT('Disaggregation Data'!J$159:$J$310,255),0))),"")</f>
        <v/>
      </c>
      <c r="G188" s="413" t="str">
        <f t="array" ref="G188">IFERROR(IF(INDEX('Disaggregation Data'!$O$159:$O$310,MATCH(LEFT(M188,255),LEFT('Disaggregation Data'!$J$159:$J$310,255),0))=0,"",INDEX('Disaggregation Data'!$O$159:$O$310,MATCH(LEFT(M188,255),LEFT('Disaggregation Data'!J$159:$J$310,255),0))),"")</f>
        <v/>
      </c>
      <c r="H188" s="412" t="str">
        <f t="array" ref="H188">IFERROR(IF(INDEX('Disaggregation Data'!$P$159:$P$310,MATCH(LEFT(M188,255),LEFT('Disaggregation Data'!$J$159:$J$310,255),0))=0,"",INDEX('Disaggregation Data'!$P$159:$P$310,MATCH(LEFT(M188,255),LEFT('Disaggregation Data'!J$159:$J$310,255),0))),"")</f>
        <v/>
      </c>
      <c r="I188" s="412" t="str">
        <f t="array" ref="I188">IFERROR(IF(INDEX('Disaggregation Data'!$M$159:$M$310,MATCH(LEFT(M188,255),LEFT('Disaggregation Data'!$J$159:$J$310,255),0))=0,"",INDEX('Disaggregation Data'!$M$159:$M$310,MATCH(LEFT(M188,255),LEFT('Disaggregation Data'!J$159:$J$310,255),0))),"")</f>
        <v/>
      </c>
      <c r="J188" s="412" t="str">
        <f t="array" ref="J188">IFERROR(IF(INDEX('Disaggregation Data'!$N$159:$N$310,MATCH(LEFT(M188,255),LEFT('Disaggregation Data'!$J$159:$J$310,255),0))=0,"",INDEX('Disaggregation Data'!$N$159:$N$310,MATCH(LEFT(M188,255),LEFT('Disaggregation Data'!J$159:$J$310,255),0))),"")</f>
        <v/>
      </c>
      <c r="K188" s="504">
        <f t="shared" si="12"/>
        <v>10</v>
      </c>
      <c r="L188" s="504" t="str">
        <f t="shared" si="13"/>
        <v/>
      </c>
      <c r="M188" s="504" t="str">
        <f t="shared" si="14"/>
        <v/>
      </c>
      <c r="N188" s="482" t="b">
        <f t="shared" si="15"/>
        <v>0</v>
      </c>
      <c r="O188" s="487" t="s">
        <v>1899</v>
      </c>
      <c r="P188" s="526" t="str">
        <f t="array" ref="P188">IFERROR(IF(INDEX('Disaggregation Records'!$G$59:$G$92,MATCH(LEFT(L188,255),LEFT('Disaggregation Records'!$D$59:$D$92,255),0))=0,"",INDEX('Disaggregation Records'!$G$59:$G$92,MATCH(LEFT(L188,255),LEFT('Disaggregation Records'!$D$59:$D$92,255),0))),"")</f>
        <v/>
      </c>
      <c r="Q188" s="525" t="s">
        <v>874</v>
      </c>
      <c r="R188" s="50"/>
    </row>
    <row r="189" spans="1:18" ht="47.1" customHeight="1" x14ac:dyDescent="0.25">
      <c r="A189" s="410">
        <v>3</v>
      </c>
      <c r="B189" s="428" t="str">
        <f>IFERROR(VLOOKUP(A189,'Outcome Indicators - Section C'!$A$10:$S$27,19,FALSE),"")</f>
        <v/>
      </c>
      <c r="C189" s="523" t="str">
        <f t="array" ref="C189">IFERROR(IF(INDEX('Disaggregation Records'!$E$59:$E$92,MATCH(LEFT(L189,255),LEFT('Disaggregation Records'!$D$59:$D$92,255),0))=0,"",INDEX('Disaggregation Records'!$E$59:$E$92,MATCH(LEFT(L189,255),LEFT('Disaggregation Records'!$D$59:$D$92,255),0))),"")</f>
        <v/>
      </c>
      <c r="D189" s="523" t="str">
        <f t="array" ref="D189">IFERROR(IF(INDEX('Disaggregation Records'!$F$59:$F$92,MATCH(LEFT(L189,255),LEFT('Disaggregation Records'!$D$59:$D$92,255),0))=0,"",INDEX('Disaggregation Records'!$F$59:$F$92,MATCH(LEFT(L189,255),LEFT('Disaggregation Records'!$D$59:$D$92,255),0))),"")</f>
        <v/>
      </c>
      <c r="E189" s="413" t="str">
        <f t="array" ref="E189">IFERROR(IF(INDEX('Disaggregation Data'!$K$159:$K$310,MATCH(LEFT(M189,255),LEFT('Disaggregation Data'!$J$159:$J$310,255),0))=0,"",INDEX('Disaggregation Data'!$K$159:$K$310,MATCH(LEFT(M189,255),LEFT('Disaggregation Data'!J$159:$J$310,255),0))),"")</f>
        <v/>
      </c>
      <c r="F189" s="413" t="str">
        <f t="array" ref="F189">IFERROR(IF(INDEX('Disaggregation Data'!$L$159:$L$310,MATCH(LEFT(M189,255),LEFT('Disaggregation Data'!$J$159:$J$310,255),0))=0,"",INDEX('Disaggregation Data'!$L$159:$L$310,MATCH(LEFT(M189,255),LEFT('Disaggregation Data'!J$159:$J$310,255),0))),"")</f>
        <v/>
      </c>
      <c r="G189" s="413" t="str">
        <f t="array" ref="G189">IFERROR(IF(INDEX('Disaggregation Data'!$O$159:$O$310,MATCH(LEFT(M189,255),LEFT('Disaggregation Data'!$J$159:$J$310,255),0))=0,"",INDEX('Disaggregation Data'!$O$159:$O$310,MATCH(LEFT(M189,255),LEFT('Disaggregation Data'!J$159:$J$310,255),0))),"")</f>
        <v/>
      </c>
      <c r="H189" s="412" t="str">
        <f t="array" ref="H189">IFERROR(IF(INDEX('Disaggregation Data'!$P$159:$P$310,MATCH(LEFT(M189,255),LEFT('Disaggregation Data'!$J$159:$J$310,255),0))=0,"",INDEX('Disaggregation Data'!$P$159:$P$310,MATCH(LEFT(M189,255),LEFT('Disaggregation Data'!J$159:$J$310,255),0))),"")</f>
        <v/>
      </c>
      <c r="I189" s="412" t="str">
        <f t="array" ref="I189">IFERROR(IF(INDEX('Disaggregation Data'!$M$159:$M$310,MATCH(LEFT(M189,255),LEFT('Disaggregation Data'!$J$159:$J$310,255),0))=0,"",INDEX('Disaggregation Data'!$M$159:$M$310,MATCH(LEFT(M189,255),LEFT('Disaggregation Data'!J$159:$J$310,255),0))),"")</f>
        <v/>
      </c>
      <c r="J189" s="412" t="str">
        <f t="array" ref="J189">IFERROR(IF(INDEX('Disaggregation Data'!$N$159:$N$310,MATCH(LEFT(M189,255),LEFT('Disaggregation Data'!$J$159:$J$310,255),0))=0,"",INDEX('Disaggregation Data'!$N$159:$N$310,MATCH(LEFT(M189,255),LEFT('Disaggregation Data'!J$159:$J$310,255),0))),"")</f>
        <v/>
      </c>
      <c r="K189" s="504">
        <f t="shared" si="12"/>
        <v>11</v>
      </c>
      <c r="L189" s="504" t="str">
        <f t="shared" si="13"/>
        <v/>
      </c>
      <c r="M189" s="504" t="str">
        <f t="shared" si="14"/>
        <v/>
      </c>
      <c r="N189" s="482" t="b">
        <f t="shared" si="15"/>
        <v>0</v>
      </c>
      <c r="O189" s="487" t="s">
        <v>1900</v>
      </c>
      <c r="P189" s="526" t="str">
        <f t="array" ref="P189">IFERROR(IF(INDEX('Disaggregation Records'!$G$59:$G$92,MATCH(LEFT(L189,255),LEFT('Disaggregation Records'!$D$59:$D$92,255),0))=0,"",INDEX('Disaggregation Records'!$G$59:$G$92,MATCH(LEFT(L189,255),LEFT('Disaggregation Records'!$D$59:$D$92,255),0))),"")</f>
        <v/>
      </c>
      <c r="Q189" s="525" t="s">
        <v>874</v>
      </c>
      <c r="R189" s="50"/>
    </row>
    <row r="190" spans="1:18" ht="47.1" customHeight="1" x14ac:dyDescent="0.25">
      <c r="A190" s="410">
        <v>3</v>
      </c>
      <c r="B190" s="428" t="str">
        <f>IFERROR(VLOOKUP(A190,'Outcome Indicators - Section C'!$A$10:$S$27,19,FALSE),"")</f>
        <v/>
      </c>
      <c r="C190" s="523" t="str">
        <f t="array" ref="C190">IFERROR(IF(INDEX('Disaggregation Records'!$E$59:$E$92,MATCH(LEFT(L190,255),LEFT('Disaggregation Records'!$D$59:$D$92,255),0))=0,"",INDEX('Disaggregation Records'!$E$59:$E$92,MATCH(LEFT(L190,255),LEFT('Disaggregation Records'!$D$59:$D$92,255),0))),"")</f>
        <v/>
      </c>
      <c r="D190" s="523" t="str">
        <f t="array" ref="D190">IFERROR(IF(INDEX('Disaggregation Records'!$F$59:$F$92,MATCH(LEFT(L190,255),LEFT('Disaggregation Records'!$D$59:$D$92,255),0))=0,"",INDEX('Disaggregation Records'!$F$59:$F$92,MATCH(LEFT(L190,255),LEFT('Disaggregation Records'!$D$59:$D$92,255),0))),"")</f>
        <v/>
      </c>
      <c r="E190" s="413" t="str">
        <f t="array" ref="E190">IFERROR(IF(INDEX('Disaggregation Data'!$K$159:$K$310,MATCH(LEFT(M190,255),LEFT('Disaggregation Data'!$J$159:$J$310,255),0))=0,"",INDEX('Disaggregation Data'!$K$159:$K$310,MATCH(LEFT(M190,255),LEFT('Disaggregation Data'!J$159:$J$310,255),0))),"")</f>
        <v/>
      </c>
      <c r="F190" s="413" t="str">
        <f t="array" ref="F190">IFERROR(IF(INDEX('Disaggregation Data'!$L$159:$L$310,MATCH(LEFT(M190,255),LEFT('Disaggregation Data'!$J$159:$J$310,255),0))=0,"",INDEX('Disaggregation Data'!$L$159:$L$310,MATCH(LEFT(M190,255),LEFT('Disaggregation Data'!J$159:$J$310,255),0))),"")</f>
        <v/>
      </c>
      <c r="G190" s="413" t="str">
        <f t="array" ref="G190">IFERROR(IF(INDEX('Disaggregation Data'!$O$159:$O$310,MATCH(LEFT(M190,255),LEFT('Disaggregation Data'!$J$159:$J$310,255),0))=0,"",INDEX('Disaggregation Data'!$O$159:$O$310,MATCH(LEFT(M190,255),LEFT('Disaggregation Data'!J$159:$J$310,255),0))),"")</f>
        <v/>
      </c>
      <c r="H190" s="412" t="str">
        <f t="array" ref="H190">IFERROR(IF(INDEX('Disaggregation Data'!$P$159:$P$310,MATCH(LEFT(M190,255),LEFT('Disaggregation Data'!$J$159:$J$310,255),0))=0,"",INDEX('Disaggregation Data'!$P$159:$P$310,MATCH(LEFT(M190,255),LEFT('Disaggregation Data'!J$159:$J$310,255),0))),"")</f>
        <v/>
      </c>
      <c r="I190" s="412" t="str">
        <f t="array" ref="I190">IFERROR(IF(INDEX('Disaggregation Data'!$M$159:$M$310,MATCH(LEFT(M190,255),LEFT('Disaggregation Data'!$J$159:$J$310,255),0))=0,"",INDEX('Disaggregation Data'!$M$159:$M$310,MATCH(LEFT(M190,255),LEFT('Disaggregation Data'!J$159:$J$310,255),0))),"")</f>
        <v/>
      </c>
      <c r="J190" s="412" t="str">
        <f t="array" ref="J190">IFERROR(IF(INDEX('Disaggregation Data'!$N$159:$N$310,MATCH(LEFT(M190,255),LEFT('Disaggregation Data'!$J$159:$J$310,255),0))=0,"",INDEX('Disaggregation Data'!$N$159:$N$310,MATCH(LEFT(M190,255),LEFT('Disaggregation Data'!J$159:$J$310,255),0))),"")</f>
        <v/>
      </c>
      <c r="K190" s="504">
        <f t="shared" si="12"/>
        <v>12</v>
      </c>
      <c r="L190" s="504" t="str">
        <f t="shared" si="13"/>
        <v/>
      </c>
      <c r="M190" s="504" t="str">
        <f t="shared" si="14"/>
        <v/>
      </c>
      <c r="N190" s="482" t="b">
        <f t="shared" si="15"/>
        <v>0</v>
      </c>
      <c r="O190" s="487" t="s">
        <v>1901</v>
      </c>
      <c r="P190" s="526" t="str">
        <f t="array" ref="P190">IFERROR(IF(INDEX('Disaggregation Records'!$G$59:$G$92,MATCH(LEFT(L190,255),LEFT('Disaggregation Records'!$D$59:$D$92,255),0))=0,"",INDEX('Disaggregation Records'!$G$59:$G$92,MATCH(LEFT(L190,255),LEFT('Disaggregation Records'!$D$59:$D$92,255),0))),"")</f>
        <v/>
      </c>
      <c r="Q190" s="525" t="s">
        <v>874</v>
      </c>
      <c r="R190" s="50"/>
    </row>
    <row r="191" spans="1:18" ht="47.1" customHeight="1" x14ac:dyDescent="0.25">
      <c r="A191" s="410">
        <v>3</v>
      </c>
      <c r="B191" s="428" t="str">
        <f>IFERROR(VLOOKUP(A191,'Outcome Indicators - Section C'!$A$10:$S$27,19,FALSE),"")</f>
        <v/>
      </c>
      <c r="C191" s="523" t="str">
        <f t="array" ref="C191">IFERROR(IF(INDEX('Disaggregation Records'!$E$59:$E$92,MATCH(LEFT(L191,255),LEFT('Disaggregation Records'!$D$59:$D$92,255),0))=0,"",INDEX('Disaggregation Records'!$E$59:$E$92,MATCH(LEFT(L191,255),LEFT('Disaggregation Records'!$D$59:$D$92,255),0))),"")</f>
        <v/>
      </c>
      <c r="D191" s="523" t="str">
        <f t="array" ref="D191">IFERROR(IF(INDEX('Disaggregation Records'!$F$59:$F$92,MATCH(LEFT(L191,255),LEFT('Disaggregation Records'!$D$59:$D$92,255),0))=0,"",INDEX('Disaggregation Records'!$F$59:$F$92,MATCH(LEFT(L191,255),LEFT('Disaggregation Records'!$D$59:$D$92,255),0))),"")</f>
        <v/>
      </c>
      <c r="E191" s="413" t="str">
        <f t="array" ref="E191">IFERROR(IF(INDEX('Disaggregation Data'!$K$159:$K$310,MATCH(LEFT(M191,255),LEFT('Disaggregation Data'!$J$159:$J$310,255),0))=0,"",INDEX('Disaggregation Data'!$K$159:$K$310,MATCH(LEFT(M191,255),LEFT('Disaggregation Data'!J$159:$J$310,255),0))),"")</f>
        <v/>
      </c>
      <c r="F191" s="413" t="str">
        <f t="array" ref="F191">IFERROR(IF(INDEX('Disaggregation Data'!$L$159:$L$310,MATCH(LEFT(M191,255),LEFT('Disaggregation Data'!$J$159:$J$310,255),0))=0,"",INDEX('Disaggregation Data'!$L$159:$L$310,MATCH(LEFT(M191,255),LEFT('Disaggregation Data'!J$159:$J$310,255),0))),"")</f>
        <v/>
      </c>
      <c r="G191" s="413" t="str">
        <f t="array" ref="G191">IFERROR(IF(INDEX('Disaggregation Data'!$O$159:$O$310,MATCH(LEFT(M191,255),LEFT('Disaggregation Data'!$J$159:$J$310,255),0))=0,"",INDEX('Disaggregation Data'!$O$159:$O$310,MATCH(LEFT(M191,255),LEFT('Disaggregation Data'!J$159:$J$310,255),0))),"")</f>
        <v/>
      </c>
      <c r="H191" s="412" t="str">
        <f t="array" ref="H191">IFERROR(IF(INDEX('Disaggregation Data'!$P$159:$P$310,MATCH(LEFT(M191,255),LEFT('Disaggregation Data'!$J$159:$J$310,255),0))=0,"",INDEX('Disaggregation Data'!$P$159:$P$310,MATCH(LEFT(M191,255),LEFT('Disaggregation Data'!J$159:$J$310,255),0))),"")</f>
        <v/>
      </c>
      <c r="I191" s="412" t="str">
        <f t="array" ref="I191">IFERROR(IF(INDEX('Disaggregation Data'!$M$159:$M$310,MATCH(LEFT(M191,255),LEFT('Disaggregation Data'!$J$159:$J$310,255),0))=0,"",INDEX('Disaggregation Data'!$M$159:$M$310,MATCH(LEFT(M191,255),LEFT('Disaggregation Data'!J$159:$J$310,255),0))),"")</f>
        <v/>
      </c>
      <c r="J191" s="412" t="str">
        <f t="array" ref="J191">IFERROR(IF(INDEX('Disaggregation Data'!$N$159:$N$310,MATCH(LEFT(M191,255),LEFT('Disaggregation Data'!$J$159:$J$310,255),0))=0,"",INDEX('Disaggregation Data'!$N$159:$N$310,MATCH(LEFT(M191,255),LEFT('Disaggregation Data'!J$159:$J$310,255),0))),"")</f>
        <v/>
      </c>
      <c r="K191" s="504">
        <f t="shared" si="12"/>
        <v>13</v>
      </c>
      <c r="L191" s="504" t="str">
        <f t="shared" si="13"/>
        <v/>
      </c>
      <c r="M191" s="504" t="str">
        <f t="shared" si="14"/>
        <v/>
      </c>
      <c r="N191" s="482" t="b">
        <f t="shared" si="15"/>
        <v>0</v>
      </c>
      <c r="O191" s="487" t="s">
        <v>1902</v>
      </c>
      <c r="P191" s="526" t="str">
        <f t="array" ref="P191">IFERROR(IF(INDEX('Disaggregation Records'!$G$59:$G$92,MATCH(LEFT(L191,255),LEFT('Disaggregation Records'!$D$59:$D$92,255),0))=0,"",INDEX('Disaggregation Records'!$G$59:$G$92,MATCH(LEFT(L191,255),LEFT('Disaggregation Records'!$D$59:$D$92,255),0))),"")</f>
        <v/>
      </c>
      <c r="Q191" s="525" t="s">
        <v>874</v>
      </c>
      <c r="R191" s="50"/>
    </row>
    <row r="192" spans="1:18" ht="47.1" customHeight="1" x14ac:dyDescent="0.25">
      <c r="A192" s="410">
        <v>3</v>
      </c>
      <c r="B192" s="428" t="str">
        <f>IFERROR(VLOOKUP(A192,'Outcome Indicators - Section C'!$A$10:$S$27,19,FALSE),"")</f>
        <v/>
      </c>
      <c r="C192" s="523" t="str">
        <f t="array" ref="C192">IFERROR(IF(INDEX('Disaggregation Records'!$E$59:$E$92,MATCH(LEFT(L192,255),LEFT('Disaggregation Records'!$D$59:$D$92,255),0))=0,"",INDEX('Disaggregation Records'!$E$59:$E$92,MATCH(LEFT(L192,255),LEFT('Disaggregation Records'!$D$59:$D$92,255),0))),"")</f>
        <v/>
      </c>
      <c r="D192" s="523" t="str">
        <f t="array" ref="D192">IFERROR(IF(INDEX('Disaggregation Records'!$F$59:$F$92,MATCH(LEFT(L192,255),LEFT('Disaggregation Records'!$D$59:$D$92,255),0))=0,"",INDEX('Disaggregation Records'!$F$59:$F$92,MATCH(LEFT(L192,255),LEFT('Disaggregation Records'!$D$59:$D$92,255),0))),"")</f>
        <v/>
      </c>
      <c r="E192" s="413" t="str">
        <f t="array" ref="E192">IFERROR(IF(INDEX('Disaggregation Data'!$K$159:$K$310,MATCH(LEFT(M192,255),LEFT('Disaggregation Data'!$J$159:$J$310,255),0))=0,"",INDEX('Disaggregation Data'!$K$159:$K$310,MATCH(LEFT(M192,255),LEFT('Disaggregation Data'!J$159:$J$310,255),0))),"")</f>
        <v/>
      </c>
      <c r="F192" s="413" t="str">
        <f t="array" ref="F192">IFERROR(IF(INDEX('Disaggregation Data'!$L$159:$L$310,MATCH(LEFT(M192,255),LEFT('Disaggregation Data'!$J$159:$J$310,255),0))=0,"",INDEX('Disaggregation Data'!$L$159:$L$310,MATCH(LEFT(M192,255),LEFT('Disaggregation Data'!J$159:$J$310,255),0))),"")</f>
        <v/>
      </c>
      <c r="G192" s="413" t="str">
        <f t="array" ref="G192">IFERROR(IF(INDEX('Disaggregation Data'!$O$159:$O$310,MATCH(LEFT(M192,255),LEFT('Disaggregation Data'!$J$159:$J$310,255),0))=0,"",INDEX('Disaggregation Data'!$O$159:$O$310,MATCH(LEFT(M192,255),LEFT('Disaggregation Data'!J$159:$J$310,255),0))),"")</f>
        <v/>
      </c>
      <c r="H192" s="412" t="str">
        <f t="array" ref="H192">IFERROR(IF(INDEX('Disaggregation Data'!$P$159:$P$310,MATCH(LEFT(M192,255),LEFT('Disaggregation Data'!$J$159:$J$310,255),0))=0,"",INDEX('Disaggregation Data'!$P$159:$P$310,MATCH(LEFT(M192,255),LEFT('Disaggregation Data'!J$159:$J$310,255),0))),"")</f>
        <v/>
      </c>
      <c r="I192" s="412" t="str">
        <f t="array" ref="I192">IFERROR(IF(INDEX('Disaggregation Data'!$M$159:$M$310,MATCH(LEFT(M192,255),LEFT('Disaggregation Data'!$J$159:$J$310,255),0))=0,"",INDEX('Disaggregation Data'!$M$159:$M$310,MATCH(LEFT(M192,255),LEFT('Disaggregation Data'!J$159:$J$310,255),0))),"")</f>
        <v/>
      </c>
      <c r="J192" s="412" t="str">
        <f t="array" ref="J192">IFERROR(IF(INDEX('Disaggregation Data'!$N$159:$N$310,MATCH(LEFT(M192,255),LEFT('Disaggregation Data'!$J$159:$J$310,255),0))=0,"",INDEX('Disaggregation Data'!$N$159:$N$310,MATCH(LEFT(M192,255),LEFT('Disaggregation Data'!J$159:$J$310,255),0))),"")</f>
        <v/>
      </c>
      <c r="K192" s="504">
        <f t="shared" si="12"/>
        <v>14</v>
      </c>
      <c r="L192" s="504" t="str">
        <f t="shared" si="13"/>
        <v/>
      </c>
      <c r="M192" s="504" t="str">
        <f t="shared" si="14"/>
        <v/>
      </c>
      <c r="N192" s="482" t="b">
        <f t="shared" si="15"/>
        <v>0</v>
      </c>
      <c r="O192" s="487" t="s">
        <v>1903</v>
      </c>
      <c r="P192" s="526" t="str">
        <f t="array" ref="P192">IFERROR(IF(INDEX('Disaggregation Records'!$G$59:$G$92,MATCH(LEFT(L192,255),LEFT('Disaggregation Records'!$D$59:$D$92,255),0))=0,"",INDEX('Disaggregation Records'!$G$59:$G$92,MATCH(LEFT(L192,255),LEFT('Disaggregation Records'!$D$59:$D$92,255),0))),"")</f>
        <v/>
      </c>
      <c r="Q192" s="525" t="s">
        <v>874</v>
      </c>
      <c r="R192" s="50"/>
    </row>
    <row r="193" spans="1:18" ht="47.1" customHeight="1" x14ac:dyDescent="0.25">
      <c r="A193" s="410">
        <v>3</v>
      </c>
      <c r="B193" s="428" t="str">
        <f>IFERROR(VLOOKUP(A193,'Outcome Indicators - Section C'!$A$10:$S$27,19,FALSE),"")</f>
        <v/>
      </c>
      <c r="C193" s="523" t="str">
        <f t="array" ref="C193">IFERROR(IF(INDEX('Disaggregation Records'!$E$59:$E$92,MATCH(LEFT(L193,255),LEFT('Disaggregation Records'!$D$59:$D$92,255),0))=0,"",INDEX('Disaggregation Records'!$E$59:$E$92,MATCH(LEFT(L193,255),LEFT('Disaggregation Records'!$D$59:$D$92,255),0))),"")</f>
        <v/>
      </c>
      <c r="D193" s="523" t="str">
        <f t="array" ref="D193">IFERROR(IF(INDEX('Disaggregation Records'!$F$59:$F$92,MATCH(LEFT(L193,255),LEFT('Disaggregation Records'!$D$59:$D$92,255),0))=0,"",INDEX('Disaggregation Records'!$F$59:$F$92,MATCH(LEFT(L193,255),LEFT('Disaggregation Records'!$D$59:$D$92,255),0))),"")</f>
        <v/>
      </c>
      <c r="E193" s="413" t="str">
        <f t="array" ref="E193">IFERROR(IF(INDEX('Disaggregation Data'!$K$159:$K$310,MATCH(LEFT(M193,255),LEFT('Disaggregation Data'!$J$159:$J$310,255),0))=0,"",INDEX('Disaggregation Data'!$K$159:$K$310,MATCH(LEFT(M193,255),LEFT('Disaggregation Data'!J$159:$J$310,255),0))),"")</f>
        <v/>
      </c>
      <c r="F193" s="413" t="str">
        <f t="array" ref="F193">IFERROR(IF(INDEX('Disaggregation Data'!$L$159:$L$310,MATCH(LEFT(M193,255),LEFT('Disaggregation Data'!$J$159:$J$310,255),0))=0,"",INDEX('Disaggregation Data'!$L$159:$L$310,MATCH(LEFT(M193,255),LEFT('Disaggregation Data'!J$159:$J$310,255),0))),"")</f>
        <v/>
      </c>
      <c r="G193" s="413" t="str">
        <f t="array" ref="G193">IFERROR(IF(INDEX('Disaggregation Data'!$O$159:$O$310,MATCH(LEFT(M193,255),LEFT('Disaggregation Data'!$J$159:$J$310,255),0))=0,"",INDEX('Disaggregation Data'!$O$159:$O$310,MATCH(LEFT(M193,255),LEFT('Disaggregation Data'!J$159:$J$310,255),0))),"")</f>
        <v/>
      </c>
      <c r="H193" s="412" t="str">
        <f t="array" ref="H193">IFERROR(IF(INDEX('Disaggregation Data'!$P$159:$P$310,MATCH(LEFT(M193,255),LEFT('Disaggregation Data'!$J$159:$J$310,255),0))=0,"",INDEX('Disaggregation Data'!$P$159:$P$310,MATCH(LEFT(M193,255),LEFT('Disaggregation Data'!J$159:$J$310,255),0))),"")</f>
        <v/>
      </c>
      <c r="I193" s="412" t="str">
        <f t="array" ref="I193">IFERROR(IF(INDEX('Disaggregation Data'!$M$159:$M$310,MATCH(LEFT(M193,255),LEFT('Disaggregation Data'!$J$159:$J$310,255),0))=0,"",INDEX('Disaggregation Data'!$M$159:$M$310,MATCH(LEFT(M193,255),LEFT('Disaggregation Data'!J$159:$J$310,255),0))),"")</f>
        <v/>
      </c>
      <c r="J193" s="412" t="str">
        <f t="array" ref="J193">IFERROR(IF(INDEX('Disaggregation Data'!$N$159:$N$310,MATCH(LEFT(M193,255),LEFT('Disaggregation Data'!$J$159:$J$310,255),0))=0,"",INDEX('Disaggregation Data'!$N$159:$N$310,MATCH(LEFT(M193,255),LEFT('Disaggregation Data'!J$159:$J$310,255),0))),"")</f>
        <v/>
      </c>
      <c r="K193" s="504">
        <f t="shared" si="12"/>
        <v>15</v>
      </c>
      <c r="L193" s="504" t="str">
        <f t="shared" si="13"/>
        <v/>
      </c>
      <c r="M193" s="504" t="str">
        <f t="shared" si="14"/>
        <v/>
      </c>
      <c r="N193" s="482" t="b">
        <f t="shared" si="15"/>
        <v>0</v>
      </c>
      <c r="O193" s="487" t="s">
        <v>1904</v>
      </c>
      <c r="P193" s="526" t="str">
        <f t="array" ref="P193">IFERROR(IF(INDEX('Disaggregation Records'!$G$59:$G$92,MATCH(LEFT(L193,255),LEFT('Disaggregation Records'!$D$59:$D$92,255),0))=0,"",INDEX('Disaggregation Records'!$G$59:$G$92,MATCH(LEFT(L193,255),LEFT('Disaggregation Records'!$D$59:$D$92,255),0))),"")</f>
        <v/>
      </c>
      <c r="Q193" s="525" t="s">
        <v>874</v>
      </c>
      <c r="R193" s="50"/>
    </row>
    <row r="194" spans="1:18" ht="47.1" customHeight="1" x14ac:dyDescent="0.25">
      <c r="A194" s="410">
        <v>3</v>
      </c>
      <c r="B194" s="428" t="str">
        <f>IFERROR(VLOOKUP(A194,'Outcome Indicators - Section C'!$A$10:$S$27,19,FALSE),"")</f>
        <v/>
      </c>
      <c r="C194" s="523" t="str">
        <f t="array" ref="C194">IFERROR(IF(INDEX('Disaggregation Records'!$E$59:$E$92,MATCH(LEFT(L194,255),LEFT('Disaggregation Records'!$D$59:$D$92,255),0))=0,"",INDEX('Disaggregation Records'!$E$59:$E$92,MATCH(LEFT(L194,255),LEFT('Disaggregation Records'!$D$59:$D$92,255),0))),"")</f>
        <v/>
      </c>
      <c r="D194" s="523" t="str">
        <f t="array" ref="D194">IFERROR(IF(INDEX('Disaggregation Records'!$F$59:$F$92,MATCH(LEFT(L194,255),LEFT('Disaggregation Records'!$D$59:$D$92,255),0))=0,"",INDEX('Disaggregation Records'!$F$59:$F$92,MATCH(LEFT(L194,255),LEFT('Disaggregation Records'!$D$59:$D$92,255),0))),"")</f>
        <v/>
      </c>
      <c r="E194" s="413" t="str">
        <f t="array" ref="E194">IFERROR(IF(INDEX('Disaggregation Data'!$K$159:$K$310,MATCH(LEFT(M194,255),LEFT('Disaggregation Data'!$J$159:$J$310,255),0))=0,"",INDEX('Disaggregation Data'!$K$159:$K$310,MATCH(LEFT(M194,255),LEFT('Disaggregation Data'!J$159:$J$310,255),0))),"")</f>
        <v/>
      </c>
      <c r="F194" s="413" t="str">
        <f t="array" ref="F194">IFERROR(IF(INDEX('Disaggregation Data'!$L$159:$L$310,MATCH(LEFT(M194,255),LEFT('Disaggregation Data'!$J$159:$J$310,255),0))=0,"",INDEX('Disaggregation Data'!$L$159:$L$310,MATCH(LEFT(M194,255),LEFT('Disaggregation Data'!J$159:$J$310,255),0))),"")</f>
        <v/>
      </c>
      <c r="G194" s="413" t="str">
        <f t="array" ref="G194">IFERROR(IF(INDEX('Disaggregation Data'!$O$159:$O$310,MATCH(LEFT(M194,255),LEFT('Disaggregation Data'!$J$159:$J$310,255),0))=0,"",INDEX('Disaggregation Data'!$O$159:$O$310,MATCH(LEFT(M194,255),LEFT('Disaggregation Data'!J$159:$J$310,255),0))),"")</f>
        <v/>
      </c>
      <c r="H194" s="412" t="str">
        <f t="array" ref="H194">IFERROR(IF(INDEX('Disaggregation Data'!$P$159:$P$310,MATCH(LEFT(M194,255),LEFT('Disaggregation Data'!$J$159:$J$310,255),0))=0,"",INDEX('Disaggregation Data'!$P$159:$P$310,MATCH(LEFT(M194,255),LEFT('Disaggregation Data'!J$159:$J$310,255),0))),"")</f>
        <v/>
      </c>
      <c r="I194" s="412" t="str">
        <f t="array" ref="I194">IFERROR(IF(INDEX('Disaggregation Data'!$M$159:$M$310,MATCH(LEFT(M194,255),LEFT('Disaggregation Data'!$J$159:$J$310,255),0))=0,"",INDEX('Disaggregation Data'!$M$159:$M$310,MATCH(LEFT(M194,255),LEFT('Disaggregation Data'!J$159:$J$310,255),0))),"")</f>
        <v/>
      </c>
      <c r="J194" s="412" t="str">
        <f t="array" ref="J194">IFERROR(IF(INDEX('Disaggregation Data'!$N$159:$N$310,MATCH(LEFT(M194,255),LEFT('Disaggregation Data'!$J$159:$J$310,255),0))=0,"",INDEX('Disaggregation Data'!$N$159:$N$310,MATCH(LEFT(M194,255),LEFT('Disaggregation Data'!J$159:$J$310,255),0))),"")</f>
        <v/>
      </c>
      <c r="K194" s="504">
        <f t="shared" si="12"/>
        <v>16</v>
      </c>
      <c r="L194" s="504" t="str">
        <f t="shared" si="13"/>
        <v/>
      </c>
      <c r="M194" s="504" t="str">
        <f t="shared" si="14"/>
        <v/>
      </c>
      <c r="N194" s="482" t="b">
        <f t="shared" si="15"/>
        <v>0</v>
      </c>
      <c r="O194" s="487" t="s">
        <v>1905</v>
      </c>
      <c r="P194" s="526" t="str">
        <f t="array" ref="P194">IFERROR(IF(INDEX('Disaggregation Records'!$G$59:$G$92,MATCH(LEFT(L194,255),LEFT('Disaggregation Records'!$D$59:$D$92,255),0))=0,"",INDEX('Disaggregation Records'!$G$59:$G$92,MATCH(LEFT(L194,255),LEFT('Disaggregation Records'!$D$59:$D$92,255),0))),"")</f>
        <v/>
      </c>
      <c r="Q194" s="525" t="s">
        <v>874</v>
      </c>
      <c r="R194" s="50"/>
    </row>
    <row r="195" spans="1:18" ht="47.1" customHeight="1" x14ac:dyDescent="0.25">
      <c r="A195" s="410">
        <v>3</v>
      </c>
      <c r="B195" s="428" t="str">
        <f>IFERROR(VLOOKUP(A195,'Outcome Indicators - Section C'!$A$10:$S$27,19,FALSE),"")</f>
        <v/>
      </c>
      <c r="C195" s="523" t="str">
        <f t="array" ref="C195">IFERROR(IF(INDEX('Disaggregation Records'!$E$59:$E$92,MATCH(LEFT(L195,255),LEFT('Disaggregation Records'!$D$59:$D$92,255),0))=0,"",INDEX('Disaggregation Records'!$E$59:$E$92,MATCH(LEFT(L195,255),LEFT('Disaggregation Records'!$D$59:$D$92,255),0))),"")</f>
        <v/>
      </c>
      <c r="D195" s="523" t="str">
        <f t="array" ref="D195">IFERROR(IF(INDEX('Disaggregation Records'!$F$59:$F$92,MATCH(LEFT(L195,255),LEFT('Disaggregation Records'!$D$59:$D$92,255),0))=0,"",INDEX('Disaggregation Records'!$F$59:$F$92,MATCH(LEFT(L195,255),LEFT('Disaggregation Records'!$D$59:$D$92,255),0))),"")</f>
        <v/>
      </c>
      <c r="E195" s="413" t="str">
        <f t="array" ref="E195">IFERROR(IF(INDEX('Disaggregation Data'!$K$159:$K$310,MATCH(LEFT(M195,255),LEFT('Disaggregation Data'!$J$159:$J$310,255),0))=0,"",INDEX('Disaggregation Data'!$K$159:$K$310,MATCH(LEFT(M195,255),LEFT('Disaggregation Data'!J$159:$J$310,255),0))),"")</f>
        <v/>
      </c>
      <c r="F195" s="413" t="str">
        <f t="array" ref="F195">IFERROR(IF(INDEX('Disaggregation Data'!$L$159:$L$310,MATCH(LEFT(M195,255),LEFT('Disaggregation Data'!$J$159:$J$310,255),0))=0,"",INDEX('Disaggregation Data'!$L$159:$L$310,MATCH(LEFT(M195,255),LEFT('Disaggregation Data'!J$159:$J$310,255),0))),"")</f>
        <v/>
      </c>
      <c r="G195" s="413" t="str">
        <f t="array" ref="G195">IFERROR(IF(INDEX('Disaggregation Data'!$O$159:$O$310,MATCH(LEFT(M195,255),LEFT('Disaggregation Data'!$J$159:$J$310,255),0))=0,"",INDEX('Disaggregation Data'!$O$159:$O$310,MATCH(LEFT(M195,255),LEFT('Disaggregation Data'!J$159:$J$310,255),0))),"")</f>
        <v/>
      </c>
      <c r="H195" s="412" t="str">
        <f t="array" ref="H195">IFERROR(IF(INDEX('Disaggregation Data'!$P$159:$P$310,MATCH(LEFT(M195,255),LEFT('Disaggregation Data'!$J$159:$J$310,255),0))=0,"",INDEX('Disaggregation Data'!$P$159:$P$310,MATCH(LEFT(M195,255),LEFT('Disaggregation Data'!J$159:$J$310,255),0))),"")</f>
        <v/>
      </c>
      <c r="I195" s="412" t="str">
        <f t="array" ref="I195">IFERROR(IF(INDEX('Disaggregation Data'!$M$159:$M$310,MATCH(LEFT(M195,255),LEFT('Disaggregation Data'!$J$159:$J$310,255),0))=0,"",INDEX('Disaggregation Data'!$M$159:$M$310,MATCH(LEFT(M195,255),LEFT('Disaggregation Data'!J$159:$J$310,255),0))),"")</f>
        <v/>
      </c>
      <c r="J195" s="412" t="str">
        <f t="array" ref="J195">IFERROR(IF(INDEX('Disaggregation Data'!$N$159:$N$310,MATCH(LEFT(M195,255),LEFT('Disaggregation Data'!$J$159:$J$310,255),0))=0,"",INDEX('Disaggregation Data'!$N$159:$N$310,MATCH(LEFT(M195,255),LEFT('Disaggregation Data'!J$159:$J$310,255),0))),"")</f>
        <v/>
      </c>
      <c r="K195" s="504">
        <f t="shared" si="12"/>
        <v>17</v>
      </c>
      <c r="L195" s="504" t="str">
        <f t="shared" si="13"/>
        <v/>
      </c>
      <c r="M195" s="504" t="str">
        <f t="shared" si="14"/>
        <v/>
      </c>
      <c r="N195" s="482" t="b">
        <f t="shared" si="15"/>
        <v>0</v>
      </c>
      <c r="O195" s="487" t="s">
        <v>1906</v>
      </c>
      <c r="P195" s="526" t="str">
        <f t="array" ref="P195">IFERROR(IF(INDEX('Disaggregation Records'!$G$59:$G$92,MATCH(LEFT(L195,255),LEFT('Disaggregation Records'!$D$59:$D$92,255),0))=0,"",INDEX('Disaggregation Records'!$G$59:$G$92,MATCH(LEFT(L195,255),LEFT('Disaggregation Records'!$D$59:$D$92,255),0))),"")</f>
        <v/>
      </c>
      <c r="Q195" s="525" t="s">
        <v>874</v>
      </c>
      <c r="R195" s="50"/>
    </row>
    <row r="196" spans="1:18" ht="47.1" customHeight="1" x14ac:dyDescent="0.25">
      <c r="A196" s="410">
        <v>3</v>
      </c>
      <c r="B196" s="428" t="str">
        <f>IFERROR(VLOOKUP(A196,'Outcome Indicators - Section C'!$A$10:$S$27,19,FALSE),"")</f>
        <v/>
      </c>
      <c r="C196" s="523" t="str">
        <f t="array" ref="C196">IFERROR(IF(INDEX('Disaggregation Records'!$E$59:$E$92,MATCH(LEFT(L196,255),LEFT('Disaggregation Records'!$D$59:$D$92,255),0))=0,"",INDEX('Disaggregation Records'!$E$59:$E$92,MATCH(LEFT(L196,255),LEFT('Disaggregation Records'!$D$59:$D$92,255),0))),"")</f>
        <v/>
      </c>
      <c r="D196" s="523" t="str">
        <f t="array" ref="D196">IFERROR(IF(INDEX('Disaggregation Records'!$F$59:$F$92,MATCH(LEFT(L196,255),LEFT('Disaggregation Records'!$D$59:$D$92,255),0))=0,"",INDEX('Disaggregation Records'!$F$59:$F$92,MATCH(LEFT(L196,255),LEFT('Disaggregation Records'!$D$59:$D$92,255),0))),"")</f>
        <v/>
      </c>
      <c r="E196" s="413" t="str">
        <f t="array" ref="E196">IFERROR(IF(INDEX('Disaggregation Data'!$K$159:$K$310,MATCH(LEFT(M196,255),LEFT('Disaggregation Data'!$J$159:$J$310,255),0))=0,"",INDEX('Disaggregation Data'!$K$159:$K$310,MATCH(LEFT(M196,255),LEFT('Disaggregation Data'!J$159:$J$310,255),0))),"")</f>
        <v/>
      </c>
      <c r="F196" s="413" t="str">
        <f t="array" ref="F196">IFERROR(IF(INDEX('Disaggregation Data'!$L$159:$L$310,MATCH(LEFT(M196,255),LEFT('Disaggregation Data'!$J$159:$J$310,255),0))=0,"",INDEX('Disaggregation Data'!$L$159:$L$310,MATCH(LEFT(M196,255),LEFT('Disaggregation Data'!J$159:$J$310,255),0))),"")</f>
        <v/>
      </c>
      <c r="G196" s="413" t="str">
        <f t="array" ref="G196">IFERROR(IF(INDEX('Disaggregation Data'!$O$159:$O$310,MATCH(LEFT(M196,255),LEFT('Disaggregation Data'!$J$159:$J$310,255),0))=0,"",INDEX('Disaggregation Data'!$O$159:$O$310,MATCH(LEFT(M196,255),LEFT('Disaggregation Data'!J$159:$J$310,255),0))),"")</f>
        <v/>
      </c>
      <c r="H196" s="412" t="str">
        <f t="array" ref="H196">IFERROR(IF(INDEX('Disaggregation Data'!$P$159:$P$310,MATCH(LEFT(M196,255),LEFT('Disaggregation Data'!$J$159:$J$310,255),0))=0,"",INDEX('Disaggregation Data'!$P$159:$P$310,MATCH(LEFT(M196,255),LEFT('Disaggregation Data'!J$159:$J$310,255),0))),"")</f>
        <v/>
      </c>
      <c r="I196" s="412" t="str">
        <f t="array" ref="I196">IFERROR(IF(INDEX('Disaggregation Data'!$M$159:$M$310,MATCH(LEFT(M196,255),LEFT('Disaggregation Data'!$J$159:$J$310,255),0))=0,"",INDEX('Disaggregation Data'!$M$159:$M$310,MATCH(LEFT(M196,255),LEFT('Disaggregation Data'!J$159:$J$310,255),0))),"")</f>
        <v/>
      </c>
      <c r="J196" s="412" t="str">
        <f t="array" ref="J196">IFERROR(IF(INDEX('Disaggregation Data'!$N$159:$N$310,MATCH(LEFT(M196,255),LEFT('Disaggregation Data'!$J$159:$J$310,255),0))=0,"",INDEX('Disaggregation Data'!$N$159:$N$310,MATCH(LEFT(M196,255),LEFT('Disaggregation Data'!J$159:$J$310,255),0))),"")</f>
        <v/>
      </c>
      <c r="K196" s="504">
        <f t="shared" si="12"/>
        <v>18</v>
      </c>
      <c r="L196" s="504" t="str">
        <f t="shared" si="13"/>
        <v/>
      </c>
      <c r="M196" s="504" t="str">
        <f t="shared" si="14"/>
        <v/>
      </c>
      <c r="N196" s="482" t="b">
        <f t="shared" si="15"/>
        <v>0</v>
      </c>
      <c r="O196" s="487" t="s">
        <v>1907</v>
      </c>
      <c r="P196" s="526" t="str">
        <f t="array" ref="P196">IFERROR(IF(INDEX('Disaggregation Records'!$G$59:$G$92,MATCH(LEFT(L196,255),LEFT('Disaggregation Records'!$D$59:$D$92,255),0))=0,"",INDEX('Disaggregation Records'!$G$59:$G$92,MATCH(LEFT(L196,255),LEFT('Disaggregation Records'!$D$59:$D$92,255),0))),"")</f>
        <v/>
      </c>
      <c r="Q196" s="525" t="s">
        <v>874</v>
      </c>
      <c r="R196" s="50"/>
    </row>
    <row r="197" spans="1:18" ht="47.1" customHeight="1" x14ac:dyDescent="0.25">
      <c r="A197" s="410">
        <v>3</v>
      </c>
      <c r="B197" s="428" t="str">
        <f>IFERROR(VLOOKUP(A197,'Outcome Indicators - Section C'!$A$10:$S$27,19,FALSE),"")</f>
        <v/>
      </c>
      <c r="C197" s="523" t="str">
        <f t="array" ref="C197">IFERROR(IF(INDEX('Disaggregation Records'!$E$59:$E$92,MATCH(LEFT(L197,255),LEFT('Disaggregation Records'!$D$59:$D$92,255),0))=0,"",INDEX('Disaggregation Records'!$E$59:$E$92,MATCH(LEFT(L197,255),LEFT('Disaggregation Records'!$D$59:$D$92,255),0))),"")</f>
        <v/>
      </c>
      <c r="D197" s="523" t="str">
        <f t="array" ref="D197">IFERROR(IF(INDEX('Disaggregation Records'!$F$59:$F$92,MATCH(LEFT(L197,255),LEFT('Disaggregation Records'!$D$59:$D$92,255),0))=0,"",INDEX('Disaggregation Records'!$F$59:$F$92,MATCH(LEFT(L197,255),LEFT('Disaggregation Records'!$D$59:$D$92,255),0))),"")</f>
        <v/>
      </c>
      <c r="E197" s="413" t="str">
        <f t="array" ref="E197">IFERROR(IF(INDEX('Disaggregation Data'!$K$159:$K$310,MATCH(LEFT(M197,255),LEFT('Disaggregation Data'!$J$159:$J$310,255),0))=0,"",INDEX('Disaggregation Data'!$K$159:$K$310,MATCH(LEFT(M197,255),LEFT('Disaggregation Data'!J$159:$J$310,255),0))),"")</f>
        <v/>
      </c>
      <c r="F197" s="413" t="str">
        <f t="array" ref="F197">IFERROR(IF(INDEX('Disaggregation Data'!$L$159:$L$310,MATCH(LEFT(M197,255),LEFT('Disaggregation Data'!$J$159:$J$310,255),0))=0,"",INDEX('Disaggregation Data'!$L$159:$L$310,MATCH(LEFT(M197,255),LEFT('Disaggregation Data'!J$159:$J$310,255),0))),"")</f>
        <v/>
      </c>
      <c r="G197" s="413" t="str">
        <f t="array" ref="G197">IFERROR(IF(INDEX('Disaggregation Data'!$O$159:$O$310,MATCH(LEFT(M197,255),LEFT('Disaggregation Data'!$J$159:$J$310,255),0))=0,"",INDEX('Disaggregation Data'!$O$159:$O$310,MATCH(LEFT(M197,255),LEFT('Disaggregation Data'!J$159:$J$310,255),0))),"")</f>
        <v/>
      </c>
      <c r="H197" s="412" t="str">
        <f t="array" ref="H197">IFERROR(IF(INDEX('Disaggregation Data'!$P$159:$P$310,MATCH(LEFT(M197,255),LEFT('Disaggregation Data'!$J$159:$J$310,255),0))=0,"",INDEX('Disaggregation Data'!$P$159:$P$310,MATCH(LEFT(M197,255),LEFT('Disaggregation Data'!J$159:$J$310,255),0))),"")</f>
        <v/>
      </c>
      <c r="I197" s="412" t="str">
        <f t="array" ref="I197">IFERROR(IF(INDEX('Disaggregation Data'!$M$159:$M$310,MATCH(LEFT(M197,255),LEFT('Disaggregation Data'!$J$159:$J$310,255),0))=0,"",INDEX('Disaggregation Data'!$M$159:$M$310,MATCH(LEFT(M197,255),LEFT('Disaggregation Data'!J$159:$J$310,255),0))),"")</f>
        <v/>
      </c>
      <c r="J197" s="412" t="str">
        <f t="array" ref="J197">IFERROR(IF(INDEX('Disaggregation Data'!$N$159:$N$310,MATCH(LEFT(M197,255),LEFT('Disaggregation Data'!$J$159:$J$310,255),0))=0,"",INDEX('Disaggregation Data'!$N$159:$N$310,MATCH(LEFT(M197,255),LEFT('Disaggregation Data'!J$159:$J$310,255),0))),"")</f>
        <v/>
      </c>
      <c r="K197" s="504">
        <f t="shared" si="12"/>
        <v>19</v>
      </c>
      <c r="L197" s="504" t="str">
        <f t="shared" si="13"/>
        <v/>
      </c>
      <c r="M197" s="504" t="str">
        <f t="shared" si="14"/>
        <v/>
      </c>
      <c r="N197" s="482" t="b">
        <f t="shared" si="15"/>
        <v>0</v>
      </c>
      <c r="O197" s="487" t="s">
        <v>1908</v>
      </c>
      <c r="P197" s="526" t="str">
        <f t="array" ref="P197">IFERROR(IF(INDEX('Disaggregation Records'!$G$59:$G$92,MATCH(LEFT(L197,255),LEFT('Disaggregation Records'!$D$59:$D$92,255),0))=0,"",INDEX('Disaggregation Records'!$G$59:$G$92,MATCH(LEFT(L197,255),LEFT('Disaggregation Records'!$D$59:$D$92,255),0))),"")</f>
        <v/>
      </c>
      <c r="Q197" s="525" t="s">
        <v>874</v>
      </c>
      <c r="R197" s="50"/>
    </row>
    <row r="198" spans="1:18" ht="47.1" customHeight="1" x14ac:dyDescent="0.25">
      <c r="A198" s="410">
        <v>4</v>
      </c>
      <c r="B198" s="428" t="str">
        <f>IFERROR(VLOOKUP(A198,'Outcome Indicators - Section C'!$A$10:$S$27,19,FALSE),"")</f>
        <v/>
      </c>
      <c r="C198" s="523" t="str">
        <f t="array" ref="C198">IFERROR(IF(INDEX('Disaggregation Records'!$E$59:$E$92,MATCH(LEFT(L198,255),LEFT('Disaggregation Records'!$D$59:$D$92,255),0))=0,"",INDEX('Disaggregation Records'!$E$59:$E$92,MATCH(LEFT(L198,255),LEFT('Disaggregation Records'!$D$59:$D$92,255),0))),"")</f>
        <v/>
      </c>
      <c r="D198" s="523" t="str">
        <f t="array" ref="D198">IFERROR(IF(INDEX('Disaggregation Records'!$F$59:$F$92,MATCH(LEFT(L198,255),LEFT('Disaggregation Records'!$D$59:$D$92,255),0))=0,"",INDEX('Disaggregation Records'!$F$59:$F$92,MATCH(LEFT(L198,255),LEFT('Disaggregation Records'!$D$59:$D$92,255),0))),"")</f>
        <v/>
      </c>
      <c r="E198" s="413" t="str">
        <f t="array" ref="E198">IFERROR(IF(INDEX('Disaggregation Data'!$K$159:$K$310,MATCH(LEFT(M198,255),LEFT('Disaggregation Data'!$J$159:$J$310,255),0))=0,"",INDEX('Disaggregation Data'!$K$159:$K$310,MATCH(LEFT(M198,255),LEFT('Disaggregation Data'!J$159:$J$310,255),0))),"")</f>
        <v/>
      </c>
      <c r="F198" s="413" t="str">
        <f t="array" ref="F198">IFERROR(IF(INDEX('Disaggregation Data'!$L$159:$L$310,MATCH(LEFT(M198,255),LEFT('Disaggregation Data'!$J$159:$J$310,255),0))=0,"",INDEX('Disaggregation Data'!$L$159:$L$310,MATCH(LEFT(M198,255),LEFT('Disaggregation Data'!J$159:$J$310,255),0))),"")</f>
        <v/>
      </c>
      <c r="G198" s="413" t="str">
        <f t="array" ref="G198">IFERROR(IF(INDEX('Disaggregation Data'!$O$159:$O$310,MATCH(LEFT(M198,255),LEFT('Disaggregation Data'!$J$159:$J$310,255),0))=0,"",INDEX('Disaggregation Data'!$O$159:$O$310,MATCH(LEFT(M198,255),LEFT('Disaggregation Data'!J$159:$J$310,255),0))),"")</f>
        <v/>
      </c>
      <c r="H198" s="412" t="str">
        <f t="array" ref="H198">IFERROR(IF(INDEX('Disaggregation Data'!$P$159:$P$310,MATCH(LEFT(M198,255),LEFT('Disaggregation Data'!$J$159:$J$310,255),0))=0,"",INDEX('Disaggregation Data'!$P$159:$P$310,MATCH(LEFT(M198,255),LEFT('Disaggregation Data'!J$159:$J$310,255),0))),"")</f>
        <v/>
      </c>
      <c r="I198" s="412" t="str">
        <f t="array" ref="I198">IFERROR(IF(INDEX('Disaggregation Data'!$M$159:$M$310,MATCH(LEFT(M198,255),LEFT('Disaggregation Data'!$J$159:$J$310,255),0))=0,"",INDEX('Disaggregation Data'!$M$159:$M$310,MATCH(LEFT(M198,255),LEFT('Disaggregation Data'!J$159:$J$310,255),0))),"")</f>
        <v/>
      </c>
      <c r="J198" s="412" t="str">
        <f t="array" ref="J198">IFERROR(IF(INDEX('Disaggregation Data'!$N$159:$N$310,MATCH(LEFT(M198,255),LEFT('Disaggregation Data'!$J$159:$J$310,255),0))=0,"",INDEX('Disaggregation Data'!$N$159:$N$310,MATCH(LEFT(M198,255),LEFT('Disaggregation Data'!J$159:$J$310,255),0))),"")</f>
        <v/>
      </c>
      <c r="K198" s="504">
        <f t="shared" si="12"/>
        <v>20</v>
      </c>
      <c r="L198" s="504" t="str">
        <f t="shared" si="13"/>
        <v/>
      </c>
      <c r="M198" s="504" t="str">
        <f t="shared" si="14"/>
        <v/>
      </c>
      <c r="N198" s="482" t="b">
        <f t="shared" si="15"/>
        <v>0</v>
      </c>
      <c r="O198" s="487" t="s">
        <v>1909</v>
      </c>
      <c r="P198" s="526" t="str">
        <f t="array" ref="P198">IFERROR(IF(INDEX('Disaggregation Records'!$G$59:$G$92,MATCH(LEFT(L198,255),LEFT('Disaggregation Records'!$D$59:$D$92,255),0))=0,"",INDEX('Disaggregation Records'!$G$59:$G$92,MATCH(LEFT(L198,255),LEFT('Disaggregation Records'!$D$59:$D$92,255),0))),"")</f>
        <v/>
      </c>
      <c r="Q198" s="525" t="s">
        <v>875</v>
      </c>
      <c r="R198" s="50"/>
    </row>
    <row r="199" spans="1:18" ht="47.1" customHeight="1" x14ac:dyDescent="0.25">
      <c r="A199" s="410">
        <v>4</v>
      </c>
      <c r="B199" s="428" t="str">
        <f>IFERROR(VLOOKUP(A199,'Outcome Indicators - Section C'!$A$10:$S$27,19,FALSE),"")</f>
        <v/>
      </c>
      <c r="C199" s="523" t="str">
        <f t="array" ref="C199">IFERROR(IF(INDEX('Disaggregation Records'!$E$59:$E$92,MATCH(LEFT(L199,255),LEFT('Disaggregation Records'!$D$59:$D$92,255),0))=0,"",INDEX('Disaggregation Records'!$E$59:$E$92,MATCH(LEFT(L199,255),LEFT('Disaggregation Records'!$D$59:$D$92,255),0))),"")</f>
        <v/>
      </c>
      <c r="D199" s="523" t="str">
        <f t="array" ref="D199">IFERROR(IF(INDEX('Disaggregation Records'!$F$59:$F$92,MATCH(LEFT(L199,255),LEFT('Disaggregation Records'!$D$59:$D$92,255),0))=0,"",INDEX('Disaggregation Records'!$F$59:$F$92,MATCH(LEFT(L199,255),LEFT('Disaggregation Records'!$D$59:$D$92,255),0))),"")</f>
        <v/>
      </c>
      <c r="E199" s="413" t="str">
        <f t="array" ref="E199">IFERROR(IF(INDEX('Disaggregation Data'!$K$159:$K$310,MATCH(LEFT(M199,255),LEFT('Disaggregation Data'!$J$159:$J$310,255),0))=0,"",INDEX('Disaggregation Data'!$K$159:$K$310,MATCH(LEFT(M199,255),LEFT('Disaggregation Data'!J$159:$J$310,255),0))),"")</f>
        <v/>
      </c>
      <c r="F199" s="413" t="str">
        <f t="array" ref="F199">IFERROR(IF(INDEX('Disaggregation Data'!$L$159:$L$310,MATCH(LEFT(M199,255),LEFT('Disaggregation Data'!$J$159:$J$310,255),0))=0,"",INDEX('Disaggregation Data'!$L$159:$L$310,MATCH(LEFT(M199,255),LEFT('Disaggregation Data'!J$159:$J$310,255),0))),"")</f>
        <v/>
      </c>
      <c r="G199" s="413" t="str">
        <f t="array" ref="G199">IFERROR(IF(INDEX('Disaggregation Data'!$O$159:$O$310,MATCH(LEFT(M199,255),LEFT('Disaggregation Data'!$J$159:$J$310,255),0))=0,"",INDEX('Disaggregation Data'!$O$159:$O$310,MATCH(LEFT(M199,255),LEFT('Disaggregation Data'!J$159:$J$310,255),0))),"")</f>
        <v/>
      </c>
      <c r="H199" s="412" t="str">
        <f t="array" ref="H199">IFERROR(IF(INDEX('Disaggregation Data'!$P$159:$P$310,MATCH(LEFT(M199,255),LEFT('Disaggregation Data'!$J$159:$J$310,255),0))=0,"",INDEX('Disaggregation Data'!$P$159:$P$310,MATCH(LEFT(M199,255),LEFT('Disaggregation Data'!J$159:$J$310,255),0))),"")</f>
        <v/>
      </c>
      <c r="I199" s="412" t="str">
        <f t="array" ref="I199">IFERROR(IF(INDEX('Disaggregation Data'!$M$159:$M$310,MATCH(LEFT(M199,255),LEFT('Disaggregation Data'!$J$159:$J$310,255),0))=0,"",INDEX('Disaggregation Data'!$M$159:$M$310,MATCH(LEFT(M199,255),LEFT('Disaggregation Data'!J$159:$J$310,255),0))),"")</f>
        <v/>
      </c>
      <c r="J199" s="412" t="str">
        <f t="array" ref="J199">IFERROR(IF(INDEX('Disaggregation Data'!$N$159:$N$310,MATCH(LEFT(M199,255),LEFT('Disaggregation Data'!$J$159:$J$310,255),0))=0,"",INDEX('Disaggregation Data'!$N$159:$N$310,MATCH(LEFT(M199,255),LEFT('Disaggregation Data'!J$159:$J$310,255),0))),"")</f>
        <v/>
      </c>
      <c r="K199" s="504">
        <f t="shared" si="12"/>
        <v>21</v>
      </c>
      <c r="L199" s="504" t="str">
        <f t="shared" si="13"/>
        <v/>
      </c>
      <c r="M199" s="504" t="str">
        <f t="shared" si="14"/>
        <v/>
      </c>
      <c r="N199" s="482" t="b">
        <f t="shared" si="15"/>
        <v>0</v>
      </c>
      <c r="O199" s="487" t="s">
        <v>1910</v>
      </c>
      <c r="P199" s="526" t="str">
        <f t="array" ref="P199">IFERROR(IF(INDEX('Disaggregation Records'!$G$59:$G$92,MATCH(LEFT(L199,255),LEFT('Disaggregation Records'!$D$59:$D$92,255),0))=0,"",INDEX('Disaggregation Records'!$G$59:$G$92,MATCH(LEFT(L199,255),LEFT('Disaggregation Records'!$D$59:$D$92,255),0))),"")</f>
        <v/>
      </c>
      <c r="Q199" s="525" t="s">
        <v>875</v>
      </c>
      <c r="R199" s="50"/>
    </row>
    <row r="200" spans="1:18" ht="47.1" customHeight="1" x14ac:dyDescent="0.25">
      <c r="A200" s="410">
        <v>4</v>
      </c>
      <c r="B200" s="428" t="str">
        <f>IFERROR(VLOOKUP(A200,'Outcome Indicators - Section C'!$A$10:$S$27,19,FALSE),"")</f>
        <v/>
      </c>
      <c r="C200" s="523" t="str">
        <f t="array" ref="C200">IFERROR(IF(INDEX('Disaggregation Records'!$E$59:$E$92,MATCH(LEFT(L200,255),LEFT('Disaggregation Records'!$D$59:$D$92,255),0))=0,"",INDEX('Disaggregation Records'!$E$59:$E$92,MATCH(LEFT(L200,255),LEFT('Disaggregation Records'!$D$59:$D$92,255),0))),"")</f>
        <v/>
      </c>
      <c r="D200" s="523" t="str">
        <f t="array" ref="D200">IFERROR(IF(INDEX('Disaggregation Records'!$F$59:$F$92,MATCH(LEFT(L200,255),LEFT('Disaggregation Records'!$D$59:$D$92,255),0))=0,"",INDEX('Disaggregation Records'!$F$59:$F$92,MATCH(LEFT(L200,255),LEFT('Disaggregation Records'!$D$59:$D$92,255),0))),"")</f>
        <v/>
      </c>
      <c r="E200" s="413" t="str">
        <f t="array" ref="E200">IFERROR(IF(INDEX('Disaggregation Data'!$K$159:$K$310,MATCH(LEFT(M200,255),LEFT('Disaggregation Data'!$J$159:$J$310,255),0))=0,"",INDEX('Disaggregation Data'!$K$159:$K$310,MATCH(LEFT(M200,255),LEFT('Disaggregation Data'!J$159:$J$310,255),0))),"")</f>
        <v/>
      </c>
      <c r="F200" s="413" t="str">
        <f t="array" ref="F200">IFERROR(IF(INDEX('Disaggregation Data'!$L$159:$L$310,MATCH(LEFT(M200,255),LEFT('Disaggregation Data'!$J$159:$J$310,255),0))=0,"",INDEX('Disaggregation Data'!$L$159:$L$310,MATCH(LEFT(M200,255),LEFT('Disaggregation Data'!J$159:$J$310,255),0))),"")</f>
        <v/>
      </c>
      <c r="G200" s="413" t="str">
        <f t="array" ref="G200">IFERROR(IF(INDEX('Disaggregation Data'!$O$159:$O$310,MATCH(LEFT(M200,255),LEFT('Disaggregation Data'!$J$159:$J$310,255),0))=0,"",INDEX('Disaggregation Data'!$O$159:$O$310,MATCH(LEFT(M200,255),LEFT('Disaggregation Data'!J$159:$J$310,255),0))),"")</f>
        <v/>
      </c>
      <c r="H200" s="412" t="str">
        <f t="array" ref="H200">IFERROR(IF(INDEX('Disaggregation Data'!$P$159:$P$310,MATCH(LEFT(M200,255),LEFT('Disaggregation Data'!$J$159:$J$310,255),0))=0,"",INDEX('Disaggregation Data'!$P$159:$P$310,MATCH(LEFT(M200,255),LEFT('Disaggregation Data'!J$159:$J$310,255),0))),"")</f>
        <v/>
      </c>
      <c r="I200" s="412" t="str">
        <f t="array" ref="I200">IFERROR(IF(INDEX('Disaggregation Data'!$M$159:$M$310,MATCH(LEFT(M200,255),LEFT('Disaggregation Data'!$J$159:$J$310,255),0))=0,"",INDEX('Disaggregation Data'!$M$159:$M$310,MATCH(LEFT(M200,255),LEFT('Disaggregation Data'!J$159:$J$310,255),0))),"")</f>
        <v/>
      </c>
      <c r="J200" s="412" t="str">
        <f t="array" ref="J200">IFERROR(IF(INDEX('Disaggregation Data'!$N$159:$N$310,MATCH(LEFT(M200,255),LEFT('Disaggregation Data'!$J$159:$J$310,255),0))=0,"",INDEX('Disaggregation Data'!$N$159:$N$310,MATCH(LEFT(M200,255),LEFT('Disaggregation Data'!J$159:$J$310,255),0))),"")</f>
        <v/>
      </c>
      <c r="K200" s="504">
        <f t="shared" si="12"/>
        <v>22</v>
      </c>
      <c r="L200" s="504" t="str">
        <f t="shared" si="13"/>
        <v/>
      </c>
      <c r="M200" s="504" t="str">
        <f t="shared" si="14"/>
        <v/>
      </c>
      <c r="N200" s="482" t="b">
        <f t="shared" si="15"/>
        <v>0</v>
      </c>
      <c r="O200" s="487" t="s">
        <v>1911</v>
      </c>
      <c r="P200" s="526" t="str">
        <f t="array" ref="P200">IFERROR(IF(INDEX('Disaggregation Records'!$G$59:$G$92,MATCH(LEFT(L200,255),LEFT('Disaggregation Records'!$D$59:$D$92,255),0))=0,"",INDEX('Disaggregation Records'!$G$59:$G$92,MATCH(LEFT(L200,255),LEFT('Disaggregation Records'!$D$59:$D$92,255),0))),"")</f>
        <v/>
      </c>
      <c r="Q200" s="525" t="s">
        <v>875</v>
      </c>
      <c r="R200" s="50"/>
    </row>
    <row r="201" spans="1:18" ht="47.1" customHeight="1" x14ac:dyDescent="0.25">
      <c r="A201" s="410">
        <v>4</v>
      </c>
      <c r="B201" s="428" t="str">
        <f>IFERROR(VLOOKUP(A201,'Outcome Indicators - Section C'!$A$10:$S$27,19,FALSE),"")</f>
        <v/>
      </c>
      <c r="C201" s="523" t="str">
        <f t="array" ref="C201">IFERROR(IF(INDEX('Disaggregation Records'!$E$59:$E$92,MATCH(LEFT(L201,255),LEFT('Disaggregation Records'!$D$59:$D$92,255),0))=0,"",INDEX('Disaggregation Records'!$E$59:$E$92,MATCH(LEFT(L201,255),LEFT('Disaggregation Records'!$D$59:$D$92,255),0))),"")</f>
        <v/>
      </c>
      <c r="D201" s="523" t="str">
        <f t="array" ref="D201">IFERROR(IF(INDEX('Disaggregation Records'!$F$59:$F$92,MATCH(LEFT(L201,255),LEFT('Disaggregation Records'!$D$59:$D$92,255),0))=0,"",INDEX('Disaggregation Records'!$F$59:$F$92,MATCH(LEFT(L201,255),LEFT('Disaggregation Records'!$D$59:$D$92,255),0))),"")</f>
        <v/>
      </c>
      <c r="E201" s="413" t="str">
        <f t="array" ref="E201">IFERROR(IF(INDEX('Disaggregation Data'!$K$159:$K$310,MATCH(LEFT(M201,255),LEFT('Disaggregation Data'!$J$159:$J$310,255),0))=0,"",INDEX('Disaggregation Data'!$K$159:$K$310,MATCH(LEFT(M201,255),LEFT('Disaggregation Data'!J$159:$J$310,255),0))),"")</f>
        <v/>
      </c>
      <c r="F201" s="413" t="str">
        <f t="array" ref="F201">IFERROR(IF(INDEX('Disaggregation Data'!$L$159:$L$310,MATCH(LEFT(M201,255),LEFT('Disaggregation Data'!$J$159:$J$310,255),0))=0,"",INDEX('Disaggregation Data'!$L$159:$L$310,MATCH(LEFT(M201,255),LEFT('Disaggregation Data'!J$159:$J$310,255),0))),"")</f>
        <v/>
      </c>
      <c r="G201" s="413" t="str">
        <f t="array" ref="G201">IFERROR(IF(INDEX('Disaggregation Data'!$O$159:$O$310,MATCH(LEFT(M201,255),LEFT('Disaggregation Data'!$J$159:$J$310,255),0))=0,"",INDEX('Disaggregation Data'!$O$159:$O$310,MATCH(LEFT(M201,255),LEFT('Disaggregation Data'!J$159:$J$310,255),0))),"")</f>
        <v/>
      </c>
      <c r="H201" s="412" t="str">
        <f t="array" ref="H201">IFERROR(IF(INDEX('Disaggregation Data'!$P$159:$P$310,MATCH(LEFT(M201,255),LEFT('Disaggregation Data'!$J$159:$J$310,255),0))=0,"",INDEX('Disaggregation Data'!$P$159:$P$310,MATCH(LEFT(M201,255),LEFT('Disaggregation Data'!J$159:$J$310,255),0))),"")</f>
        <v/>
      </c>
      <c r="I201" s="412" t="str">
        <f t="array" ref="I201">IFERROR(IF(INDEX('Disaggregation Data'!$M$159:$M$310,MATCH(LEFT(M201,255),LEFT('Disaggregation Data'!$J$159:$J$310,255),0))=0,"",INDEX('Disaggregation Data'!$M$159:$M$310,MATCH(LEFT(M201,255),LEFT('Disaggregation Data'!J$159:$J$310,255),0))),"")</f>
        <v/>
      </c>
      <c r="J201" s="412" t="str">
        <f t="array" ref="J201">IFERROR(IF(INDEX('Disaggregation Data'!$N$159:$N$310,MATCH(LEFT(M201,255),LEFT('Disaggregation Data'!$J$159:$J$310,255),0))=0,"",INDEX('Disaggregation Data'!$N$159:$N$310,MATCH(LEFT(M201,255),LEFT('Disaggregation Data'!J$159:$J$310,255),0))),"")</f>
        <v/>
      </c>
      <c r="K201" s="504">
        <f t="shared" si="12"/>
        <v>23</v>
      </c>
      <c r="L201" s="504" t="str">
        <f t="shared" si="13"/>
        <v/>
      </c>
      <c r="M201" s="504" t="str">
        <f t="shared" si="14"/>
        <v/>
      </c>
      <c r="N201" s="482" t="b">
        <f t="shared" si="15"/>
        <v>0</v>
      </c>
      <c r="O201" s="487" t="s">
        <v>1912</v>
      </c>
      <c r="P201" s="526" t="str">
        <f t="array" ref="P201">IFERROR(IF(INDEX('Disaggregation Records'!$G$59:$G$92,MATCH(LEFT(L201,255),LEFT('Disaggregation Records'!$D$59:$D$92,255),0))=0,"",INDEX('Disaggregation Records'!$G$59:$G$92,MATCH(LEFT(L201,255),LEFT('Disaggregation Records'!$D$59:$D$92,255),0))),"")</f>
        <v/>
      </c>
      <c r="Q201" s="525" t="s">
        <v>875</v>
      </c>
      <c r="R201" s="50"/>
    </row>
    <row r="202" spans="1:18" ht="47.1" customHeight="1" x14ac:dyDescent="0.25">
      <c r="A202" s="410">
        <v>4</v>
      </c>
      <c r="B202" s="428" t="str">
        <f>IFERROR(VLOOKUP(A202,'Outcome Indicators - Section C'!$A$10:$S$27,19,FALSE),"")</f>
        <v/>
      </c>
      <c r="C202" s="523" t="str">
        <f t="array" ref="C202">IFERROR(IF(INDEX('Disaggregation Records'!$E$59:$E$92,MATCH(LEFT(L202,255),LEFT('Disaggregation Records'!$D$59:$D$92,255),0))=0,"",INDEX('Disaggregation Records'!$E$59:$E$92,MATCH(LEFT(L202,255),LEFT('Disaggregation Records'!$D$59:$D$92,255),0))),"")</f>
        <v/>
      </c>
      <c r="D202" s="523" t="str">
        <f t="array" ref="D202">IFERROR(IF(INDEX('Disaggregation Records'!$F$59:$F$92,MATCH(LEFT(L202,255),LEFT('Disaggregation Records'!$D$59:$D$92,255),0))=0,"",INDEX('Disaggregation Records'!$F$59:$F$92,MATCH(LEFT(L202,255),LEFT('Disaggregation Records'!$D$59:$D$92,255),0))),"")</f>
        <v/>
      </c>
      <c r="E202" s="413" t="str">
        <f t="array" ref="E202">IFERROR(IF(INDEX('Disaggregation Data'!$K$159:$K$310,MATCH(LEFT(M202,255),LEFT('Disaggregation Data'!$J$159:$J$310,255),0))=0,"",INDEX('Disaggregation Data'!$K$159:$K$310,MATCH(LEFT(M202,255),LEFT('Disaggregation Data'!J$159:$J$310,255),0))),"")</f>
        <v/>
      </c>
      <c r="F202" s="413" t="str">
        <f t="array" ref="F202">IFERROR(IF(INDEX('Disaggregation Data'!$L$159:$L$310,MATCH(LEFT(M202,255),LEFT('Disaggregation Data'!$J$159:$J$310,255),0))=0,"",INDEX('Disaggregation Data'!$L$159:$L$310,MATCH(LEFT(M202,255),LEFT('Disaggregation Data'!J$159:$J$310,255),0))),"")</f>
        <v/>
      </c>
      <c r="G202" s="413" t="str">
        <f t="array" ref="G202">IFERROR(IF(INDEX('Disaggregation Data'!$O$159:$O$310,MATCH(LEFT(M202,255),LEFT('Disaggregation Data'!$J$159:$J$310,255),0))=0,"",INDEX('Disaggregation Data'!$O$159:$O$310,MATCH(LEFT(M202,255),LEFT('Disaggregation Data'!J$159:$J$310,255),0))),"")</f>
        <v/>
      </c>
      <c r="H202" s="412" t="str">
        <f t="array" ref="H202">IFERROR(IF(INDEX('Disaggregation Data'!$P$159:$P$310,MATCH(LEFT(M202,255),LEFT('Disaggregation Data'!$J$159:$J$310,255),0))=0,"",INDEX('Disaggregation Data'!$P$159:$P$310,MATCH(LEFT(M202,255),LEFT('Disaggregation Data'!J$159:$J$310,255),0))),"")</f>
        <v/>
      </c>
      <c r="I202" s="412" t="str">
        <f t="array" ref="I202">IFERROR(IF(INDEX('Disaggregation Data'!$M$159:$M$310,MATCH(LEFT(M202,255),LEFT('Disaggregation Data'!$J$159:$J$310,255),0))=0,"",INDEX('Disaggregation Data'!$M$159:$M$310,MATCH(LEFT(M202,255),LEFT('Disaggregation Data'!J$159:$J$310,255),0))),"")</f>
        <v/>
      </c>
      <c r="J202" s="412" t="str">
        <f t="array" ref="J202">IFERROR(IF(INDEX('Disaggregation Data'!$N$159:$N$310,MATCH(LEFT(M202,255),LEFT('Disaggregation Data'!$J$159:$J$310,255),0))=0,"",INDEX('Disaggregation Data'!$N$159:$N$310,MATCH(LEFT(M202,255),LEFT('Disaggregation Data'!J$159:$J$310,255),0))),"")</f>
        <v/>
      </c>
      <c r="K202" s="504">
        <f t="shared" si="12"/>
        <v>24</v>
      </c>
      <c r="L202" s="504" t="str">
        <f t="shared" si="13"/>
        <v/>
      </c>
      <c r="M202" s="504" t="str">
        <f t="shared" si="14"/>
        <v/>
      </c>
      <c r="N202" s="482" t="b">
        <f t="shared" si="15"/>
        <v>0</v>
      </c>
      <c r="O202" s="487" t="s">
        <v>1913</v>
      </c>
      <c r="P202" s="526" t="str">
        <f t="array" ref="P202">IFERROR(IF(INDEX('Disaggregation Records'!$G$59:$G$92,MATCH(LEFT(L202,255),LEFT('Disaggregation Records'!$D$59:$D$92,255),0))=0,"",INDEX('Disaggregation Records'!$G$59:$G$92,MATCH(LEFT(L202,255),LEFT('Disaggregation Records'!$D$59:$D$92,255),0))),"")</f>
        <v/>
      </c>
      <c r="Q202" s="525" t="s">
        <v>875</v>
      </c>
      <c r="R202" s="50"/>
    </row>
    <row r="203" spans="1:18" ht="47.1" customHeight="1" x14ac:dyDescent="0.25">
      <c r="A203" s="410">
        <v>4</v>
      </c>
      <c r="B203" s="428" t="str">
        <f>IFERROR(VLOOKUP(A203,'Outcome Indicators - Section C'!$A$10:$S$27,19,FALSE),"")</f>
        <v/>
      </c>
      <c r="C203" s="523" t="str">
        <f t="array" ref="C203">IFERROR(IF(INDEX('Disaggregation Records'!$E$59:$E$92,MATCH(LEFT(L203,255),LEFT('Disaggregation Records'!$D$59:$D$92,255),0))=0,"",INDEX('Disaggregation Records'!$E$59:$E$92,MATCH(LEFT(L203,255),LEFT('Disaggregation Records'!$D$59:$D$92,255),0))),"")</f>
        <v/>
      </c>
      <c r="D203" s="523" t="str">
        <f t="array" ref="D203">IFERROR(IF(INDEX('Disaggregation Records'!$F$59:$F$92,MATCH(LEFT(L203,255),LEFT('Disaggregation Records'!$D$59:$D$92,255),0))=0,"",INDEX('Disaggregation Records'!$F$59:$F$92,MATCH(LEFT(L203,255),LEFT('Disaggregation Records'!$D$59:$D$92,255),0))),"")</f>
        <v/>
      </c>
      <c r="E203" s="413" t="str">
        <f t="array" ref="E203">IFERROR(IF(INDEX('Disaggregation Data'!$K$159:$K$310,MATCH(LEFT(M203,255),LEFT('Disaggregation Data'!$J$159:$J$310,255),0))=0,"",INDEX('Disaggregation Data'!$K$159:$K$310,MATCH(LEFT(M203,255),LEFT('Disaggregation Data'!J$159:$J$310,255),0))),"")</f>
        <v/>
      </c>
      <c r="F203" s="413" t="str">
        <f t="array" ref="F203">IFERROR(IF(INDEX('Disaggregation Data'!$L$159:$L$310,MATCH(LEFT(M203,255),LEFT('Disaggregation Data'!$J$159:$J$310,255),0))=0,"",INDEX('Disaggregation Data'!$L$159:$L$310,MATCH(LEFT(M203,255),LEFT('Disaggregation Data'!J$159:$J$310,255),0))),"")</f>
        <v/>
      </c>
      <c r="G203" s="413" t="str">
        <f t="array" ref="G203">IFERROR(IF(INDEX('Disaggregation Data'!$O$159:$O$310,MATCH(LEFT(M203,255),LEFT('Disaggregation Data'!$J$159:$J$310,255),0))=0,"",INDEX('Disaggregation Data'!$O$159:$O$310,MATCH(LEFT(M203,255),LEFT('Disaggregation Data'!J$159:$J$310,255),0))),"")</f>
        <v/>
      </c>
      <c r="H203" s="412" t="str">
        <f t="array" ref="H203">IFERROR(IF(INDEX('Disaggregation Data'!$P$159:$P$310,MATCH(LEFT(M203,255),LEFT('Disaggregation Data'!$J$159:$J$310,255),0))=0,"",INDEX('Disaggregation Data'!$P$159:$P$310,MATCH(LEFT(M203,255),LEFT('Disaggregation Data'!J$159:$J$310,255),0))),"")</f>
        <v/>
      </c>
      <c r="I203" s="412" t="str">
        <f t="array" ref="I203">IFERROR(IF(INDEX('Disaggregation Data'!$M$159:$M$310,MATCH(LEFT(M203,255),LEFT('Disaggregation Data'!$J$159:$J$310,255),0))=0,"",INDEX('Disaggregation Data'!$M$159:$M$310,MATCH(LEFT(M203,255),LEFT('Disaggregation Data'!J$159:$J$310,255),0))),"")</f>
        <v/>
      </c>
      <c r="J203" s="412" t="str">
        <f t="array" ref="J203">IFERROR(IF(INDEX('Disaggregation Data'!$N$159:$N$310,MATCH(LEFT(M203,255),LEFT('Disaggregation Data'!$J$159:$J$310,255),0))=0,"",INDEX('Disaggregation Data'!$N$159:$N$310,MATCH(LEFT(M203,255),LEFT('Disaggregation Data'!J$159:$J$310,255),0))),"")</f>
        <v/>
      </c>
      <c r="K203" s="504">
        <f t="shared" si="12"/>
        <v>25</v>
      </c>
      <c r="L203" s="504" t="str">
        <f t="shared" si="13"/>
        <v/>
      </c>
      <c r="M203" s="504" t="str">
        <f t="shared" si="14"/>
        <v/>
      </c>
      <c r="N203" s="482" t="b">
        <f t="shared" si="15"/>
        <v>0</v>
      </c>
      <c r="O203" s="487" t="s">
        <v>1914</v>
      </c>
      <c r="P203" s="526" t="str">
        <f t="array" ref="P203">IFERROR(IF(INDEX('Disaggregation Records'!$G$59:$G$92,MATCH(LEFT(L203,255),LEFT('Disaggregation Records'!$D$59:$D$92,255),0))=0,"",INDEX('Disaggregation Records'!$G$59:$G$92,MATCH(LEFT(L203,255),LEFT('Disaggregation Records'!$D$59:$D$92,255),0))),"")</f>
        <v/>
      </c>
      <c r="Q203" s="525" t="s">
        <v>875</v>
      </c>
      <c r="R203" s="50"/>
    </row>
    <row r="204" spans="1:18" ht="47.1" customHeight="1" x14ac:dyDescent="0.25">
      <c r="A204" s="410">
        <v>4</v>
      </c>
      <c r="B204" s="428" t="str">
        <f>IFERROR(VLOOKUP(A204,'Outcome Indicators - Section C'!$A$10:$S$27,19,FALSE),"")</f>
        <v/>
      </c>
      <c r="C204" s="523" t="str">
        <f t="array" ref="C204">IFERROR(IF(INDEX('Disaggregation Records'!$E$59:$E$92,MATCH(LEFT(L204,255),LEFT('Disaggregation Records'!$D$59:$D$92,255),0))=0,"",INDEX('Disaggregation Records'!$E$59:$E$92,MATCH(LEFT(L204,255),LEFT('Disaggregation Records'!$D$59:$D$92,255),0))),"")</f>
        <v/>
      </c>
      <c r="D204" s="523" t="str">
        <f t="array" ref="D204">IFERROR(IF(INDEX('Disaggregation Records'!$F$59:$F$92,MATCH(LEFT(L204,255),LEFT('Disaggregation Records'!$D$59:$D$92,255),0))=0,"",INDEX('Disaggregation Records'!$F$59:$F$92,MATCH(LEFT(L204,255),LEFT('Disaggregation Records'!$D$59:$D$92,255),0))),"")</f>
        <v/>
      </c>
      <c r="E204" s="413" t="str">
        <f t="array" ref="E204">IFERROR(IF(INDEX('Disaggregation Data'!$K$159:$K$310,MATCH(LEFT(M204,255),LEFT('Disaggregation Data'!$J$159:$J$310,255),0))=0,"",INDEX('Disaggregation Data'!$K$159:$K$310,MATCH(LEFT(M204,255),LEFT('Disaggregation Data'!J$159:$J$310,255),0))),"")</f>
        <v/>
      </c>
      <c r="F204" s="413" t="str">
        <f t="array" ref="F204">IFERROR(IF(INDEX('Disaggregation Data'!$L$159:$L$310,MATCH(LEFT(M204,255),LEFT('Disaggregation Data'!$J$159:$J$310,255),0))=0,"",INDEX('Disaggregation Data'!$L$159:$L$310,MATCH(LEFT(M204,255),LEFT('Disaggregation Data'!J$159:$J$310,255),0))),"")</f>
        <v/>
      </c>
      <c r="G204" s="413" t="str">
        <f t="array" ref="G204">IFERROR(IF(INDEX('Disaggregation Data'!$O$159:$O$310,MATCH(LEFT(M204,255),LEFT('Disaggregation Data'!$J$159:$J$310,255),0))=0,"",INDEX('Disaggregation Data'!$O$159:$O$310,MATCH(LEFT(M204,255),LEFT('Disaggregation Data'!J$159:$J$310,255),0))),"")</f>
        <v/>
      </c>
      <c r="H204" s="412" t="str">
        <f t="array" ref="H204">IFERROR(IF(INDEX('Disaggregation Data'!$P$159:$P$310,MATCH(LEFT(M204,255),LEFT('Disaggregation Data'!$J$159:$J$310,255),0))=0,"",INDEX('Disaggregation Data'!$P$159:$P$310,MATCH(LEFT(M204,255),LEFT('Disaggregation Data'!J$159:$J$310,255),0))),"")</f>
        <v/>
      </c>
      <c r="I204" s="412" t="str">
        <f t="array" ref="I204">IFERROR(IF(INDEX('Disaggregation Data'!$M$159:$M$310,MATCH(LEFT(M204,255),LEFT('Disaggregation Data'!$J$159:$J$310,255),0))=0,"",INDEX('Disaggregation Data'!$M$159:$M$310,MATCH(LEFT(M204,255),LEFT('Disaggregation Data'!J$159:$J$310,255),0))),"")</f>
        <v/>
      </c>
      <c r="J204" s="412" t="str">
        <f t="array" ref="J204">IFERROR(IF(INDEX('Disaggregation Data'!$N$159:$N$310,MATCH(LEFT(M204,255),LEFT('Disaggregation Data'!$J$159:$J$310,255),0))=0,"",INDEX('Disaggregation Data'!$N$159:$N$310,MATCH(LEFT(M204,255),LEFT('Disaggregation Data'!J$159:$J$310,255),0))),"")</f>
        <v/>
      </c>
      <c r="K204" s="504">
        <f t="shared" si="12"/>
        <v>26</v>
      </c>
      <c r="L204" s="504" t="str">
        <f t="shared" si="13"/>
        <v/>
      </c>
      <c r="M204" s="504" t="str">
        <f t="shared" si="14"/>
        <v/>
      </c>
      <c r="N204" s="482" t="b">
        <f t="shared" si="15"/>
        <v>0</v>
      </c>
      <c r="O204" s="487" t="s">
        <v>1915</v>
      </c>
      <c r="P204" s="526" t="str">
        <f t="array" ref="P204">IFERROR(IF(INDEX('Disaggregation Records'!$G$59:$G$92,MATCH(LEFT(L204,255),LEFT('Disaggregation Records'!$D$59:$D$92,255),0))=0,"",INDEX('Disaggregation Records'!$G$59:$G$92,MATCH(LEFT(L204,255),LEFT('Disaggregation Records'!$D$59:$D$92,255),0))),"")</f>
        <v/>
      </c>
      <c r="Q204" s="525" t="s">
        <v>875</v>
      </c>
      <c r="R204" s="50"/>
    </row>
    <row r="205" spans="1:18" ht="47.1" customHeight="1" x14ac:dyDescent="0.25">
      <c r="A205" s="410">
        <v>4</v>
      </c>
      <c r="B205" s="428" t="str">
        <f>IFERROR(VLOOKUP(A205,'Outcome Indicators - Section C'!$A$10:$S$27,19,FALSE),"")</f>
        <v/>
      </c>
      <c r="C205" s="523" t="str">
        <f t="array" ref="C205">IFERROR(IF(INDEX('Disaggregation Records'!$E$59:$E$92,MATCH(LEFT(L205,255),LEFT('Disaggregation Records'!$D$59:$D$92,255),0))=0,"",INDEX('Disaggregation Records'!$E$59:$E$92,MATCH(LEFT(L205,255),LEFT('Disaggregation Records'!$D$59:$D$92,255),0))),"")</f>
        <v/>
      </c>
      <c r="D205" s="523" t="str">
        <f t="array" ref="D205">IFERROR(IF(INDEX('Disaggregation Records'!$F$59:$F$92,MATCH(LEFT(L205,255),LEFT('Disaggregation Records'!$D$59:$D$92,255),0))=0,"",INDEX('Disaggregation Records'!$F$59:$F$92,MATCH(LEFT(L205,255),LEFT('Disaggregation Records'!$D$59:$D$92,255),0))),"")</f>
        <v/>
      </c>
      <c r="E205" s="413" t="str">
        <f t="array" ref="E205">IFERROR(IF(INDEX('Disaggregation Data'!$K$159:$K$310,MATCH(LEFT(M205,255),LEFT('Disaggregation Data'!$J$159:$J$310,255),0))=0,"",INDEX('Disaggregation Data'!$K$159:$K$310,MATCH(LEFT(M205,255),LEFT('Disaggregation Data'!J$159:$J$310,255),0))),"")</f>
        <v/>
      </c>
      <c r="F205" s="413" t="str">
        <f t="array" ref="F205">IFERROR(IF(INDEX('Disaggregation Data'!$L$159:$L$310,MATCH(LEFT(M205,255),LEFT('Disaggregation Data'!$J$159:$J$310,255),0))=0,"",INDEX('Disaggregation Data'!$L$159:$L$310,MATCH(LEFT(M205,255),LEFT('Disaggregation Data'!J$159:$J$310,255),0))),"")</f>
        <v/>
      </c>
      <c r="G205" s="413" t="str">
        <f t="array" ref="G205">IFERROR(IF(INDEX('Disaggregation Data'!$O$159:$O$310,MATCH(LEFT(M205,255),LEFT('Disaggregation Data'!$J$159:$J$310,255),0))=0,"",INDEX('Disaggregation Data'!$O$159:$O$310,MATCH(LEFT(M205,255),LEFT('Disaggregation Data'!J$159:$J$310,255),0))),"")</f>
        <v/>
      </c>
      <c r="H205" s="412" t="str">
        <f t="array" ref="H205">IFERROR(IF(INDEX('Disaggregation Data'!$P$159:$P$310,MATCH(LEFT(M205,255),LEFT('Disaggregation Data'!$J$159:$J$310,255),0))=0,"",INDEX('Disaggregation Data'!$P$159:$P$310,MATCH(LEFT(M205,255),LEFT('Disaggregation Data'!J$159:$J$310,255),0))),"")</f>
        <v/>
      </c>
      <c r="I205" s="412" t="str">
        <f t="array" ref="I205">IFERROR(IF(INDEX('Disaggregation Data'!$M$159:$M$310,MATCH(LEFT(M205,255),LEFT('Disaggregation Data'!$J$159:$J$310,255),0))=0,"",INDEX('Disaggregation Data'!$M$159:$M$310,MATCH(LEFT(M205,255),LEFT('Disaggregation Data'!J$159:$J$310,255),0))),"")</f>
        <v/>
      </c>
      <c r="J205" s="412" t="str">
        <f t="array" ref="J205">IFERROR(IF(INDEX('Disaggregation Data'!$N$159:$N$310,MATCH(LEFT(M205,255),LEFT('Disaggregation Data'!$J$159:$J$310,255),0))=0,"",INDEX('Disaggregation Data'!$N$159:$N$310,MATCH(LEFT(M205,255),LEFT('Disaggregation Data'!J$159:$J$310,255),0))),"")</f>
        <v/>
      </c>
      <c r="K205" s="504">
        <f t="shared" si="12"/>
        <v>27</v>
      </c>
      <c r="L205" s="504" t="str">
        <f t="shared" si="13"/>
        <v/>
      </c>
      <c r="M205" s="504" t="str">
        <f t="shared" si="14"/>
        <v/>
      </c>
      <c r="N205" s="482" t="b">
        <f t="shared" si="15"/>
        <v>0</v>
      </c>
      <c r="O205" s="487" t="s">
        <v>1916</v>
      </c>
      <c r="P205" s="526" t="str">
        <f t="array" ref="P205">IFERROR(IF(INDEX('Disaggregation Records'!$G$59:$G$92,MATCH(LEFT(L205,255),LEFT('Disaggregation Records'!$D$59:$D$92,255),0))=0,"",INDEX('Disaggregation Records'!$G$59:$G$92,MATCH(LEFT(L205,255),LEFT('Disaggregation Records'!$D$59:$D$92,255),0))),"")</f>
        <v/>
      </c>
      <c r="Q205" s="525" t="s">
        <v>875</v>
      </c>
      <c r="R205" s="50"/>
    </row>
    <row r="206" spans="1:18" ht="47.1" customHeight="1" x14ac:dyDescent="0.25">
      <c r="A206" s="410">
        <v>4</v>
      </c>
      <c r="B206" s="428" t="str">
        <f>IFERROR(VLOOKUP(A206,'Outcome Indicators - Section C'!$A$10:$S$27,19,FALSE),"")</f>
        <v/>
      </c>
      <c r="C206" s="523" t="str">
        <f t="array" ref="C206">IFERROR(IF(INDEX('Disaggregation Records'!$E$59:$E$92,MATCH(LEFT(L206,255),LEFT('Disaggregation Records'!$D$59:$D$92,255),0))=0,"",INDEX('Disaggregation Records'!$E$59:$E$92,MATCH(LEFT(L206,255),LEFT('Disaggregation Records'!$D$59:$D$92,255),0))),"")</f>
        <v/>
      </c>
      <c r="D206" s="523" t="str">
        <f t="array" ref="D206">IFERROR(IF(INDEX('Disaggregation Records'!$F$59:$F$92,MATCH(LEFT(L206,255),LEFT('Disaggregation Records'!$D$59:$D$92,255),0))=0,"",INDEX('Disaggregation Records'!$F$59:$F$92,MATCH(LEFT(L206,255),LEFT('Disaggregation Records'!$D$59:$D$92,255),0))),"")</f>
        <v/>
      </c>
      <c r="E206" s="413" t="str">
        <f t="array" ref="E206">IFERROR(IF(INDEX('Disaggregation Data'!$K$159:$K$310,MATCH(LEFT(M206,255),LEFT('Disaggregation Data'!$J$159:$J$310,255),0))=0,"",INDEX('Disaggregation Data'!$K$159:$K$310,MATCH(LEFT(M206,255),LEFT('Disaggregation Data'!J$159:$J$310,255),0))),"")</f>
        <v/>
      </c>
      <c r="F206" s="413" t="str">
        <f t="array" ref="F206">IFERROR(IF(INDEX('Disaggregation Data'!$L$159:$L$310,MATCH(LEFT(M206,255),LEFT('Disaggregation Data'!$J$159:$J$310,255),0))=0,"",INDEX('Disaggregation Data'!$L$159:$L$310,MATCH(LEFT(M206,255),LEFT('Disaggregation Data'!J$159:$J$310,255),0))),"")</f>
        <v/>
      </c>
      <c r="G206" s="413" t="str">
        <f t="array" ref="G206">IFERROR(IF(INDEX('Disaggregation Data'!$O$159:$O$310,MATCH(LEFT(M206,255),LEFT('Disaggregation Data'!$J$159:$J$310,255),0))=0,"",INDEX('Disaggregation Data'!$O$159:$O$310,MATCH(LEFT(M206,255),LEFT('Disaggregation Data'!J$159:$J$310,255),0))),"")</f>
        <v/>
      </c>
      <c r="H206" s="412" t="str">
        <f t="array" ref="H206">IFERROR(IF(INDEX('Disaggregation Data'!$P$159:$P$310,MATCH(LEFT(M206,255),LEFT('Disaggregation Data'!$J$159:$J$310,255),0))=0,"",INDEX('Disaggregation Data'!$P$159:$P$310,MATCH(LEFT(M206,255),LEFT('Disaggregation Data'!J$159:$J$310,255),0))),"")</f>
        <v/>
      </c>
      <c r="I206" s="412" t="str">
        <f t="array" ref="I206">IFERROR(IF(INDEX('Disaggregation Data'!$M$159:$M$310,MATCH(LEFT(M206,255),LEFT('Disaggregation Data'!$J$159:$J$310,255),0))=0,"",INDEX('Disaggregation Data'!$M$159:$M$310,MATCH(LEFT(M206,255),LEFT('Disaggregation Data'!J$159:$J$310,255),0))),"")</f>
        <v/>
      </c>
      <c r="J206" s="412" t="str">
        <f t="array" ref="J206">IFERROR(IF(INDEX('Disaggregation Data'!$N$159:$N$310,MATCH(LEFT(M206,255),LEFT('Disaggregation Data'!$J$159:$J$310,255),0))=0,"",INDEX('Disaggregation Data'!$N$159:$N$310,MATCH(LEFT(M206,255),LEFT('Disaggregation Data'!J$159:$J$310,255),0))),"")</f>
        <v/>
      </c>
      <c r="K206" s="504">
        <f t="shared" si="12"/>
        <v>28</v>
      </c>
      <c r="L206" s="504" t="str">
        <f t="shared" si="13"/>
        <v/>
      </c>
      <c r="M206" s="504" t="str">
        <f t="shared" si="14"/>
        <v/>
      </c>
      <c r="N206" s="482" t="b">
        <f t="shared" si="15"/>
        <v>0</v>
      </c>
      <c r="O206" s="487" t="s">
        <v>1917</v>
      </c>
      <c r="P206" s="526" t="str">
        <f t="array" ref="P206">IFERROR(IF(INDEX('Disaggregation Records'!$G$59:$G$92,MATCH(LEFT(L206,255),LEFT('Disaggregation Records'!$D$59:$D$92,255),0))=0,"",INDEX('Disaggregation Records'!$G$59:$G$92,MATCH(LEFT(L206,255),LEFT('Disaggregation Records'!$D$59:$D$92,255),0))),"")</f>
        <v/>
      </c>
      <c r="Q206" s="525" t="s">
        <v>875</v>
      </c>
      <c r="R206" s="50"/>
    </row>
    <row r="207" spans="1:18" ht="47.1" customHeight="1" x14ac:dyDescent="0.25">
      <c r="A207" s="410">
        <v>4</v>
      </c>
      <c r="B207" s="428" t="str">
        <f>IFERROR(VLOOKUP(A207,'Outcome Indicators - Section C'!$A$10:$S$27,19,FALSE),"")</f>
        <v/>
      </c>
      <c r="C207" s="523" t="str">
        <f t="array" ref="C207">IFERROR(IF(INDEX('Disaggregation Records'!$E$59:$E$92,MATCH(LEFT(L207,255),LEFT('Disaggregation Records'!$D$59:$D$92,255),0))=0,"",INDEX('Disaggregation Records'!$E$59:$E$92,MATCH(LEFT(L207,255),LEFT('Disaggregation Records'!$D$59:$D$92,255),0))),"")</f>
        <v/>
      </c>
      <c r="D207" s="523" t="str">
        <f t="array" ref="D207">IFERROR(IF(INDEX('Disaggregation Records'!$F$59:$F$92,MATCH(LEFT(L207,255),LEFT('Disaggregation Records'!$D$59:$D$92,255),0))=0,"",INDEX('Disaggregation Records'!$F$59:$F$92,MATCH(LEFT(L207,255),LEFT('Disaggregation Records'!$D$59:$D$92,255),0))),"")</f>
        <v/>
      </c>
      <c r="E207" s="413" t="str">
        <f t="array" ref="E207">IFERROR(IF(INDEX('Disaggregation Data'!$K$159:$K$310,MATCH(LEFT(M207,255),LEFT('Disaggregation Data'!$J$159:$J$310,255),0))=0,"",INDEX('Disaggregation Data'!$K$159:$K$310,MATCH(LEFT(M207,255),LEFT('Disaggregation Data'!J$159:$J$310,255),0))),"")</f>
        <v/>
      </c>
      <c r="F207" s="413" t="str">
        <f t="array" ref="F207">IFERROR(IF(INDEX('Disaggregation Data'!$L$159:$L$310,MATCH(LEFT(M207,255),LEFT('Disaggregation Data'!$J$159:$J$310,255),0))=0,"",INDEX('Disaggregation Data'!$L$159:$L$310,MATCH(LEFT(M207,255),LEFT('Disaggregation Data'!J$159:$J$310,255),0))),"")</f>
        <v/>
      </c>
      <c r="G207" s="413" t="str">
        <f t="array" ref="G207">IFERROR(IF(INDEX('Disaggregation Data'!$O$159:$O$310,MATCH(LEFT(M207,255),LEFT('Disaggregation Data'!$J$159:$J$310,255),0))=0,"",INDEX('Disaggregation Data'!$O$159:$O$310,MATCH(LEFT(M207,255),LEFT('Disaggregation Data'!J$159:$J$310,255),0))),"")</f>
        <v/>
      </c>
      <c r="H207" s="412" t="str">
        <f t="array" ref="H207">IFERROR(IF(INDEX('Disaggregation Data'!$P$159:$P$310,MATCH(LEFT(M207,255),LEFT('Disaggregation Data'!$J$159:$J$310,255),0))=0,"",INDEX('Disaggregation Data'!$P$159:$P$310,MATCH(LEFT(M207,255),LEFT('Disaggregation Data'!J$159:$J$310,255),0))),"")</f>
        <v/>
      </c>
      <c r="I207" s="412" t="str">
        <f t="array" ref="I207">IFERROR(IF(INDEX('Disaggregation Data'!$M$159:$M$310,MATCH(LEFT(M207,255),LEFT('Disaggregation Data'!$J$159:$J$310,255),0))=0,"",INDEX('Disaggregation Data'!$M$159:$M$310,MATCH(LEFT(M207,255),LEFT('Disaggregation Data'!J$159:$J$310,255),0))),"")</f>
        <v/>
      </c>
      <c r="J207" s="412" t="str">
        <f t="array" ref="J207">IFERROR(IF(INDEX('Disaggregation Data'!$N$159:$N$310,MATCH(LEFT(M207,255),LEFT('Disaggregation Data'!$J$159:$J$310,255),0))=0,"",INDEX('Disaggregation Data'!$N$159:$N$310,MATCH(LEFT(M207,255),LEFT('Disaggregation Data'!J$159:$J$310,255),0))),"")</f>
        <v/>
      </c>
      <c r="K207" s="504">
        <f t="shared" si="12"/>
        <v>29</v>
      </c>
      <c r="L207" s="504" t="str">
        <f t="shared" si="13"/>
        <v/>
      </c>
      <c r="M207" s="504" t="str">
        <f t="shared" si="14"/>
        <v/>
      </c>
      <c r="N207" s="482" t="b">
        <f t="shared" si="15"/>
        <v>0</v>
      </c>
      <c r="O207" s="487" t="s">
        <v>1918</v>
      </c>
      <c r="P207" s="526" t="str">
        <f t="array" ref="P207">IFERROR(IF(INDEX('Disaggregation Records'!$G$59:$G$92,MATCH(LEFT(L207,255),LEFT('Disaggregation Records'!$D$59:$D$92,255),0))=0,"",INDEX('Disaggregation Records'!$G$59:$G$92,MATCH(LEFT(L207,255),LEFT('Disaggregation Records'!$D$59:$D$92,255),0))),"")</f>
        <v/>
      </c>
      <c r="Q207" s="525" t="s">
        <v>875</v>
      </c>
      <c r="R207" s="50"/>
    </row>
    <row r="208" spans="1:18" ht="47.1" customHeight="1" x14ac:dyDescent="0.25">
      <c r="A208" s="410">
        <v>5</v>
      </c>
      <c r="B208" s="428" t="str">
        <f>IFERROR(VLOOKUP(A208,'Outcome Indicators - Section C'!$A$10:$S$27,19,FALSE),"")</f>
        <v/>
      </c>
      <c r="C208" s="523" t="str">
        <f t="array" ref="C208">IFERROR(IF(INDEX('Disaggregation Records'!$E$59:$E$92,MATCH(LEFT(L208,255),LEFT('Disaggregation Records'!$D$59:$D$92,255),0))=0,"",INDEX('Disaggregation Records'!$E$59:$E$92,MATCH(LEFT(L208,255),LEFT('Disaggregation Records'!$D$59:$D$92,255),0))),"")</f>
        <v/>
      </c>
      <c r="D208" s="523" t="str">
        <f t="array" ref="D208">IFERROR(IF(INDEX('Disaggregation Records'!$F$59:$F$92,MATCH(LEFT(L208,255),LEFT('Disaggregation Records'!$D$59:$D$92,255),0))=0,"",INDEX('Disaggregation Records'!$F$59:$F$92,MATCH(LEFT(L208,255),LEFT('Disaggregation Records'!$D$59:$D$92,255),0))),"")</f>
        <v/>
      </c>
      <c r="E208" s="413" t="str">
        <f t="array" ref="E208">IFERROR(IF(INDEX('Disaggregation Data'!$K$159:$K$310,MATCH(LEFT(M208,255),LEFT('Disaggregation Data'!$J$159:$J$310,255),0))=0,"",INDEX('Disaggregation Data'!$K$159:$K$310,MATCH(LEFT(M208,255),LEFT('Disaggregation Data'!J$159:$J$310,255),0))),"")</f>
        <v/>
      </c>
      <c r="F208" s="413" t="str">
        <f t="array" ref="F208">IFERROR(IF(INDEX('Disaggregation Data'!$L$159:$L$310,MATCH(LEFT(M208,255),LEFT('Disaggregation Data'!$J$159:$J$310,255),0))=0,"",INDEX('Disaggregation Data'!$L$159:$L$310,MATCH(LEFT(M208,255),LEFT('Disaggregation Data'!J$159:$J$310,255),0))),"")</f>
        <v/>
      </c>
      <c r="G208" s="413" t="str">
        <f t="array" ref="G208">IFERROR(IF(INDEX('Disaggregation Data'!$O$159:$O$310,MATCH(LEFT(M208,255),LEFT('Disaggregation Data'!$J$159:$J$310,255),0))=0,"",INDEX('Disaggregation Data'!$O$159:$O$310,MATCH(LEFT(M208,255),LEFT('Disaggregation Data'!J$159:$J$310,255),0))),"")</f>
        <v/>
      </c>
      <c r="H208" s="412" t="str">
        <f t="array" ref="H208">IFERROR(IF(INDEX('Disaggregation Data'!$P$159:$P$310,MATCH(LEFT(M208,255),LEFT('Disaggregation Data'!$J$159:$J$310,255),0))=0,"",INDEX('Disaggregation Data'!$P$159:$P$310,MATCH(LEFT(M208,255),LEFT('Disaggregation Data'!J$159:$J$310,255),0))),"")</f>
        <v/>
      </c>
      <c r="I208" s="412" t="str">
        <f t="array" ref="I208">IFERROR(IF(INDEX('Disaggregation Data'!$M$159:$M$310,MATCH(LEFT(M208,255),LEFT('Disaggregation Data'!$J$159:$J$310,255),0))=0,"",INDEX('Disaggregation Data'!$M$159:$M$310,MATCH(LEFT(M208,255),LEFT('Disaggregation Data'!J$159:$J$310,255),0))),"")</f>
        <v/>
      </c>
      <c r="J208" s="412" t="str">
        <f t="array" ref="J208">IFERROR(IF(INDEX('Disaggregation Data'!$N$159:$N$310,MATCH(LEFT(M208,255),LEFT('Disaggregation Data'!$J$159:$J$310,255),0))=0,"",INDEX('Disaggregation Data'!$N$159:$N$310,MATCH(LEFT(M208,255),LEFT('Disaggregation Data'!J$159:$J$310,255),0))),"")</f>
        <v/>
      </c>
      <c r="K208" s="504">
        <f t="shared" si="12"/>
        <v>30</v>
      </c>
      <c r="L208" s="504" t="str">
        <f t="shared" si="13"/>
        <v/>
      </c>
      <c r="M208" s="504" t="str">
        <f t="shared" si="14"/>
        <v/>
      </c>
      <c r="N208" s="482" t="b">
        <f t="shared" si="15"/>
        <v>0</v>
      </c>
      <c r="O208" s="487" t="s">
        <v>1919</v>
      </c>
      <c r="P208" s="526" t="str">
        <f t="array" ref="P208">IFERROR(IF(INDEX('Disaggregation Records'!$G$59:$G$92,MATCH(LEFT(L208,255),LEFT('Disaggregation Records'!$D$59:$D$92,255),0))=0,"",INDEX('Disaggregation Records'!$G$59:$G$92,MATCH(LEFT(L208,255),LEFT('Disaggregation Records'!$D$59:$D$92,255),0))),"")</f>
        <v/>
      </c>
      <c r="Q208" s="525" t="s">
        <v>876</v>
      </c>
      <c r="R208" s="50"/>
    </row>
    <row r="209" spans="1:18" ht="47.1" customHeight="1" x14ac:dyDescent="0.25">
      <c r="A209" s="410">
        <v>5</v>
      </c>
      <c r="B209" s="428" t="str">
        <f>IFERROR(VLOOKUP(A209,'Outcome Indicators - Section C'!$A$10:$S$27,19,FALSE),"")</f>
        <v/>
      </c>
      <c r="C209" s="523" t="str">
        <f t="array" ref="C209">IFERROR(IF(INDEX('Disaggregation Records'!$E$59:$E$92,MATCH(LEFT(L209,255),LEFT('Disaggregation Records'!$D$59:$D$92,255),0))=0,"",INDEX('Disaggregation Records'!$E$59:$E$92,MATCH(LEFT(L209,255),LEFT('Disaggregation Records'!$D$59:$D$92,255),0))),"")</f>
        <v/>
      </c>
      <c r="D209" s="523" t="str">
        <f t="array" ref="D209">IFERROR(IF(INDEX('Disaggregation Records'!$F$59:$F$92,MATCH(LEFT(L209,255),LEFT('Disaggregation Records'!$D$59:$D$92,255),0))=0,"",INDEX('Disaggregation Records'!$F$59:$F$92,MATCH(LEFT(L209,255),LEFT('Disaggregation Records'!$D$59:$D$92,255),0))),"")</f>
        <v/>
      </c>
      <c r="E209" s="413" t="str">
        <f t="array" ref="E209">IFERROR(IF(INDEX('Disaggregation Data'!$K$159:$K$310,MATCH(LEFT(M209,255),LEFT('Disaggregation Data'!$J$159:$J$310,255),0))=0,"",INDEX('Disaggregation Data'!$K$159:$K$310,MATCH(LEFT(M209,255),LEFT('Disaggregation Data'!J$159:$J$310,255),0))),"")</f>
        <v/>
      </c>
      <c r="F209" s="413" t="str">
        <f t="array" ref="F209">IFERROR(IF(INDEX('Disaggregation Data'!$L$159:$L$310,MATCH(LEFT(M209,255),LEFT('Disaggregation Data'!$J$159:$J$310,255),0))=0,"",INDEX('Disaggregation Data'!$L$159:$L$310,MATCH(LEFT(M209,255),LEFT('Disaggregation Data'!J$159:$J$310,255),0))),"")</f>
        <v/>
      </c>
      <c r="G209" s="413" t="str">
        <f t="array" ref="G209">IFERROR(IF(INDEX('Disaggregation Data'!$O$159:$O$310,MATCH(LEFT(M209,255),LEFT('Disaggregation Data'!$J$159:$J$310,255),0))=0,"",INDEX('Disaggregation Data'!$O$159:$O$310,MATCH(LEFT(M209,255),LEFT('Disaggregation Data'!J$159:$J$310,255),0))),"")</f>
        <v/>
      </c>
      <c r="H209" s="412" t="str">
        <f t="array" ref="H209">IFERROR(IF(INDEX('Disaggregation Data'!$P$159:$P$310,MATCH(LEFT(M209,255),LEFT('Disaggregation Data'!$J$159:$J$310,255),0))=0,"",INDEX('Disaggregation Data'!$P$159:$P$310,MATCH(LEFT(M209,255),LEFT('Disaggregation Data'!J$159:$J$310,255),0))),"")</f>
        <v/>
      </c>
      <c r="I209" s="412" t="str">
        <f t="array" ref="I209">IFERROR(IF(INDEX('Disaggregation Data'!$M$159:$M$310,MATCH(LEFT(M209,255),LEFT('Disaggregation Data'!$J$159:$J$310,255),0))=0,"",INDEX('Disaggregation Data'!$M$159:$M$310,MATCH(LEFT(M209,255),LEFT('Disaggregation Data'!J$159:$J$310,255),0))),"")</f>
        <v/>
      </c>
      <c r="J209" s="412" t="str">
        <f t="array" ref="J209">IFERROR(IF(INDEX('Disaggregation Data'!$N$159:$N$310,MATCH(LEFT(M209,255),LEFT('Disaggregation Data'!$J$159:$J$310,255),0))=0,"",INDEX('Disaggregation Data'!$N$159:$N$310,MATCH(LEFT(M209,255),LEFT('Disaggregation Data'!J$159:$J$310,255),0))),"")</f>
        <v/>
      </c>
      <c r="K209" s="504">
        <f t="shared" si="12"/>
        <v>31</v>
      </c>
      <c r="L209" s="504" t="str">
        <f t="shared" si="13"/>
        <v/>
      </c>
      <c r="M209" s="504" t="str">
        <f t="shared" si="14"/>
        <v/>
      </c>
      <c r="N209" s="482" t="b">
        <f t="shared" si="15"/>
        <v>0</v>
      </c>
      <c r="O209" s="487" t="s">
        <v>1920</v>
      </c>
      <c r="P209" s="526" t="str">
        <f t="array" ref="P209">IFERROR(IF(INDEX('Disaggregation Records'!$G$59:$G$92,MATCH(LEFT(L209,255),LEFT('Disaggregation Records'!$D$59:$D$92,255),0))=0,"",INDEX('Disaggregation Records'!$G$59:$G$92,MATCH(LEFT(L209,255),LEFT('Disaggregation Records'!$D$59:$D$92,255),0))),"")</f>
        <v/>
      </c>
      <c r="Q209" s="525" t="s">
        <v>876</v>
      </c>
      <c r="R209" s="50"/>
    </row>
    <row r="210" spans="1:18" ht="47.1" customHeight="1" x14ac:dyDescent="0.25">
      <c r="A210" s="410">
        <v>5</v>
      </c>
      <c r="B210" s="428" t="str">
        <f>IFERROR(VLOOKUP(A210,'Outcome Indicators - Section C'!$A$10:$S$27,19,FALSE),"")</f>
        <v/>
      </c>
      <c r="C210" s="523" t="str">
        <f t="array" ref="C210">IFERROR(IF(INDEX('Disaggregation Records'!$E$59:$E$92,MATCH(LEFT(L210,255),LEFT('Disaggregation Records'!$D$59:$D$92,255),0))=0,"",INDEX('Disaggregation Records'!$E$59:$E$92,MATCH(LEFT(L210,255),LEFT('Disaggregation Records'!$D$59:$D$92,255),0))),"")</f>
        <v/>
      </c>
      <c r="D210" s="523" t="str">
        <f t="array" ref="D210">IFERROR(IF(INDEX('Disaggregation Records'!$F$59:$F$92,MATCH(LEFT(L210,255),LEFT('Disaggregation Records'!$D$59:$D$92,255),0))=0,"",INDEX('Disaggregation Records'!$F$59:$F$92,MATCH(LEFT(L210,255),LEFT('Disaggregation Records'!$D$59:$D$92,255),0))),"")</f>
        <v/>
      </c>
      <c r="E210" s="413" t="str">
        <f t="array" ref="E210">IFERROR(IF(INDEX('Disaggregation Data'!$K$159:$K$310,MATCH(LEFT(M210,255),LEFT('Disaggregation Data'!$J$159:$J$310,255),0))=0,"",INDEX('Disaggregation Data'!$K$159:$K$310,MATCH(LEFT(M210,255),LEFT('Disaggregation Data'!J$159:$J$310,255),0))),"")</f>
        <v/>
      </c>
      <c r="F210" s="413" t="str">
        <f t="array" ref="F210">IFERROR(IF(INDEX('Disaggregation Data'!$L$159:$L$310,MATCH(LEFT(M210,255),LEFT('Disaggregation Data'!$J$159:$J$310,255),0))=0,"",INDEX('Disaggregation Data'!$L$159:$L$310,MATCH(LEFT(M210,255),LEFT('Disaggregation Data'!J$159:$J$310,255),0))),"")</f>
        <v/>
      </c>
      <c r="G210" s="413" t="str">
        <f t="array" ref="G210">IFERROR(IF(INDEX('Disaggregation Data'!$O$159:$O$310,MATCH(LEFT(M210,255),LEFT('Disaggregation Data'!$J$159:$J$310,255),0))=0,"",INDEX('Disaggregation Data'!$O$159:$O$310,MATCH(LEFT(M210,255),LEFT('Disaggregation Data'!J$159:$J$310,255),0))),"")</f>
        <v/>
      </c>
      <c r="H210" s="412" t="str">
        <f t="array" ref="H210">IFERROR(IF(INDEX('Disaggregation Data'!$P$159:$P$310,MATCH(LEFT(M210,255),LEFT('Disaggregation Data'!$J$159:$J$310,255),0))=0,"",INDEX('Disaggregation Data'!$P$159:$P$310,MATCH(LEFT(M210,255),LEFT('Disaggregation Data'!J$159:$J$310,255),0))),"")</f>
        <v/>
      </c>
      <c r="I210" s="412" t="str">
        <f t="array" ref="I210">IFERROR(IF(INDEX('Disaggregation Data'!$M$159:$M$310,MATCH(LEFT(M210,255),LEFT('Disaggregation Data'!$J$159:$J$310,255),0))=0,"",INDEX('Disaggregation Data'!$M$159:$M$310,MATCH(LEFT(M210,255),LEFT('Disaggregation Data'!J$159:$J$310,255),0))),"")</f>
        <v/>
      </c>
      <c r="J210" s="412" t="str">
        <f t="array" ref="J210">IFERROR(IF(INDEX('Disaggregation Data'!$N$159:$N$310,MATCH(LEFT(M210,255),LEFT('Disaggregation Data'!$J$159:$J$310,255),0))=0,"",INDEX('Disaggregation Data'!$N$159:$N$310,MATCH(LEFT(M210,255),LEFT('Disaggregation Data'!J$159:$J$310,255),0))),"")</f>
        <v/>
      </c>
      <c r="K210" s="504">
        <f t="shared" si="12"/>
        <v>32</v>
      </c>
      <c r="L210" s="504" t="str">
        <f t="shared" si="13"/>
        <v/>
      </c>
      <c r="M210" s="504" t="str">
        <f t="shared" si="14"/>
        <v/>
      </c>
      <c r="N210" s="482" t="b">
        <f t="shared" si="15"/>
        <v>0</v>
      </c>
      <c r="O210" s="487" t="s">
        <v>1921</v>
      </c>
      <c r="P210" s="526" t="str">
        <f t="array" ref="P210">IFERROR(IF(INDEX('Disaggregation Records'!$G$59:$G$92,MATCH(LEFT(L210,255),LEFT('Disaggregation Records'!$D$59:$D$92,255),0))=0,"",INDEX('Disaggregation Records'!$G$59:$G$92,MATCH(LEFT(L210,255),LEFT('Disaggregation Records'!$D$59:$D$92,255),0))),"")</f>
        <v/>
      </c>
      <c r="Q210" s="525" t="s">
        <v>876</v>
      </c>
      <c r="R210" s="50"/>
    </row>
    <row r="211" spans="1:18" ht="47.1" customHeight="1" x14ac:dyDescent="0.25">
      <c r="A211" s="410">
        <v>5</v>
      </c>
      <c r="B211" s="428" t="str">
        <f>IFERROR(VLOOKUP(A211,'Outcome Indicators - Section C'!$A$10:$S$27,19,FALSE),"")</f>
        <v/>
      </c>
      <c r="C211" s="523" t="str">
        <f t="array" ref="C211">IFERROR(IF(INDEX('Disaggregation Records'!$E$59:$E$92,MATCH(LEFT(L211,255),LEFT('Disaggregation Records'!$D$59:$D$92,255),0))=0,"",INDEX('Disaggregation Records'!$E$59:$E$92,MATCH(LEFT(L211,255),LEFT('Disaggregation Records'!$D$59:$D$92,255),0))),"")</f>
        <v/>
      </c>
      <c r="D211" s="523" t="str">
        <f t="array" ref="D211">IFERROR(IF(INDEX('Disaggregation Records'!$F$59:$F$92,MATCH(LEFT(L211,255),LEFT('Disaggregation Records'!$D$59:$D$92,255),0))=0,"",INDEX('Disaggregation Records'!$F$59:$F$92,MATCH(LEFT(L211,255),LEFT('Disaggregation Records'!$D$59:$D$92,255),0))),"")</f>
        <v/>
      </c>
      <c r="E211" s="413" t="str">
        <f t="array" ref="E211">IFERROR(IF(INDEX('Disaggregation Data'!$K$159:$K$310,MATCH(LEFT(M211,255),LEFT('Disaggregation Data'!$J$159:$J$310,255),0))=0,"",INDEX('Disaggregation Data'!$K$159:$K$310,MATCH(LEFT(M211,255),LEFT('Disaggregation Data'!J$159:$J$310,255),0))),"")</f>
        <v/>
      </c>
      <c r="F211" s="413" t="str">
        <f t="array" ref="F211">IFERROR(IF(INDEX('Disaggregation Data'!$L$159:$L$310,MATCH(LEFT(M211,255),LEFT('Disaggregation Data'!$J$159:$J$310,255),0))=0,"",INDEX('Disaggregation Data'!$L$159:$L$310,MATCH(LEFT(M211,255),LEFT('Disaggregation Data'!J$159:$J$310,255),0))),"")</f>
        <v/>
      </c>
      <c r="G211" s="413" t="str">
        <f t="array" ref="G211">IFERROR(IF(INDEX('Disaggregation Data'!$O$159:$O$310,MATCH(LEFT(M211,255),LEFT('Disaggregation Data'!$J$159:$J$310,255),0))=0,"",INDEX('Disaggregation Data'!$O$159:$O$310,MATCH(LEFT(M211,255),LEFT('Disaggregation Data'!J$159:$J$310,255),0))),"")</f>
        <v/>
      </c>
      <c r="H211" s="412" t="str">
        <f t="array" ref="H211">IFERROR(IF(INDEX('Disaggregation Data'!$P$159:$P$310,MATCH(LEFT(M211,255),LEFT('Disaggregation Data'!$J$159:$J$310,255),0))=0,"",INDEX('Disaggregation Data'!$P$159:$P$310,MATCH(LEFT(M211,255),LEFT('Disaggregation Data'!J$159:$J$310,255),0))),"")</f>
        <v/>
      </c>
      <c r="I211" s="412" t="str">
        <f t="array" ref="I211">IFERROR(IF(INDEX('Disaggregation Data'!$M$159:$M$310,MATCH(LEFT(M211,255),LEFT('Disaggregation Data'!$J$159:$J$310,255),0))=0,"",INDEX('Disaggregation Data'!$M$159:$M$310,MATCH(LEFT(M211,255),LEFT('Disaggregation Data'!J$159:$J$310,255),0))),"")</f>
        <v/>
      </c>
      <c r="J211" s="412" t="str">
        <f t="array" ref="J211">IFERROR(IF(INDEX('Disaggregation Data'!$N$159:$N$310,MATCH(LEFT(M211,255),LEFT('Disaggregation Data'!$J$159:$J$310,255),0))=0,"",INDEX('Disaggregation Data'!$N$159:$N$310,MATCH(LEFT(M211,255),LEFT('Disaggregation Data'!J$159:$J$310,255),0))),"")</f>
        <v/>
      </c>
      <c r="K211" s="504">
        <f t="shared" si="12"/>
        <v>33</v>
      </c>
      <c r="L211" s="504" t="str">
        <f t="shared" si="13"/>
        <v/>
      </c>
      <c r="M211" s="504" t="str">
        <f t="shared" si="14"/>
        <v/>
      </c>
      <c r="N211" s="482" t="b">
        <f t="shared" si="15"/>
        <v>0</v>
      </c>
      <c r="O211" s="487" t="s">
        <v>1922</v>
      </c>
      <c r="P211" s="526" t="str">
        <f t="array" ref="P211">IFERROR(IF(INDEX('Disaggregation Records'!$G$59:$G$92,MATCH(LEFT(L211,255),LEFT('Disaggregation Records'!$D$59:$D$92,255),0))=0,"",INDEX('Disaggregation Records'!$G$59:$G$92,MATCH(LEFT(L211,255),LEFT('Disaggregation Records'!$D$59:$D$92,255),0))),"")</f>
        <v/>
      </c>
      <c r="Q211" s="525" t="s">
        <v>876</v>
      </c>
      <c r="R211" s="50"/>
    </row>
    <row r="212" spans="1:18" ht="47.1" customHeight="1" x14ac:dyDescent="0.25">
      <c r="A212" s="410">
        <v>5</v>
      </c>
      <c r="B212" s="428" t="str">
        <f>IFERROR(VLOOKUP(A212,'Outcome Indicators - Section C'!$A$10:$S$27,19,FALSE),"")</f>
        <v/>
      </c>
      <c r="C212" s="523" t="str">
        <f t="array" ref="C212">IFERROR(IF(INDEX('Disaggregation Records'!$E$59:$E$92,MATCH(LEFT(L212,255),LEFT('Disaggregation Records'!$D$59:$D$92,255),0))=0,"",INDEX('Disaggregation Records'!$E$59:$E$92,MATCH(LEFT(L212,255),LEFT('Disaggregation Records'!$D$59:$D$92,255),0))),"")</f>
        <v/>
      </c>
      <c r="D212" s="523" t="str">
        <f t="array" ref="D212">IFERROR(IF(INDEX('Disaggregation Records'!$F$59:$F$92,MATCH(LEFT(L212,255),LEFT('Disaggregation Records'!$D$59:$D$92,255),0))=0,"",INDEX('Disaggregation Records'!$F$59:$F$92,MATCH(LEFT(L212,255),LEFT('Disaggregation Records'!$D$59:$D$92,255),0))),"")</f>
        <v/>
      </c>
      <c r="E212" s="413" t="str">
        <f t="array" ref="E212">IFERROR(IF(INDEX('Disaggregation Data'!$K$159:$K$310,MATCH(LEFT(M212,255),LEFT('Disaggregation Data'!$J$159:$J$310,255),0))=0,"",INDEX('Disaggregation Data'!$K$159:$K$310,MATCH(LEFT(M212,255),LEFT('Disaggregation Data'!J$159:$J$310,255),0))),"")</f>
        <v/>
      </c>
      <c r="F212" s="413" t="str">
        <f t="array" ref="F212">IFERROR(IF(INDEX('Disaggregation Data'!$L$159:$L$310,MATCH(LEFT(M212,255),LEFT('Disaggregation Data'!$J$159:$J$310,255),0))=0,"",INDEX('Disaggregation Data'!$L$159:$L$310,MATCH(LEFT(M212,255),LEFT('Disaggregation Data'!J$159:$J$310,255),0))),"")</f>
        <v/>
      </c>
      <c r="G212" s="413" t="str">
        <f t="array" ref="G212">IFERROR(IF(INDEX('Disaggregation Data'!$O$159:$O$310,MATCH(LEFT(M212,255),LEFT('Disaggregation Data'!$J$159:$J$310,255),0))=0,"",INDEX('Disaggregation Data'!$O$159:$O$310,MATCH(LEFT(M212,255),LEFT('Disaggregation Data'!J$159:$J$310,255),0))),"")</f>
        <v/>
      </c>
      <c r="H212" s="412" t="str">
        <f t="array" ref="H212">IFERROR(IF(INDEX('Disaggregation Data'!$P$159:$P$310,MATCH(LEFT(M212,255),LEFT('Disaggregation Data'!$J$159:$J$310,255),0))=0,"",INDEX('Disaggregation Data'!$P$159:$P$310,MATCH(LEFT(M212,255),LEFT('Disaggregation Data'!J$159:$J$310,255),0))),"")</f>
        <v/>
      </c>
      <c r="I212" s="412" t="str">
        <f t="array" ref="I212">IFERROR(IF(INDEX('Disaggregation Data'!$M$159:$M$310,MATCH(LEFT(M212,255),LEFT('Disaggregation Data'!$J$159:$J$310,255),0))=0,"",INDEX('Disaggregation Data'!$M$159:$M$310,MATCH(LEFT(M212,255),LEFT('Disaggregation Data'!J$159:$J$310,255),0))),"")</f>
        <v/>
      </c>
      <c r="J212" s="412" t="str">
        <f t="array" ref="J212">IFERROR(IF(INDEX('Disaggregation Data'!$N$159:$N$310,MATCH(LEFT(M212,255),LEFT('Disaggregation Data'!$J$159:$J$310,255),0))=0,"",INDEX('Disaggregation Data'!$N$159:$N$310,MATCH(LEFT(M212,255),LEFT('Disaggregation Data'!J$159:$J$310,255),0))),"")</f>
        <v/>
      </c>
      <c r="K212" s="504">
        <f t="shared" si="12"/>
        <v>34</v>
      </c>
      <c r="L212" s="504" t="str">
        <f t="shared" si="13"/>
        <v/>
      </c>
      <c r="M212" s="504" t="str">
        <f t="shared" si="14"/>
        <v/>
      </c>
      <c r="N212" s="482" t="b">
        <f t="shared" si="15"/>
        <v>0</v>
      </c>
      <c r="O212" s="487" t="s">
        <v>1923</v>
      </c>
      <c r="P212" s="526" t="str">
        <f t="array" ref="P212">IFERROR(IF(INDEX('Disaggregation Records'!$G$59:$G$92,MATCH(LEFT(L212,255),LEFT('Disaggregation Records'!$D$59:$D$92,255),0))=0,"",INDEX('Disaggregation Records'!$G$59:$G$92,MATCH(LEFT(L212,255),LEFT('Disaggregation Records'!$D$59:$D$92,255),0))),"")</f>
        <v/>
      </c>
      <c r="Q212" s="525" t="s">
        <v>876</v>
      </c>
      <c r="R212" s="50"/>
    </row>
    <row r="213" spans="1:18" ht="47.1" customHeight="1" x14ac:dyDescent="0.25">
      <c r="A213" s="410">
        <v>5</v>
      </c>
      <c r="B213" s="428" t="str">
        <f>IFERROR(VLOOKUP(A213,'Outcome Indicators - Section C'!$A$10:$S$27,19,FALSE),"")</f>
        <v/>
      </c>
      <c r="C213" s="523" t="str">
        <f t="array" ref="C213">IFERROR(IF(INDEX('Disaggregation Records'!$E$59:$E$92,MATCH(LEFT(L213,255),LEFT('Disaggregation Records'!$D$59:$D$92,255),0))=0,"",INDEX('Disaggregation Records'!$E$59:$E$92,MATCH(LEFT(L213,255),LEFT('Disaggregation Records'!$D$59:$D$92,255),0))),"")</f>
        <v/>
      </c>
      <c r="D213" s="523" t="str">
        <f t="array" ref="D213">IFERROR(IF(INDEX('Disaggregation Records'!$F$59:$F$92,MATCH(LEFT(L213,255),LEFT('Disaggregation Records'!$D$59:$D$92,255),0))=0,"",INDEX('Disaggregation Records'!$F$59:$F$92,MATCH(LEFT(L213,255),LEFT('Disaggregation Records'!$D$59:$D$92,255),0))),"")</f>
        <v/>
      </c>
      <c r="E213" s="413" t="str">
        <f t="array" ref="E213">IFERROR(IF(INDEX('Disaggregation Data'!$K$159:$K$310,MATCH(LEFT(M213,255),LEFT('Disaggregation Data'!$J$159:$J$310,255),0))=0,"",INDEX('Disaggregation Data'!$K$159:$K$310,MATCH(LEFT(M213,255),LEFT('Disaggregation Data'!J$159:$J$310,255),0))),"")</f>
        <v/>
      </c>
      <c r="F213" s="413" t="str">
        <f t="array" ref="F213">IFERROR(IF(INDEX('Disaggregation Data'!$L$159:$L$310,MATCH(LEFT(M213,255),LEFT('Disaggregation Data'!$J$159:$J$310,255),0))=0,"",INDEX('Disaggregation Data'!$L$159:$L$310,MATCH(LEFT(M213,255),LEFT('Disaggregation Data'!J$159:$J$310,255),0))),"")</f>
        <v/>
      </c>
      <c r="G213" s="413" t="str">
        <f t="array" ref="G213">IFERROR(IF(INDEX('Disaggregation Data'!$O$159:$O$310,MATCH(LEFT(M213,255),LEFT('Disaggregation Data'!$J$159:$J$310,255),0))=0,"",INDEX('Disaggregation Data'!$O$159:$O$310,MATCH(LEFT(M213,255),LEFT('Disaggregation Data'!J$159:$J$310,255),0))),"")</f>
        <v/>
      </c>
      <c r="H213" s="412" t="str">
        <f t="array" ref="H213">IFERROR(IF(INDEX('Disaggregation Data'!$P$159:$P$310,MATCH(LEFT(M213,255),LEFT('Disaggregation Data'!$J$159:$J$310,255),0))=0,"",INDEX('Disaggregation Data'!$P$159:$P$310,MATCH(LEFT(M213,255),LEFT('Disaggregation Data'!J$159:$J$310,255),0))),"")</f>
        <v/>
      </c>
      <c r="I213" s="412" t="str">
        <f t="array" ref="I213">IFERROR(IF(INDEX('Disaggregation Data'!$M$159:$M$310,MATCH(LEFT(M213,255),LEFT('Disaggregation Data'!$J$159:$J$310,255),0))=0,"",INDEX('Disaggregation Data'!$M$159:$M$310,MATCH(LEFT(M213,255),LEFT('Disaggregation Data'!J$159:$J$310,255),0))),"")</f>
        <v/>
      </c>
      <c r="J213" s="412" t="str">
        <f t="array" ref="J213">IFERROR(IF(INDEX('Disaggregation Data'!$N$159:$N$310,MATCH(LEFT(M213,255),LEFT('Disaggregation Data'!$J$159:$J$310,255),0))=0,"",INDEX('Disaggregation Data'!$N$159:$N$310,MATCH(LEFT(M213,255),LEFT('Disaggregation Data'!J$159:$J$310,255),0))),"")</f>
        <v/>
      </c>
      <c r="K213" s="504">
        <f t="shared" si="12"/>
        <v>35</v>
      </c>
      <c r="L213" s="504" t="str">
        <f t="shared" si="13"/>
        <v/>
      </c>
      <c r="M213" s="504" t="str">
        <f t="shared" si="14"/>
        <v/>
      </c>
      <c r="N213" s="482" t="b">
        <f t="shared" si="15"/>
        <v>0</v>
      </c>
      <c r="O213" s="487" t="s">
        <v>1924</v>
      </c>
      <c r="P213" s="526" t="str">
        <f t="array" ref="P213">IFERROR(IF(INDEX('Disaggregation Records'!$G$59:$G$92,MATCH(LEFT(L213,255),LEFT('Disaggregation Records'!$D$59:$D$92,255),0))=0,"",INDEX('Disaggregation Records'!$G$59:$G$92,MATCH(LEFT(L213,255),LEFT('Disaggregation Records'!$D$59:$D$92,255),0))),"")</f>
        <v/>
      </c>
      <c r="Q213" s="525" t="s">
        <v>876</v>
      </c>
      <c r="R213" s="50"/>
    </row>
    <row r="214" spans="1:18" ht="47.1" customHeight="1" x14ac:dyDescent="0.25">
      <c r="A214" s="410">
        <v>5</v>
      </c>
      <c r="B214" s="428" t="str">
        <f>IFERROR(VLOOKUP(A214,'Outcome Indicators - Section C'!$A$10:$S$27,19,FALSE),"")</f>
        <v/>
      </c>
      <c r="C214" s="523" t="str">
        <f t="array" ref="C214">IFERROR(IF(INDEX('Disaggregation Records'!$E$59:$E$92,MATCH(LEFT(L214,255),LEFT('Disaggregation Records'!$D$59:$D$92,255),0))=0,"",INDEX('Disaggregation Records'!$E$59:$E$92,MATCH(LEFT(L214,255),LEFT('Disaggregation Records'!$D$59:$D$92,255),0))),"")</f>
        <v/>
      </c>
      <c r="D214" s="523" t="str">
        <f t="array" ref="D214">IFERROR(IF(INDEX('Disaggregation Records'!$F$59:$F$92,MATCH(LEFT(L214,255),LEFT('Disaggregation Records'!$D$59:$D$92,255),0))=0,"",INDEX('Disaggregation Records'!$F$59:$F$92,MATCH(LEFT(L214,255),LEFT('Disaggregation Records'!$D$59:$D$92,255),0))),"")</f>
        <v/>
      </c>
      <c r="E214" s="413" t="str">
        <f t="array" ref="E214">IFERROR(IF(INDEX('Disaggregation Data'!$K$159:$K$310,MATCH(LEFT(M214,255),LEFT('Disaggregation Data'!$J$159:$J$310,255),0))=0,"",INDEX('Disaggregation Data'!$K$159:$K$310,MATCH(LEFT(M214,255),LEFT('Disaggregation Data'!J$159:$J$310,255),0))),"")</f>
        <v/>
      </c>
      <c r="F214" s="413" t="str">
        <f t="array" ref="F214">IFERROR(IF(INDEX('Disaggregation Data'!$L$159:$L$310,MATCH(LEFT(M214,255),LEFT('Disaggregation Data'!$J$159:$J$310,255),0))=0,"",INDEX('Disaggregation Data'!$L$159:$L$310,MATCH(LEFT(M214,255),LEFT('Disaggregation Data'!J$159:$J$310,255),0))),"")</f>
        <v/>
      </c>
      <c r="G214" s="413" t="str">
        <f t="array" ref="G214">IFERROR(IF(INDEX('Disaggregation Data'!$O$159:$O$310,MATCH(LEFT(M214,255),LEFT('Disaggregation Data'!$J$159:$J$310,255),0))=0,"",INDEX('Disaggregation Data'!$O$159:$O$310,MATCH(LEFT(M214,255),LEFT('Disaggregation Data'!J$159:$J$310,255),0))),"")</f>
        <v/>
      </c>
      <c r="H214" s="412" t="str">
        <f t="array" ref="H214">IFERROR(IF(INDEX('Disaggregation Data'!$P$159:$P$310,MATCH(LEFT(M214,255),LEFT('Disaggregation Data'!$J$159:$J$310,255),0))=0,"",INDEX('Disaggregation Data'!$P$159:$P$310,MATCH(LEFT(M214,255),LEFT('Disaggregation Data'!J$159:$J$310,255),0))),"")</f>
        <v/>
      </c>
      <c r="I214" s="412" t="str">
        <f t="array" ref="I214">IFERROR(IF(INDEX('Disaggregation Data'!$M$159:$M$310,MATCH(LEFT(M214,255),LEFT('Disaggregation Data'!$J$159:$J$310,255),0))=0,"",INDEX('Disaggregation Data'!$M$159:$M$310,MATCH(LEFT(M214,255),LEFT('Disaggregation Data'!J$159:$J$310,255),0))),"")</f>
        <v/>
      </c>
      <c r="J214" s="412" t="str">
        <f t="array" ref="J214">IFERROR(IF(INDEX('Disaggregation Data'!$N$159:$N$310,MATCH(LEFT(M214,255),LEFT('Disaggregation Data'!$J$159:$J$310,255),0))=0,"",INDEX('Disaggregation Data'!$N$159:$N$310,MATCH(LEFT(M214,255),LEFT('Disaggregation Data'!J$159:$J$310,255),0))),"")</f>
        <v/>
      </c>
      <c r="K214" s="504">
        <f t="shared" si="12"/>
        <v>36</v>
      </c>
      <c r="L214" s="504" t="str">
        <f t="shared" si="13"/>
        <v/>
      </c>
      <c r="M214" s="504" t="str">
        <f t="shared" si="14"/>
        <v/>
      </c>
      <c r="N214" s="482" t="b">
        <f t="shared" si="15"/>
        <v>0</v>
      </c>
      <c r="O214" s="487" t="s">
        <v>1925</v>
      </c>
      <c r="P214" s="526" t="str">
        <f t="array" ref="P214">IFERROR(IF(INDEX('Disaggregation Records'!$G$59:$G$92,MATCH(LEFT(L214,255),LEFT('Disaggregation Records'!$D$59:$D$92,255),0))=0,"",INDEX('Disaggregation Records'!$G$59:$G$92,MATCH(LEFT(L214,255),LEFT('Disaggregation Records'!$D$59:$D$92,255),0))),"")</f>
        <v/>
      </c>
      <c r="Q214" s="525" t="s">
        <v>876</v>
      </c>
      <c r="R214" s="50"/>
    </row>
    <row r="215" spans="1:18" ht="47.1" customHeight="1" x14ac:dyDescent="0.25">
      <c r="A215" s="410">
        <v>5</v>
      </c>
      <c r="B215" s="428" t="str">
        <f>IFERROR(VLOOKUP(A215,'Outcome Indicators - Section C'!$A$10:$S$27,19,FALSE),"")</f>
        <v/>
      </c>
      <c r="C215" s="523" t="str">
        <f t="array" ref="C215">IFERROR(IF(INDEX('Disaggregation Records'!$E$59:$E$92,MATCH(LEFT(L215,255),LEFT('Disaggregation Records'!$D$59:$D$92,255),0))=0,"",INDEX('Disaggregation Records'!$E$59:$E$92,MATCH(LEFT(L215,255),LEFT('Disaggregation Records'!$D$59:$D$92,255),0))),"")</f>
        <v/>
      </c>
      <c r="D215" s="523" t="str">
        <f t="array" ref="D215">IFERROR(IF(INDEX('Disaggregation Records'!$F$59:$F$92,MATCH(LEFT(L215,255),LEFT('Disaggregation Records'!$D$59:$D$92,255),0))=0,"",INDEX('Disaggregation Records'!$F$59:$F$92,MATCH(LEFT(L215,255),LEFT('Disaggregation Records'!$D$59:$D$92,255),0))),"")</f>
        <v/>
      </c>
      <c r="E215" s="413" t="str">
        <f t="array" ref="E215">IFERROR(IF(INDEX('Disaggregation Data'!$K$159:$K$310,MATCH(LEFT(M215,255),LEFT('Disaggregation Data'!$J$159:$J$310,255),0))=0,"",INDEX('Disaggregation Data'!$K$159:$K$310,MATCH(LEFT(M215,255),LEFT('Disaggregation Data'!J$159:$J$310,255),0))),"")</f>
        <v/>
      </c>
      <c r="F215" s="413" t="str">
        <f t="array" ref="F215">IFERROR(IF(INDEX('Disaggregation Data'!$L$159:$L$310,MATCH(LEFT(M215,255),LEFT('Disaggregation Data'!$J$159:$J$310,255),0))=0,"",INDEX('Disaggregation Data'!$L$159:$L$310,MATCH(LEFT(M215,255),LEFT('Disaggregation Data'!J$159:$J$310,255),0))),"")</f>
        <v/>
      </c>
      <c r="G215" s="413" t="str">
        <f t="array" ref="G215">IFERROR(IF(INDEX('Disaggregation Data'!$O$159:$O$310,MATCH(LEFT(M215,255),LEFT('Disaggregation Data'!$J$159:$J$310,255),0))=0,"",INDEX('Disaggregation Data'!$O$159:$O$310,MATCH(LEFT(M215,255),LEFT('Disaggregation Data'!J$159:$J$310,255),0))),"")</f>
        <v/>
      </c>
      <c r="H215" s="412" t="str">
        <f t="array" ref="H215">IFERROR(IF(INDEX('Disaggregation Data'!$P$159:$P$310,MATCH(LEFT(M215,255),LEFT('Disaggregation Data'!$J$159:$J$310,255),0))=0,"",INDEX('Disaggregation Data'!$P$159:$P$310,MATCH(LEFT(M215,255),LEFT('Disaggregation Data'!J$159:$J$310,255),0))),"")</f>
        <v/>
      </c>
      <c r="I215" s="412" t="str">
        <f t="array" ref="I215">IFERROR(IF(INDEX('Disaggregation Data'!$M$159:$M$310,MATCH(LEFT(M215,255),LEFT('Disaggregation Data'!$J$159:$J$310,255),0))=0,"",INDEX('Disaggregation Data'!$M$159:$M$310,MATCH(LEFT(M215,255),LEFT('Disaggregation Data'!J$159:$J$310,255),0))),"")</f>
        <v/>
      </c>
      <c r="J215" s="412" t="str">
        <f t="array" ref="J215">IFERROR(IF(INDEX('Disaggregation Data'!$N$159:$N$310,MATCH(LEFT(M215,255),LEFT('Disaggregation Data'!$J$159:$J$310,255),0))=0,"",INDEX('Disaggregation Data'!$N$159:$N$310,MATCH(LEFT(M215,255),LEFT('Disaggregation Data'!J$159:$J$310,255),0))),"")</f>
        <v/>
      </c>
      <c r="K215" s="504">
        <f t="shared" si="12"/>
        <v>37</v>
      </c>
      <c r="L215" s="504" t="str">
        <f t="shared" si="13"/>
        <v/>
      </c>
      <c r="M215" s="504" t="str">
        <f t="shared" si="14"/>
        <v/>
      </c>
      <c r="N215" s="482" t="b">
        <f t="shared" si="15"/>
        <v>0</v>
      </c>
      <c r="O215" s="487" t="s">
        <v>1926</v>
      </c>
      <c r="P215" s="526" t="str">
        <f t="array" ref="P215">IFERROR(IF(INDEX('Disaggregation Records'!$G$59:$G$92,MATCH(LEFT(L215,255),LEFT('Disaggregation Records'!$D$59:$D$92,255),0))=0,"",INDEX('Disaggregation Records'!$G$59:$G$92,MATCH(LEFT(L215,255),LEFT('Disaggregation Records'!$D$59:$D$92,255),0))),"")</f>
        <v/>
      </c>
      <c r="Q215" s="525" t="s">
        <v>876</v>
      </c>
      <c r="R215" s="50"/>
    </row>
    <row r="216" spans="1:18" ht="47.1" customHeight="1" x14ac:dyDescent="0.25">
      <c r="A216" s="410">
        <v>5</v>
      </c>
      <c r="B216" s="428" t="str">
        <f>IFERROR(VLOOKUP(A216,'Outcome Indicators - Section C'!$A$10:$S$27,19,FALSE),"")</f>
        <v/>
      </c>
      <c r="C216" s="523" t="str">
        <f t="array" ref="C216">IFERROR(IF(INDEX('Disaggregation Records'!$E$59:$E$92,MATCH(LEFT(L216,255),LEFT('Disaggregation Records'!$D$59:$D$92,255),0))=0,"",INDEX('Disaggregation Records'!$E$59:$E$92,MATCH(LEFT(L216,255),LEFT('Disaggregation Records'!$D$59:$D$92,255),0))),"")</f>
        <v/>
      </c>
      <c r="D216" s="523" t="str">
        <f t="array" ref="D216">IFERROR(IF(INDEX('Disaggregation Records'!$F$59:$F$92,MATCH(LEFT(L216,255),LEFT('Disaggregation Records'!$D$59:$D$92,255),0))=0,"",INDEX('Disaggregation Records'!$F$59:$F$92,MATCH(LEFT(L216,255),LEFT('Disaggregation Records'!$D$59:$D$92,255),0))),"")</f>
        <v/>
      </c>
      <c r="E216" s="413" t="str">
        <f t="array" ref="E216">IFERROR(IF(INDEX('Disaggregation Data'!$K$159:$K$310,MATCH(LEFT(M216,255),LEFT('Disaggregation Data'!$J$159:$J$310,255),0))=0,"",INDEX('Disaggregation Data'!$K$159:$K$310,MATCH(LEFT(M216,255),LEFT('Disaggregation Data'!J$159:$J$310,255),0))),"")</f>
        <v/>
      </c>
      <c r="F216" s="413" t="str">
        <f t="array" ref="F216">IFERROR(IF(INDEX('Disaggregation Data'!$L$159:$L$310,MATCH(LEFT(M216,255),LEFT('Disaggregation Data'!$J$159:$J$310,255),0))=0,"",INDEX('Disaggregation Data'!$L$159:$L$310,MATCH(LEFT(M216,255),LEFT('Disaggregation Data'!J$159:$J$310,255),0))),"")</f>
        <v/>
      </c>
      <c r="G216" s="413" t="str">
        <f t="array" ref="G216">IFERROR(IF(INDEX('Disaggregation Data'!$O$159:$O$310,MATCH(LEFT(M216,255),LEFT('Disaggregation Data'!$J$159:$J$310,255),0))=0,"",INDEX('Disaggregation Data'!$O$159:$O$310,MATCH(LEFT(M216,255),LEFT('Disaggregation Data'!J$159:$J$310,255),0))),"")</f>
        <v/>
      </c>
      <c r="H216" s="412" t="str">
        <f t="array" ref="H216">IFERROR(IF(INDEX('Disaggregation Data'!$P$159:$P$310,MATCH(LEFT(M216,255),LEFT('Disaggregation Data'!$J$159:$J$310,255),0))=0,"",INDEX('Disaggregation Data'!$P$159:$P$310,MATCH(LEFT(M216,255),LEFT('Disaggregation Data'!J$159:$J$310,255),0))),"")</f>
        <v/>
      </c>
      <c r="I216" s="412" t="str">
        <f t="array" ref="I216">IFERROR(IF(INDEX('Disaggregation Data'!$M$159:$M$310,MATCH(LEFT(M216,255),LEFT('Disaggregation Data'!$J$159:$J$310,255),0))=0,"",INDEX('Disaggregation Data'!$M$159:$M$310,MATCH(LEFT(M216,255),LEFT('Disaggregation Data'!J$159:$J$310,255),0))),"")</f>
        <v/>
      </c>
      <c r="J216" s="412" t="str">
        <f t="array" ref="J216">IFERROR(IF(INDEX('Disaggregation Data'!$N$159:$N$310,MATCH(LEFT(M216,255),LEFT('Disaggregation Data'!$J$159:$J$310,255),0))=0,"",INDEX('Disaggregation Data'!$N$159:$N$310,MATCH(LEFT(M216,255),LEFT('Disaggregation Data'!J$159:$J$310,255),0))),"")</f>
        <v/>
      </c>
      <c r="K216" s="504">
        <f t="shared" si="12"/>
        <v>38</v>
      </c>
      <c r="L216" s="504" t="str">
        <f t="shared" si="13"/>
        <v/>
      </c>
      <c r="M216" s="504" t="str">
        <f t="shared" si="14"/>
        <v/>
      </c>
      <c r="N216" s="482" t="b">
        <f t="shared" si="15"/>
        <v>0</v>
      </c>
      <c r="O216" s="487" t="s">
        <v>1927</v>
      </c>
      <c r="P216" s="526" t="str">
        <f t="array" ref="P216">IFERROR(IF(INDEX('Disaggregation Records'!$G$59:$G$92,MATCH(LEFT(L216,255),LEFT('Disaggregation Records'!$D$59:$D$92,255),0))=0,"",INDEX('Disaggregation Records'!$G$59:$G$92,MATCH(LEFT(L216,255),LEFT('Disaggregation Records'!$D$59:$D$92,255),0))),"")</f>
        <v/>
      </c>
      <c r="Q216" s="525" t="s">
        <v>876</v>
      </c>
      <c r="R216" s="50"/>
    </row>
    <row r="217" spans="1:18" ht="47.1" customHeight="1" x14ac:dyDescent="0.25">
      <c r="A217" s="410">
        <v>5</v>
      </c>
      <c r="B217" s="428" t="str">
        <f>IFERROR(VLOOKUP(A217,'Outcome Indicators - Section C'!$A$10:$S$27,19,FALSE),"")</f>
        <v/>
      </c>
      <c r="C217" s="523" t="str">
        <f t="array" ref="C217">IFERROR(IF(INDEX('Disaggregation Records'!$E$59:$E$92,MATCH(LEFT(L217,255),LEFT('Disaggregation Records'!$D$59:$D$92,255),0))=0,"",INDEX('Disaggregation Records'!$E$59:$E$92,MATCH(LEFT(L217,255),LEFT('Disaggregation Records'!$D$59:$D$92,255),0))),"")</f>
        <v/>
      </c>
      <c r="D217" s="523" t="str">
        <f t="array" ref="D217">IFERROR(IF(INDEX('Disaggregation Records'!$F$59:$F$92,MATCH(LEFT(L217,255),LEFT('Disaggregation Records'!$D$59:$D$92,255),0))=0,"",INDEX('Disaggregation Records'!$F$59:$F$92,MATCH(LEFT(L217,255),LEFT('Disaggregation Records'!$D$59:$D$92,255),0))),"")</f>
        <v/>
      </c>
      <c r="E217" s="413" t="str">
        <f t="array" ref="E217">IFERROR(IF(INDEX('Disaggregation Data'!$K$159:$K$310,MATCH(LEFT(M217,255),LEFT('Disaggregation Data'!$J$159:$J$310,255),0))=0,"",INDEX('Disaggregation Data'!$K$159:$K$310,MATCH(LEFT(M217,255),LEFT('Disaggregation Data'!J$159:$J$310,255),0))),"")</f>
        <v/>
      </c>
      <c r="F217" s="413" t="str">
        <f t="array" ref="F217">IFERROR(IF(INDEX('Disaggregation Data'!$L$159:$L$310,MATCH(LEFT(M217,255),LEFT('Disaggregation Data'!$J$159:$J$310,255),0))=0,"",INDEX('Disaggregation Data'!$L$159:$L$310,MATCH(LEFT(M217,255),LEFT('Disaggregation Data'!J$159:$J$310,255),0))),"")</f>
        <v/>
      </c>
      <c r="G217" s="413" t="str">
        <f t="array" ref="G217">IFERROR(IF(INDEX('Disaggregation Data'!$O$159:$O$310,MATCH(LEFT(M217,255),LEFT('Disaggregation Data'!$J$159:$J$310,255),0))=0,"",INDEX('Disaggregation Data'!$O$159:$O$310,MATCH(LEFT(M217,255),LEFT('Disaggregation Data'!J$159:$J$310,255),0))),"")</f>
        <v/>
      </c>
      <c r="H217" s="412" t="str">
        <f t="array" ref="H217">IFERROR(IF(INDEX('Disaggregation Data'!$P$159:$P$310,MATCH(LEFT(M217,255),LEFT('Disaggregation Data'!$J$159:$J$310,255),0))=0,"",INDEX('Disaggregation Data'!$P$159:$P$310,MATCH(LEFT(M217,255),LEFT('Disaggregation Data'!J$159:$J$310,255),0))),"")</f>
        <v/>
      </c>
      <c r="I217" s="412" t="str">
        <f t="array" ref="I217">IFERROR(IF(INDEX('Disaggregation Data'!$M$159:$M$310,MATCH(LEFT(M217,255),LEFT('Disaggregation Data'!$J$159:$J$310,255),0))=0,"",INDEX('Disaggregation Data'!$M$159:$M$310,MATCH(LEFT(M217,255),LEFT('Disaggregation Data'!J$159:$J$310,255),0))),"")</f>
        <v/>
      </c>
      <c r="J217" s="412" t="str">
        <f t="array" ref="J217">IFERROR(IF(INDEX('Disaggregation Data'!$N$159:$N$310,MATCH(LEFT(M217,255),LEFT('Disaggregation Data'!$J$159:$J$310,255),0))=0,"",INDEX('Disaggregation Data'!$N$159:$N$310,MATCH(LEFT(M217,255),LEFT('Disaggregation Data'!J$159:$J$310,255),0))),"")</f>
        <v/>
      </c>
      <c r="K217" s="504">
        <f t="shared" si="12"/>
        <v>39</v>
      </c>
      <c r="L217" s="504" t="str">
        <f t="shared" si="13"/>
        <v/>
      </c>
      <c r="M217" s="504" t="str">
        <f t="shared" si="14"/>
        <v/>
      </c>
      <c r="N217" s="482" t="b">
        <f t="shared" si="15"/>
        <v>0</v>
      </c>
      <c r="O217" s="487" t="s">
        <v>1928</v>
      </c>
      <c r="P217" s="526" t="str">
        <f t="array" ref="P217">IFERROR(IF(INDEX('Disaggregation Records'!$G$59:$G$92,MATCH(LEFT(L217,255),LEFT('Disaggregation Records'!$D$59:$D$92,255),0))=0,"",INDEX('Disaggregation Records'!$G$59:$G$92,MATCH(LEFT(L217,255),LEFT('Disaggregation Records'!$D$59:$D$92,255),0))),"")</f>
        <v/>
      </c>
      <c r="Q217" s="525" t="s">
        <v>876</v>
      </c>
      <c r="R217" s="50"/>
    </row>
    <row r="218" spans="1:18" ht="47.1" customHeight="1" x14ac:dyDescent="0.25">
      <c r="A218" s="410">
        <v>6</v>
      </c>
      <c r="B218" s="428" t="str">
        <f>IFERROR(VLOOKUP(A218,'Outcome Indicators - Section C'!$A$10:$S$27,19,FALSE),"")</f>
        <v/>
      </c>
      <c r="C218" s="523" t="str">
        <f t="array" ref="C218">IFERROR(IF(INDEX('Disaggregation Records'!$E$59:$E$92,MATCH(LEFT(L218,255),LEFT('Disaggregation Records'!$D$59:$D$92,255),0))=0,"",INDEX('Disaggregation Records'!$E$59:$E$92,MATCH(LEFT(L218,255),LEFT('Disaggregation Records'!$D$59:$D$92,255),0))),"")</f>
        <v/>
      </c>
      <c r="D218" s="523" t="str">
        <f t="array" ref="D218">IFERROR(IF(INDEX('Disaggregation Records'!$F$59:$F$92,MATCH(LEFT(L218,255),LEFT('Disaggregation Records'!$D$59:$D$92,255),0))=0,"",INDEX('Disaggregation Records'!$F$59:$F$92,MATCH(LEFT(L218,255),LEFT('Disaggregation Records'!$D$59:$D$92,255),0))),"")</f>
        <v/>
      </c>
      <c r="E218" s="413" t="str">
        <f t="array" ref="E218">IFERROR(IF(INDEX('Disaggregation Data'!$K$159:$K$310,MATCH(LEFT(M218,255),LEFT('Disaggregation Data'!$J$159:$J$310,255),0))=0,"",INDEX('Disaggregation Data'!$K$159:$K$310,MATCH(LEFT(M218,255),LEFT('Disaggregation Data'!J$159:$J$310,255),0))),"")</f>
        <v/>
      </c>
      <c r="F218" s="413" t="str">
        <f t="array" ref="F218">IFERROR(IF(INDEX('Disaggregation Data'!$L$159:$L$310,MATCH(LEFT(M218,255),LEFT('Disaggregation Data'!$J$159:$J$310,255),0))=0,"",INDEX('Disaggregation Data'!$L$159:$L$310,MATCH(LEFT(M218,255),LEFT('Disaggregation Data'!J$159:$J$310,255),0))),"")</f>
        <v/>
      </c>
      <c r="G218" s="413" t="str">
        <f t="array" ref="G218">IFERROR(IF(INDEX('Disaggregation Data'!$O$159:$O$310,MATCH(LEFT(M218,255),LEFT('Disaggregation Data'!$J$159:$J$310,255),0))=0,"",INDEX('Disaggregation Data'!$O$159:$O$310,MATCH(LEFT(M218,255),LEFT('Disaggregation Data'!J$159:$J$310,255),0))),"")</f>
        <v/>
      </c>
      <c r="H218" s="412" t="str">
        <f t="array" ref="H218">IFERROR(IF(INDEX('Disaggregation Data'!$P$159:$P$310,MATCH(LEFT(M218,255),LEFT('Disaggregation Data'!$J$159:$J$310,255),0))=0,"",INDEX('Disaggregation Data'!$P$159:$P$310,MATCH(LEFT(M218,255),LEFT('Disaggregation Data'!J$159:$J$310,255),0))),"")</f>
        <v/>
      </c>
      <c r="I218" s="412" t="str">
        <f t="array" ref="I218">IFERROR(IF(INDEX('Disaggregation Data'!$M$159:$M$310,MATCH(LEFT(M218,255),LEFT('Disaggregation Data'!$J$159:$J$310,255),0))=0,"",INDEX('Disaggregation Data'!$M$159:$M$310,MATCH(LEFT(M218,255),LEFT('Disaggregation Data'!J$159:$J$310,255),0))),"")</f>
        <v/>
      </c>
      <c r="J218" s="412" t="str">
        <f t="array" ref="J218">IFERROR(IF(INDEX('Disaggregation Data'!$N$159:$N$310,MATCH(LEFT(M218,255),LEFT('Disaggregation Data'!$J$159:$J$310,255),0))=0,"",INDEX('Disaggregation Data'!$N$159:$N$310,MATCH(LEFT(M218,255),LEFT('Disaggregation Data'!J$159:$J$310,255),0))),"")</f>
        <v/>
      </c>
      <c r="K218" s="504">
        <f t="shared" si="12"/>
        <v>40</v>
      </c>
      <c r="L218" s="504" t="str">
        <f t="shared" si="13"/>
        <v/>
      </c>
      <c r="M218" s="504" t="str">
        <f t="shared" si="14"/>
        <v/>
      </c>
      <c r="N218" s="482" t="b">
        <f t="shared" si="15"/>
        <v>0</v>
      </c>
      <c r="O218" s="487" t="s">
        <v>1929</v>
      </c>
      <c r="P218" s="526" t="str">
        <f t="array" ref="P218">IFERROR(IF(INDEX('Disaggregation Records'!$G$59:$G$92,MATCH(LEFT(L218,255),LEFT('Disaggregation Records'!$D$59:$D$92,255),0))=0,"",INDEX('Disaggregation Records'!$G$59:$G$92,MATCH(LEFT(L218,255),LEFT('Disaggregation Records'!$D$59:$D$92,255),0))),"")</f>
        <v/>
      </c>
      <c r="Q218" s="525" t="s">
        <v>877</v>
      </c>
      <c r="R218" s="50"/>
    </row>
    <row r="219" spans="1:18" ht="47.1" customHeight="1" x14ac:dyDescent="0.25">
      <c r="A219" s="410">
        <v>6</v>
      </c>
      <c r="B219" s="428" t="str">
        <f>IFERROR(VLOOKUP(A219,'Outcome Indicators - Section C'!$A$10:$S$27,19,FALSE),"")</f>
        <v/>
      </c>
      <c r="C219" s="523" t="str">
        <f t="array" ref="C219">IFERROR(IF(INDEX('Disaggregation Records'!$E$59:$E$92,MATCH(LEFT(L219,255),LEFT('Disaggregation Records'!$D$59:$D$92,255),0))=0,"",INDEX('Disaggregation Records'!$E$59:$E$92,MATCH(LEFT(L219,255),LEFT('Disaggregation Records'!$D$59:$D$92,255),0))),"")</f>
        <v/>
      </c>
      <c r="D219" s="523" t="str">
        <f t="array" ref="D219">IFERROR(IF(INDEX('Disaggregation Records'!$F$59:$F$92,MATCH(LEFT(L219,255),LEFT('Disaggregation Records'!$D$59:$D$92,255),0))=0,"",INDEX('Disaggregation Records'!$F$59:$F$92,MATCH(LEFT(L219,255),LEFT('Disaggregation Records'!$D$59:$D$92,255),0))),"")</f>
        <v/>
      </c>
      <c r="E219" s="413" t="str">
        <f t="array" ref="E219">IFERROR(IF(INDEX('Disaggregation Data'!$K$159:$K$310,MATCH(LEFT(M219,255),LEFT('Disaggregation Data'!$J$159:$J$310,255),0))=0,"",INDEX('Disaggregation Data'!$K$159:$K$310,MATCH(LEFT(M219,255),LEFT('Disaggregation Data'!J$159:$J$310,255),0))),"")</f>
        <v/>
      </c>
      <c r="F219" s="413" t="str">
        <f t="array" ref="F219">IFERROR(IF(INDEX('Disaggregation Data'!$L$159:$L$310,MATCH(LEFT(M219,255),LEFT('Disaggregation Data'!$J$159:$J$310,255),0))=0,"",INDEX('Disaggregation Data'!$L$159:$L$310,MATCH(LEFT(M219,255),LEFT('Disaggregation Data'!J$159:$J$310,255),0))),"")</f>
        <v/>
      </c>
      <c r="G219" s="413" t="str">
        <f t="array" ref="G219">IFERROR(IF(INDEX('Disaggregation Data'!$O$159:$O$310,MATCH(LEFT(M219,255),LEFT('Disaggregation Data'!$J$159:$J$310,255),0))=0,"",INDEX('Disaggregation Data'!$O$159:$O$310,MATCH(LEFT(M219,255),LEFT('Disaggregation Data'!J$159:$J$310,255),0))),"")</f>
        <v/>
      </c>
      <c r="H219" s="412" t="str">
        <f t="array" ref="H219">IFERROR(IF(INDEX('Disaggregation Data'!$P$159:$P$310,MATCH(LEFT(M219,255),LEFT('Disaggregation Data'!$J$159:$J$310,255),0))=0,"",INDEX('Disaggregation Data'!$P$159:$P$310,MATCH(LEFT(M219,255),LEFT('Disaggregation Data'!J$159:$J$310,255),0))),"")</f>
        <v/>
      </c>
      <c r="I219" s="412" t="str">
        <f t="array" ref="I219">IFERROR(IF(INDEX('Disaggregation Data'!$M$159:$M$310,MATCH(LEFT(M219,255),LEFT('Disaggregation Data'!$J$159:$J$310,255),0))=0,"",INDEX('Disaggregation Data'!$M$159:$M$310,MATCH(LEFT(M219,255),LEFT('Disaggregation Data'!J$159:$J$310,255),0))),"")</f>
        <v/>
      </c>
      <c r="J219" s="412" t="str">
        <f t="array" ref="J219">IFERROR(IF(INDEX('Disaggregation Data'!$N$159:$N$310,MATCH(LEFT(M219,255),LEFT('Disaggregation Data'!$J$159:$J$310,255),0))=0,"",INDEX('Disaggregation Data'!$N$159:$N$310,MATCH(LEFT(M219,255),LEFT('Disaggregation Data'!J$159:$J$310,255),0))),"")</f>
        <v/>
      </c>
      <c r="K219" s="504">
        <f t="shared" si="12"/>
        <v>41</v>
      </c>
      <c r="L219" s="504" t="str">
        <f t="shared" si="13"/>
        <v/>
      </c>
      <c r="M219" s="504" t="str">
        <f t="shared" si="14"/>
        <v/>
      </c>
      <c r="N219" s="482" t="b">
        <f t="shared" si="15"/>
        <v>0</v>
      </c>
      <c r="O219" s="487" t="s">
        <v>1930</v>
      </c>
      <c r="P219" s="526" t="str">
        <f t="array" ref="P219">IFERROR(IF(INDEX('Disaggregation Records'!$G$59:$G$92,MATCH(LEFT(L219,255),LEFT('Disaggregation Records'!$D$59:$D$92,255),0))=0,"",INDEX('Disaggregation Records'!$G$59:$G$92,MATCH(LEFT(L219,255),LEFT('Disaggregation Records'!$D$59:$D$92,255),0))),"")</f>
        <v/>
      </c>
      <c r="Q219" s="525" t="s">
        <v>877</v>
      </c>
      <c r="R219" s="50"/>
    </row>
    <row r="220" spans="1:18" ht="47.1" customHeight="1" x14ac:dyDescent="0.25">
      <c r="A220" s="410">
        <v>6</v>
      </c>
      <c r="B220" s="428" t="str">
        <f>IFERROR(VLOOKUP(A220,'Outcome Indicators - Section C'!$A$10:$S$27,19,FALSE),"")</f>
        <v/>
      </c>
      <c r="C220" s="523" t="str">
        <f t="array" ref="C220">IFERROR(IF(INDEX('Disaggregation Records'!$E$59:$E$92,MATCH(LEFT(L220,255),LEFT('Disaggregation Records'!$D$59:$D$92,255),0))=0,"",INDEX('Disaggregation Records'!$E$59:$E$92,MATCH(LEFT(L220,255),LEFT('Disaggregation Records'!$D$59:$D$92,255),0))),"")</f>
        <v/>
      </c>
      <c r="D220" s="523" t="str">
        <f t="array" ref="D220">IFERROR(IF(INDEX('Disaggregation Records'!$F$59:$F$92,MATCH(LEFT(L220,255),LEFT('Disaggregation Records'!$D$59:$D$92,255),0))=0,"",INDEX('Disaggregation Records'!$F$59:$F$92,MATCH(LEFT(L220,255),LEFT('Disaggregation Records'!$D$59:$D$92,255),0))),"")</f>
        <v/>
      </c>
      <c r="E220" s="413" t="str">
        <f t="array" ref="E220">IFERROR(IF(INDEX('Disaggregation Data'!$K$159:$K$310,MATCH(LEFT(M220,255),LEFT('Disaggregation Data'!$J$159:$J$310,255),0))=0,"",INDEX('Disaggregation Data'!$K$159:$K$310,MATCH(LEFT(M220,255),LEFT('Disaggregation Data'!J$159:$J$310,255),0))),"")</f>
        <v/>
      </c>
      <c r="F220" s="413" t="str">
        <f t="array" ref="F220">IFERROR(IF(INDEX('Disaggregation Data'!$L$159:$L$310,MATCH(LEFT(M220,255),LEFT('Disaggregation Data'!$J$159:$J$310,255),0))=0,"",INDEX('Disaggregation Data'!$L$159:$L$310,MATCH(LEFT(M220,255),LEFT('Disaggregation Data'!J$159:$J$310,255),0))),"")</f>
        <v/>
      </c>
      <c r="G220" s="413" t="str">
        <f t="array" ref="G220">IFERROR(IF(INDEX('Disaggregation Data'!$O$159:$O$310,MATCH(LEFT(M220,255),LEFT('Disaggregation Data'!$J$159:$J$310,255),0))=0,"",INDEX('Disaggregation Data'!$O$159:$O$310,MATCH(LEFT(M220,255),LEFT('Disaggregation Data'!J$159:$J$310,255),0))),"")</f>
        <v/>
      </c>
      <c r="H220" s="412" t="str">
        <f t="array" ref="H220">IFERROR(IF(INDEX('Disaggregation Data'!$P$159:$P$310,MATCH(LEFT(M220,255),LEFT('Disaggregation Data'!$J$159:$J$310,255),0))=0,"",INDEX('Disaggregation Data'!$P$159:$P$310,MATCH(LEFT(M220,255),LEFT('Disaggregation Data'!J$159:$J$310,255),0))),"")</f>
        <v/>
      </c>
      <c r="I220" s="412" t="str">
        <f t="array" ref="I220">IFERROR(IF(INDEX('Disaggregation Data'!$M$159:$M$310,MATCH(LEFT(M220,255),LEFT('Disaggregation Data'!$J$159:$J$310,255),0))=0,"",INDEX('Disaggregation Data'!$M$159:$M$310,MATCH(LEFT(M220,255),LEFT('Disaggregation Data'!J$159:$J$310,255),0))),"")</f>
        <v/>
      </c>
      <c r="J220" s="412" t="str">
        <f t="array" ref="J220">IFERROR(IF(INDEX('Disaggregation Data'!$N$159:$N$310,MATCH(LEFT(M220,255),LEFT('Disaggregation Data'!$J$159:$J$310,255),0))=0,"",INDEX('Disaggregation Data'!$N$159:$N$310,MATCH(LEFT(M220,255),LEFT('Disaggregation Data'!J$159:$J$310,255),0))),"")</f>
        <v/>
      </c>
      <c r="K220" s="504">
        <f t="shared" si="12"/>
        <v>42</v>
      </c>
      <c r="L220" s="504" t="str">
        <f t="shared" si="13"/>
        <v/>
      </c>
      <c r="M220" s="504" t="str">
        <f t="shared" si="14"/>
        <v/>
      </c>
      <c r="N220" s="482" t="b">
        <f t="shared" si="15"/>
        <v>0</v>
      </c>
      <c r="O220" s="487" t="s">
        <v>1931</v>
      </c>
      <c r="P220" s="526" t="str">
        <f t="array" ref="P220">IFERROR(IF(INDEX('Disaggregation Records'!$G$59:$G$92,MATCH(LEFT(L220,255),LEFT('Disaggregation Records'!$D$59:$D$92,255),0))=0,"",INDEX('Disaggregation Records'!$G$59:$G$92,MATCH(LEFT(L220,255),LEFT('Disaggregation Records'!$D$59:$D$92,255),0))),"")</f>
        <v/>
      </c>
      <c r="Q220" s="525" t="s">
        <v>877</v>
      </c>
      <c r="R220" s="50"/>
    </row>
    <row r="221" spans="1:18" ht="47.1" customHeight="1" x14ac:dyDescent="0.25">
      <c r="A221" s="410">
        <v>6</v>
      </c>
      <c r="B221" s="428" t="str">
        <f>IFERROR(VLOOKUP(A221,'Outcome Indicators - Section C'!$A$10:$S$27,19,FALSE),"")</f>
        <v/>
      </c>
      <c r="C221" s="523" t="str">
        <f t="array" ref="C221">IFERROR(IF(INDEX('Disaggregation Records'!$E$59:$E$92,MATCH(LEFT(L221,255),LEFT('Disaggregation Records'!$D$59:$D$92,255),0))=0,"",INDEX('Disaggregation Records'!$E$59:$E$92,MATCH(LEFT(L221,255),LEFT('Disaggregation Records'!$D$59:$D$92,255),0))),"")</f>
        <v/>
      </c>
      <c r="D221" s="523" t="str">
        <f t="array" ref="D221">IFERROR(IF(INDEX('Disaggregation Records'!$F$59:$F$92,MATCH(LEFT(L221,255),LEFT('Disaggregation Records'!$D$59:$D$92,255),0))=0,"",INDEX('Disaggregation Records'!$F$59:$F$92,MATCH(LEFT(L221,255),LEFT('Disaggregation Records'!$D$59:$D$92,255),0))),"")</f>
        <v/>
      </c>
      <c r="E221" s="413" t="str">
        <f t="array" ref="E221">IFERROR(IF(INDEX('Disaggregation Data'!$K$159:$K$310,MATCH(LEFT(M221,255),LEFT('Disaggregation Data'!$J$159:$J$310,255),0))=0,"",INDEX('Disaggregation Data'!$K$159:$K$310,MATCH(LEFT(M221,255),LEFT('Disaggregation Data'!J$159:$J$310,255),0))),"")</f>
        <v/>
      </c>
      <c r="F221" s="413" t="str">
        <f t="array" ref="F221">IFERROR(IF(INDEX('Disaggregation Data'!$L$159:$L$310,MATCH(LEFT(M221,255),LEFT('Disaggregation Data'!$J$159:$J$310,255),0))=0,"",INDEX('Disaggregation Data'!$L$159:$L$310,MATCH(LEFT(M221,255),LEFT('Disaggregation Data'!J$159:$J$310,255),0))),"")</f>
        <v/>
      </c>
      <c r="G221" s="413" t="str">
        <f t="array" ref="G221">IFERROR(IF(INDEX('Disaggregation Data'!$O$159:$O$310,MATCH(LEFT(M221,255),LEFT('Disaggregation Data'!$J$159:$J$310,255),0))=0,"",INDEX('Disaggregation Data'!$O$159:$O$310,MATCH(LEFT(M221,255),LEFT('Disaggregation Data'!J$159:$J$310,255),0))),"")</f>
        <v/>
      </c>
      <c r="H221" s="412" t="str">
        <f t="array" ref="H221">IFERROR(IF(INDEX('Disaggregation Data'!$P$159:$P$310,MATCH(LEFT(M221,255),LEFT('Disaggregation Data'!$J$159:$J$310,255),0))=0,"",INDEX('Disaggregation Data'!$P$159:$P$310,MATCH(LEFT(M221,255),LEFT('Disaggregation Data'!J$159:$J$310,255),0))),"")</f>
        <v/>
      </c>
      <c r="I221" s="412" t="str">
        <f t="array" ref="I221">IFERROR(IF(INDEX('Disaggregation Data'!$M$159:$M$310,MATCH(LEFT(M221,255),LEFT('Disaggregation Data'!$J$159:$J$310,255),0))=0,"",INDEX('Disaggregation Data'!$M$159:$M$310,MATCH(LEFT(M221,255),LEFT('Disaggregation Data'!J$159:$J$310,255),0))),"")</f>
        <v/>
      </c>
      <c r="J221" s="412" t="str">
        <f t="array" ref="J221">IFERROR(IF(INDEX('Disaggregation Data'!$N$159:$N$310,MATCH(LEFT(M221,255),LEFT('Disaggregation Data'!$J$159:$J$310,255),0))=0,"",INDEX('Disaggregation Data'!$N$159:$N$310,MATCH(LEFT(M221,255),LEFT('Disaggregation Data'!J$159:$J$310,255),0))),"")</f>
        <v/>
      </c>
      <c r="K221" s="504">
        <f t="shared" si="12"/>
        <v>43</v>
      </c>
      <c r="L221" s="504" t="str">
        <f t="shared" si="13"/>
        <v/>
      </c>
      <c r="M221" s="504" t="str">
        <f t="shared" si="14"/>
        <v/>
      </c>
      <c r="N221" s="482" t="b">
        <f t="shared" si="15"/>
        <v>0</v>
      </c>
      <c r="O221" s="487" t="s">
        <v>1932</v>
      </c>
      <c r="P221" s="526" t="str">
        <f t="array" ref="P221">IFERROR(IF(INDEX('Disaggregation Records'!$G$59:$G$92,MATCH(LEFT(L221,255),LEFT('Disaggregation Records'!$D$59:$D$92,255),0))=0,"",INDEX('Disaggregation Records'!$G$59:$G$92,MATCH(LEFT(L221,255),LEFT('Disaggregation Records'!$D$59:$D$92,255),0))),"")</f>
        <v/>
      </c>
      <c r="Q221" s="525" t="s">
        <v>877</v>
      </c>
      <c r="R221" s="50"/>
    </row>
    <row r="222" spans="1:18" ht="47.1" customHeight="1" x14ac:dyDescent="0.25">
      <c r="A222" s="410">
        <v>6</v>
      </c>
      <c r="B222" s="428" t="str">
        <f>IFERROR(VLOOKUP(A222,'Outcome Indicators - Section C'!$A$10:$S$27,19,FALSE),"")</f>
        <v/>
      </c>
      <c r="C222" s="523" t="str">
        <f t="array" ref="C222">IFERROR(IF(INDEX('Disaggregation Records'!$E$59:$E$92,MATCH(LEFT(L222,255),LEFT('Disaggregation Records'!$D$59:$D$92,255),0))=0,"",INDEX('Disaggregation Records'!$E$59:$E$92,MATCH(LEFT(L222,255),LEFT('Disaggregation Records'!$D$59:$D$92,255),0))),"")</f>
        <v/>
      </c>
      <c r="D222" s="523" t="str">
        <f t="array" ref="D222">IFERROR(IF(INDEX('Disaggregation Records'!$F$59:$F$92,MATCH(LEFT(L222,255),LEFT('Disaggregation Records'!$D$59:$D$92,255),0))=0,"",INDEX('Disaggregation Records'!$F$59:$F$92,MATCH(LEFT(L222,255),LEFT('Disaggregation Records'!$D$59:$D$92,255),0))),"")</f>
        <v/>
      </c>
      <c r="E222" s="413" t="str">
        <f t="array" ref="E222">IFERROR(IF(INDEX('Disaggregation Data'!$K$159:$K$310,MATCH(LEFT(M222,255),LEFT('Disaggregation Data'!$J$159:$J$310,255),0))=0,"",INDEX('Disaggregation Data'!$K$159:$K$310,MATCH(LEFT(M222,255),LEFT('Disaggregation Data'!J$159:$J$310,255),0))),"")</f>
        <v/>
      </c>
      <c r="F222" s="413" t="str">
        <f t="array" ref="F222">IFERROR(IF(INDEX('Disaggregation Data'!$L$159:$L$310,MATCH(LEFT(M222,255),LEFT('Disaggregation Data'!$J$159:$J$310,255),0))=0,"",INDEX('Disaggregation Data'!$L$159:$L$310,MATCH(LEFT(M222,255),LEFT('Disaggregation Data'!J$159:$J$310,255),0))),"")</f>
        <v/>
      </c>
      <c r="G222" s="413" t="str">
        <f t="array" ref="G222">IFERROR(IF(INDEX('Disaggregation Data'!$O$159:$O$310,MATCH(LEFT(M222,255),LEFT('Disaggregation Data'!$J$159:$J$310,255),0))=0,"",INDEX('Disaggregation Data'!$O$159:$O$310,MATCH(LEFT(M222,255),LEFT('Disaggregation Data'!J$159:$J$310,255),0))),"")</f>
        <v/>
      </c>
      <c r="H222" s="412" t="str">
        <f t="array" ref="H222">IFERROR(IF(INDEX('Disaggregation Data'!$P$159:$P$310,MATCH(LEFT(M222,255),LEFT('Disaggregation Data'!$J$159:$J$310,255),0))=0,"",INDEX('Disaggregation Data'!$P$159:$P$310,MATCH(LEFT(M222,255),LEFT('Disaggregation Data'!J$159:$J$310,255),0))),"")</f>
        <v/>
      </c>
      <c r="I222" s="412" t="str">
        <f t="array" ref="I222">IFERROR(IF(INDEX('Disaggregation Data'!$M$159:$M$310,MATCH(LEFT(M222,255),LEFT('Disaggregation Data'!$J$159:$J$310,255),0))=0,"",INDEX('Disaggregation Data'!$M$159:$M$310,MATCH(LEFT(M222,255),LEFT('Disaggregation Data'!J$159:$J$310,255),0))),"")</f>
        <v/>
      </c>
      <c r="J222" s="412" t="str">
        <f t="array" ref="J222">IFERROR(IF(INDEX('Disaggregation Data'!$N$159:$N$310,MATCH(LEFT(M222,255),LEFT('Disaggregation Data'!$J$159:$J$310,255),0))=0,"",INDEX('Disaggregation Data'!$N$159:$N$310,MATCH(LEFT(M222,255),LEFT('Disaggregation Data'!J$159:$J$310,255),0))),"")</f>
        <v/>
      </c>
      <c r="K222" s="504">
        <f t="shared" si="12"/>
        <v>44</v>
      </c>
      <c r="L222" s="504" t="str">
        <f t="shared" si="13"/>
        <v/>
      </c>
      <c r="M222" s="504" t="str">
        <f t="shared" si="14"/>
        <v/>
      </c>
      <c r="N222" s="482" t="b">
        <f t="shared" si="15"/>
        <v>0</v>
      </c>
      <c r="O222" s="487" t="s">
        <v>1933</v>
      </c>
      <c r="P222" s="526" t="str">
        <f t="array" ref="P222">IFERROR(IF(INDEX('Disaggregation Records'!$G$59:$G$92,MATCH(LEFT(L222,255),LEFT('Disaggregation Records'!$D$59:$D$92,255),0))=0,"",INDEX('Disaggregation Records'!$G$59:$G$92,MATCH(LEFT(L222,255),LEFT('Disaggregation Records'!$D$59:$D$92,255),0))),"")</f>
        <v/>
      </c>
      <c r="Q222" s="525" t="s">
        <v>877</v>
      </c>
      <c r="R222" s="50"/>
    </row>
    <row r="223" spans="1:18" ht="47.1" customHeight="1" x14ac:dyDescent="0.25">
      <c r="A223" s="410">
        <v>6</v>
      </c>
      <c r="B223" s="428" t="str">
        <f>IFERROR(VLOOKUP(A223,'Outcome Indicators - Section C'!$A$10:$S$27,19,FALSE),"")</f>
        <v/>
      </c>
      <c r="C223" s="523" t="str">
        <f t="array" ref="C223">IFERROR(IF(INDEX('Disaggregation Records'!$E$59:$E$92,MATCH(LEFT(L223,255),LEFT('Disaggregation Records'!$D$59:$D$92,255),0))=0,"",INDEX('Disaggregation Records'!$E$59:$E$92,MATCH(LEFT(L223,255),LEFT('Disaggregation Records'!$D$59:$D$92,255),0))),"")</f>
        <v/>
      </c>
      <c r="D223" s="523" t="str">
        <f t="array" ref="D223">IFERROR(IF(INDEX('Disaggregation Records'!$F$59:$F$92,MATCH(LEFT(L223,255),LEFT('Disaggregation Records'!$D$59:$D$92,255),0))=0,"",INDEX('Disaggregation Records'!$F$59:$F$92,MATCH(LEFT(L223,255),LEFT('Disaggregation Records'!$D$59:$D$92,255),0))),"")</f>
        <v/>
      </c>
      <c r="E223" s="413" t="str">
        <f t="array" ref="E223">IFERROR(IF(INDEX('Disaggregation Data'!$K$159:$K$310,MATCH(LEFT(M223,255),LEFT('Disaggregation Data'!$J$159:$J$310,255),0))=0,"",INDEX('Disaggregation Data'!$K$159:$K$310,MATCH(LEFT(M223,255),LEFT('Disaggregation Data'!J$159:$J$310,255),0))),"")</f>
        <v/>
      </c>
      <c r="F223" s="413" t="str">
        <f t="array" ref="F223">IFERROR(IF(INDEX('Disaggregation Data'!$L$159:$L$310,MATCH(LEFT(M223,255),LEFT('Disaggregation Data'!$J$159:$J$310,255),0))=0,"",INDEX('Disaggregation Data'!$L$159:$L$310,MATCH(LEFT(M223,255),LEFT('Disaggregation Data'!J$159:$J$310,255),0))),"")</f>
        <v/>
      </c>
      <c r="G223" s="413" t="str">
        <f t="array" ref="G223">IFERROR(IF(INDEX('Disaggregation Data'!$O$159:$O$310,MATCH(LEFT(M223,255),LEFT('Disaggregation Data'!$J$159:$J$310,255),0))=0,"",INDEX('Disaggregation Data'!$O$159:$O$310,MATCH(LEFT(M223,255),LEFT('Disaggregation Data'!J$159:$J$310,255),0))),"")</f>
        <v/>
      </c>
      <c r="H223" s="412" t="str">
        <f t="array" ref="H223">IFERROR(IF(INDEX('Disaggregation Data'!$P$159:$P$310,MATCH(LEFT(M223,255),LEFT('Disaggregation Data'!$J$159:$J$310,255),0))=0,"",INDEX('Disaggregation Data'!$P$159:$P$310,MATCH(LEFT(M223,255),LEFT('Disaggregation Data'!J$159:$J$310,255),0))),"")</f>
        <v/>
      </c>
      <c r="I223" s="412" t="str">
        <f t="array" ref="I223">IFERROR(IF(INDEX('Disaggregation Data'!$M$159:$M$310,MATCH(LEFT(M223,255),LEFT('Disaggregation Data'!$J$159:$J$310,255),0))=0,"",INDEX('Disaggregation Data'!$M$159:$M$310,MATCH(LEFT(M223,255),LEFT('Disaggregation Data'!J$159:$J$310,255),0))),"")</f>
        <v/>
      </c>
      <c r="J223" s="412" t="str">
        <f t="array" ref="J223">IFERROR(IF(INDEX('Disaggregation Data'!$N$159:$N$310,MATCH(LEFT(M223,255),LEFT('Disaggregation Data'!$J$159:$J$310,255),0))=0,"",INDEX('Disaggregation Data'!$N$159:$N$310,MATCH(LEFT(M223,255),LEFT('Disaggregation Data'!J$159:$J$310,255),0))),"")</f>
        <v/>
      </c>
      <c r="K223" s="504">
        <f t="shared" si="12"/>
        <v>45</v>
      </c>
      <c r="L223" s="504" t="str">
        <f t="shared" si="13"/>
        <v/>
      </c>
      <c r="M223" s="504" t="str">
        <f t="shared" si="14"/>
        <v/>
      </c>
      <c r="N223" s="482" t="b">
        <f t="shared" si="15"/>
        <v>0</v>
      </c>
      <c r="O223" s="487" t="s">
        <v>1934</v>
      </c>
      <c r="P223" s="526" t="str">
        <f t="array" ref="P223">IFERROR(IF(INDEX('Disaggregation Records'!$G$59:$G$92,MATCH(LEFT(L223,255),LEFT('Disaggregation Records'!$D$59:$D$92,255),0))=0,"",INDEX('Disaggregation Records'!$G$59:$G$92,MATCH(LEFT(L223,255),LEFT('Disaggregation Records'!$D$59:$D$92,255),0))),"")</f>
        <v/>
      </c>
      <c r="Q223" s="525" t="s">
        <v>877</v>
      </c>
      <c r="R223" s="50"/>
    </row>
    <row r="224" spans="1:18" ht="47.1" customHeight="1" x14ac:dyDescent="0.25">
      <c r="A224" s="410">
        <v>6</v>
      </c>
      <c r="B224" s="428" t="str">
        <f>IFERROR(VLOOKUP(A224,'Outcome Indicators - Section C'!$A$10:$S$27,19,FALSE),"")</f>
        <v/>
      </c>
      <c r="C224" s="523" t="str">
        <f t="array" ref="C224">IFERROR(IF(INDEX('Disaggregation Records'!$E$59:$E$92,MATCH(LEFT(L224,255),LEFT('Disaggregation Records'!$D$59:$D$92,255),0))=0,"",INDEX('Disaggregation Records'!$E$59:$E$92,MATCH(LEFT(L224,255),LEFT('Disaggregation Records'!$D$59:$D$92,255),0))),"")</f>
        <v/>
      </c>
      <c r="D224" s="523" t="str">
        <f t="array" ref="D224">IFERROR(IF(INDEX('Disaggregation Records'!$F$59:$F$92,MATCH(LEFT(L224,255),LEFT('Disaggregation Records'!$D$59:$D$92,255),0))=0,"",INDEX('Disaggregation Records'!$F$59:$F$92,MATCH(LEFT(L224,255),LEFT('Disaggregation Records'!$D$59:$D$92,255),0))),"")</f>
        <v/>
      </c>
      <c r="E224" s="413" t="str">
        <f t="array" ref="E224">IFERROR(IF(INDEX('Disaggregation Data'!$K$159:$K$310,MATCH(LEFT(M224,255),LEFT('Disaggregation Data'!$J$159:$J$310,255),0))=0,"",INDEX('Disaggregation Data'!$K$159:$K$310,MATCH(LEFT(M224,255),LEFT('Disaggregation Data'!J$159:$J$310,255),0))),"")</f>
        <v/>
      </c>
      <c r="F224" s="413" t="str">
        <f t="array" ref="F224">IFERROR(IF(INDEX('Disaggregation Data'!$L$159:$L$310,MATCH(LEFT(M224,255),LEFT('Disaggregation Data'!$J$159:$J$310,255),0))=0,"",INDEX('Disaggregation Data'!$L$159:$L$310,MATCH(LEFT(M224,255),LEFT('Disaggregation Data'!J$159:$J$310,255),0))),"")</f>
        <v/>
      </c>
      <c r="G224" s="413" t="str">
        <f t="array" ref="G224">IFERROR(IF(INDEX('Disaggregation Data'!$O$159:$O$310,MATCH(LEFT(M224,255),LEFT('Disaggregation Data'!$J$159:$J$310,255),0))=0,"",INDEX('Disaggregation Data'!$O$159:$O$310,MATCH(LEFT(M224,255),LEFT('Disaggregation Data'!J$159:$J$310,255),0))),"")</f>
        <v/>
      </c>
      <c r="H224" s="412" t="str">
        <f t="array" ref="H224">IFERROR(IF(INDEX('Disaggregation Data'!$P$159:$P$310,MATCH(LEFT(M224,255),LEFT('Disaggregation Data'!$J$159:$J$310,255),0))=0,"",INDEX('Disaggregation Data'!$P$159:$P$310,MATCH(LEFT(M224,255),LEFT('Disaggregation Data'!J$159:$J$310,255),0))),"")</f>
        <v/>
      </c>
      <c r="I224" s="412" t="str">
        <f t="array" ref="I224">IFERROR(IF(INDEX('Disaggregation Data'!$M$159:$M$310,MATCH(LEFT(M224,255),LEFT('Disaggregation Data'!$J$159:$J$310,255),0))=0,"",INDEX('Disaggregation Data'!$M$159:$M$310,MATCH(LEFT(M224,255),LEFT('Disaggregation Data'!J$159:$J$310,255),0))),"")</f>
        <v/>
      </c>
      <c r="J224" s="412" t="str">
        <f t="array" ref="J224">IFERROR(IF(INDEX('Disaggregation Data'!$N$159:$N$310,MATCH(LEFT(M224,255),LEFT('Disaggregation Data'!$J$159:$J$310,255),0))=0,"",INDEX('Disaggregation Data'!$N$159:$N$310,MATCH(LEFT(M224,255),LEFT('Disaggregation Data'!J$159:$J$310,255),0))),"")</f>
        <v/>
      </c>
      <c r="K224" s="504">
        <f t="shared" si="12"/>
        <v>46</v>
      </c>
      <c r="L224" s="504" t="str">
        <f t="shared" si="13"/>
        <v/>
      </c>
      <c r="M224" s="504" t="str">
        <f t="shared" si="14"/>
        <v/>
      </c>
      <c r="N224" s="482" t="b">
        <f t="shared" si="15"/>
        <v>0</v>
      </c>
      <c r="O224" s="487" t="s">
        <v>1935</v>
      </c>
      <c r="P224" s="526" t="str">
        <f t="array" ref="P224">IFERROR(IF(INDEX('Disaggregation Records'!$G$59:$G$92,MATCH(LEFT(L224,255),LEFT('Disaggregation Records'!$D$59:$D$92,255),0))=0,"",INDEX('Disaggregation Records'!$G$59:$G$92,MATCH(LEFT(L224,255),LEFT('Disaggregation Records'!$D$59:$D$92,255),0))),"")</f>
        <v/>
      </c>
      <c r="Q224" s="525" t="s">
        <v>877</v>
      </c>
      <c r="R224" s="50"/>
    </row>
    <row r="225" spans="1:18" ht="47.1" customHeight="1" x14ac:dyDescent="0.25">
      <c r="A225" s="410">
        <v>6</v>
      </c>
      <c r="B225" s="428" t="str">
        <f>IFERROR(VLOOKUP(A225,'Outcome Indicators - Section C'!$A$10:$S$27,19,FALSE),"")</f>
        <v/>
      </c>
      <c r="C225" s="523" t="str">
        <f t="array" ref="C225">IFERROR(IF(INDEX('Disaggregation Records'!$E$59:$E$92,MATCH(LEFT(L225,255),LEFT('Disaggregation Records'!$D$59:$D$92,255),0))=0,"",INDEX('Disaggregation Records'!$E$59:$E$92,MATCH(LEFT(L225,255),LEFT('Disaggregation Records'!$D$59:$D$92,255),0))),"")</f>
        <v/>
      </c>
      <c r="D225" s="523" t="str">
        <f t="array" ref="D225">IFERROR(IF(INDEX('Disaggregation Records'!$F$59:$F$92,MATCH(LEFT(L225,255),LEFT('Disaggregation Records'!$D$59:$D$92,255),0))=0,"",INDEX('Disaggregation Records'!$F$59:$F$92,MATCH(LEFT(L225,255),LEFT('Disaggregation Records'!$D$59:$D$92,255),0))),"")</f>
        <v/>
      </c>
      <c r="E225" s="413" t="str">
        <f t="array" ref="E225">IFERROR(IF(INDEX('Disaggregation Data'!$K$159:$K$310,MATCH(LEFT(M225,255),LEFT('Disaggregation Data'!$J$159:$J$310,255),0))=0,"",INDEX('Disaggregation Data'!$K$159:$K$310,MATCH(LEFT(M225,255),LEFT('Disaggregation Data'!J$159:$J$310,255),0))),"")</f>
        <v/>
      </c>
      <c r="F225" s="413" t="str">
        <f t="array" ref="F225">IFERROR(IF(INDEX('Disaggregation Data'!$L$159:$L$310,MATCH(LEFT(M225,255),LEFT('Disaggregation Data'!$J$159:$J$310,255),0))=0,"",INDEX('Disaggregation Data'!$L$159:$L$310,MATCH(LEFT(M225,255),LEFT('Disaggregation Data'!J$159:$J$310,255),0))),"")</f>
        <v/>
      </c>
      <c r="G225" s="413" t="str">
        <f t="array" ref="G225">IFERROR(IF(INDEX('Disaggregation Data'!$O$159:$O$310,MATCH(LEFT(M225,255),LEFT('Disaggregation Data'!$J$159:$J$310,255),0))=0,"",INDEX('Disaggregation Data'!$O$159:$O$310,MATCH(LEFT(M225,255),LEFT('Disaggregation Data'!J$159:$J$310,255),0))),"")</f>
        <v/>
      </c>
      <c r="H225" s="412" t="str">
        <f t="array" ref="H225">IFERROR(IF(INDEX('Disaggregation Data'!$P$159:$P$310,MATCH(LEFT(M225,255),LEFT('Disaggregation Data'!$J$159:$J$310,255),0))=0,"",INDEX('Disaggregation Data'!$P$159:$P$310,MATCH(LEFT(M225,255),LEFT('Disaggregation Data'!J$159:$J$310,255),0))),"")</f>
        <v/>
      </c>
      <c r="I225" s="412" t="str">
        <f t="array" ref="I225">IFERROR(IF(INDEX('Disaggregation Data'!$M$159:$M$310,MATCH(LEFT(M225,255),LEFT('Disaggregation Data'!$J$159:$J$310,255),0))=0,"",INDEX('Disaggregation Data'!$M$159:$M$310,MATCH(LEFT(M225,255),LEFT('Disaggregation Data'!J$159:$J$310,255),0))),"")</f>
        <v/>
      </c>
      <c r="J225" s="412" t="str">
        <f t="array" ref="J225">IFERROR(IF(INDEX('Disaggregation Data'!$N$159:$N$310,MATCH(LEFT(M225,255),LEFT('Disaggregation Data'!$J$159:$J$310,255),0))=0,"",INDEX('Disaggregation Data'!$N$159:$N$310,MATCH(LEFT(M225,255),LEFT('Disaggregation Data'!J$159:$J$310,255),0))),"")</f>
        <v/>
      </c>
      <c r="K225" s="504">
        <f t="shared" si="12"/>
        <v>47</v>
      </c>
      <c r="L225" s="504" t="str">
        <f t="shared" si="13"/>
        <v/>
      </c>
      <c r="M225" s="504" t="str">
        <f t="shared" si="14"/>
        <v/>
      </c>
      <c r="N225" s="482" t="b">
        <f t="shared" si="15"/>
        <v>0</v>
      </c>
      <c r="O225" s="487" t="s">
        <v>1936</v>
      </c>
      <c r="P225" s="526" t="str">
        <f t="array" ref="P225">IFERROR(IF(INDEX('Disaggregation Records'!$G$59:$G$92,MATCH(LEFT(L225,255),LEFT('Disaggregation Records'!$D$59:$D$92,255),0))=0,"",INDEX('Disaggregation Records'!$G$59:$G$92,MATCH(LEFT(L225,255),LEFT('Disaggregation Records'!$D$59:$D$92,255),0))),"")</f>
        <v/>
      </c>
      <c r="Q225" s="525" t="s">
        <v>877</v>
      </c>
      <c r="R225" s="50"/>
    </row>
    <row r="226" spans="1:18" ht="47.1" customHeight="1" x14ac:dyDescent="0.25">
      <c r="A226" s="410">
        <v>6</v>
      </c>
      <c r="B226" s="428" t="str">
        <f>IFERROR(VLOOKUP(A226,'Outcome Indicators - Section C'!$A$10:$S$27,19,FALSE),"")</f>
        <v/>
      </c>
      <c r="C226" s="523" t="str">
        <f t="array" ref="C226">IFERROR(IF(INDEX('Disaggregation Records'!$E$59:$E$92,MATCH(LEFT(L226,255),LEFT('Disaggregation Records'!$D$59:$D$92,255),0))=0,"",INDEX('Disaggregation Records'!$E$59:$E$92,MATCH(LEFT(L226,255),LEFT('Disaggregation Records'!$D$59:$D$92,255),0))),"")</f>
        <v/>
      </c>
      <c r="D226" s="523" t="str">
        <f t="array" ref="D226">IFERROR(IF(INDEX('Disaggregation Records'!$F$59:$F$92,MATCH(LEFT(L226,255),LEFT('Disaggregation Records'!$D$59:$D$92,255),0))=0,"",INDEX('Disaggregation Records'!$F$59:$F$92,MATCH(LEFT(L226,255),LEFT('Disaggregation Records'!$D$59:$D$92,255),0))),"")</f>
        <v/>
      </c>
      <c r="E226" s="413" t="str">
        <f t="array" ref="E226">IFERROR(IF(INDEX('Disaggregation Data'!$K$159:$K$310,MATCH(LEFT(M226,255),LEFT('Disaggregation Data'!$J$159:$J$310,255),0))=0,"",INDEX('Disaggregation Data'!$K$159:$K$310,MATCH(LEFT(M226,255),LEFT('Disaggregation Data'!J$159:$J$310,255),0))),"")</f>
        <v/>
      </c>
      <c r="F226" s="413" t="str">
        <f t="array" ref="F226">IFERROR(IF(INDEX('Disaggregation Data'!$L$159:$L$310,MATCH(LEFT(M226,255),LEFT('Disaggregation Data'!$J$159:$J$310,255),0))=0,"",INDEX('Disaggregation Data'!$L$159:$L$310,MATCH(LEFT(M226,255),LEFT('Disaggregation Data'!J$159:$J$310,255),0))),"")</f>
        <v/>
      </c>
      <c r="G226" s="413" t="str">
        <f t="array" ref="G226">IFERROR(IF(INDEX('Disaggregation Data'!$O$159:$O$310,MATCH(LEFT(M226,255),LEFT('Disaggregation Data'!$J$159:$J$310,255),0))=0,"",INDEX('Disaggregation Data'!$O$159:$O$310,MATCH(LEFT(M226,255),LEFT('Disaggregation Data'!J$159:$J$310,255),0))),"")</f>
        <v/>
      </c>
      <c r="H226" s="412" t="str">
        <f t="array" ref="H226">IFERROR(IF(INDEX('Disaggregation Data'!$P$159:$P$310,MATCH(LEFT(M226,255),LEFT('Disaggregation Data'!$J$159:$J$310,255),0))=0,"",INDEX('Disaggregation Data'!$P$159:$P$310,MATCH(LEFT(M226,255),LEFT('Disaggregation Data'!J$159:$J$310,255),0))),"")</f>
        <v/>
      </c>
      <c r="I226" s="412" t="str">
        <f t="array" ref="I226">IFERROR(IF(INDEX('Disaggregation Data'!$M$159:$M$310,MATCH(LEFT(M226,255),LEFT('Disaggregation Data'!$J$159:$J$310,255),0))=0,"",INDEX('Disaggregation Data'!$M$159:$M$310,MATCH(LEFT(M226,255),LEFT('Disaggregation Data'!J$159:$J$310,255),0))),"")</f>
        <v/>
      </c>
      <c r="J226" s="412" t="str">
        <f t="array" ref="J226">IFERROR(IF(INDEX('Disaggregation Data'!$N$159:$N$310,MATCH(LEFT(M226,255),LEFT('Disaggregation Data'!$J$159:$J$310,255),0))=0,"",INDEX('Disaggregation Data'!$N$159:$N$310,MATCH(LEFT(M226,255),LEFT('Disaggregation Data'!J$159:$J$310,255),0))),"")</f>
        <v/>
      </c>
      <c r="K226" s="504">
        <f t="shared" si="12"/>
        <v>48</v>
      </c>
      <c r="L226" s="504" t="str">
        <f t="shared" si="13"/>
        <v/>
      </c>
      <c r="M226" s="504" t="str">
        <f t="shared" si="14"/>
        <v/>
      </c>
      <c r="N226" s="482" t="b">
        <f t="shared" si="15"/>
        <v>0</v>
      </c>
      <c r="O226" s="487" t="s">
        <v>1937</v>
      </c>
      <c r="P226" s="526" t="str">
        <f t="array" ref="P226">IFERROR(IF(INDEX('Disaggregation Records'!$G$59:$G$92,MATCH(LEFT(L226,255),LEFT('Disaggregation Records'!$D$59:$D$92,255),0))=0,"",INDEX('Disaggregation Records'!$G$59:$G$92,MATCH(LEFT(L226,255),LEFT('Disaggregation Records'!$D$59:$D$92,255),0))),"")</f>
        <v/>
      </c>
      <c r="Q226" s="525" t="s">
        <v>877</v>
      </c>
      <c r="R226" s="50"/>
    </row>
    <row r="227" spans="1:18" ht="47.1" customHeight="1" x14ac:dyDescent="0.25">
      <c r="A227" s="410">
        <v>6</v>
      </c>
      <c r="B227" s="428" t="str">
        <f>IFERROR(VLOOKUP(A227,'Outcome Indicators - Section C'!$A$10:$S$27,19,FALSE),"")</f>
        <v/>
      </c>
      <c r="C227" s="523" t="str">
        <f t="array" ref="C227">IFERROR(IF(INDEX('Disaggregation Records'!$E$59:$E$92,MATCH(LEFT(L227,255),LEFT('Disaggregation Records'!$D$59:$D$92,255),0))=0,"",INDEX('Disaggregation Records'!$E$59:$E$92,MATCH(LEFT(L227,255),LEFT('Disaggregation Records'!$D$59:$D$92,255),0))),"")</f>
        <v/>
      </c>
      <c r="D227" s="523" t="str">
        <f t="array" ref="D227">IFERROR(IF(INDEX('Disaggregation Records'!$F$59:$F$92,MATCH(LEFT(L227,255),LEFT('Disaggregation Records'!$D$59:$D$92,255),0))=0,"",INDEX('Disaggregation Records'!$F$59:$F$92,MATCH(LEFT(L227,255),LEFT('Disaggregation Records'!$D$59:$D$92,255),0))),"")</f>
        <v/>
      </c>
      <c r="E227" s="413" t="str">
        <f t="array" ref="E227">IFERROR(IF(INDEX('Disaggregation Data'!$K$159:$K$310,MATCH(LEFT(M227,255),LEFT('Disaggregation Data'!$J$159:$J$310,255),0))=0,"",INDEX('Disaggregation Data'!$K$159:$K$310,MATCH(LEFT(M227,255),LEFT('Disaggregation Data'!J$159:$J$310,255),0))),"")</f>
        <v/>
      </c>
      <c r="F227" s="413" t="str">
        <f t="array" ref="F227">IFERROR(IF(INDEX('Disaggregation Data'!$L$159:$L$310,MATCH(LEFT(M227,255),LEFT('Disaggregation Data'!$J$159:$J$310,255),0))=0,"",INDEX('Disaggregation Data'!$L$159:$L$310,MATCH(LEFT(M227,255),LEFT('Disaggregation Data'!J$159:$J$310,255),0))),"")</f>
        <v/>
      </c>
      <c r="G227" s="413" t="str">
        <f t="array" ref="G227">IFERROR(IF(INDEX('Disaggregation Data'!$O$159:$O$310,MATCH(LEFT(M227,255),LEFT('Disaggregation Data'!$J$159:$J$310,255),0))=0,"",INDEX('Disaggregation Data'!$O$159:$O$310,MATCH(LEFT(M227,255),LEFT('Disaggregation Data'!J$159:$J$310,255),0))),"")</f>
        <v/>
      </c>
      <c r="H227" s="412" t="str">
        <f t="array" ref="H227">IFERROR(IF(INDEX('Disaggregation Data'!$P$159:$P$310,MATCH(LEFT(M227,255),LEFT('Disaggregation Data'!$J$159:$J$310,255),0))=0,"",INDEX('Disaggregation Data'!$P$159:$P$310,MATCH(LEFT(M227,255),LEFT('Disaggregation Data'!J$159:$J$310,255),0))),"")</f>
        <v/>
      </c>
      <c r="I227" s="412" t="str">
        <f t="array" ref="I227">IFERROR(IF(INDEX('Disaggregation Data'!$M$159:$M$310,MATCH(LEFT(M227,255),LEFT('Disaggregation Data'!$J$159:$J$310,255),0))=0,"",INDEX('Disaggregation Data'!$M$159:$M$310,MATCH(LEFT(M227,255),LEFT('Disaggregation Data'!J$159:$J$310,255),0))),"")</f>
        <v/>
      </c>
      <c r="J227" s="412" t="str">
        <f t="array" ref="J227">IFERROR(IF(INDEX('Disaggregation Data'!$N$159:$N$310,MATCH(LEFT(M227,255),LEFT('Disaggregation Data'!$J$159:$J$310,255),0))=0,"",INDEX('Disaggregation Data'!$N$159:$N$310,MATCH(LEFT(M227,255),LEFT('Disaggregation Data'!J$159:$J$310,255),0))),"")</f>
        <v/>
      </c>
      <c r="K227" s="504">
        <f t="shared" si="12"/>
        <v>49</v>
      </c>
      <c r="L227" s="504" t="str">
        <f t="shared" si="13"/>
        <v/>
      </c>
      <c r="M227" s="504" t="str">
        <f t="shared" si="14"/>
        <v/>
      </c>
      <c r="N227" s="482" t="b">
        <f t="shared" si="15"/>
        <v>0</v>
      </c>
      <c r="O227" s="487" t="s">
        <v>1938</v>
      </c>
      <c r="P227" s="526" t="str">
        <f t="array" ref="P227">IFERROR(IF(INDEX('Disaggregation Records'!$G$59:$G$92,MATCH(LEFT(L227,255),LEFT('Disaggregation Records'!$D$59:$D$92,255),0))=0,"",INDEX('Disaggregation Records'!$G$59:$G$92,MATCH(LEFT(L227,255),LEFT('Disaggregation Records'!$D$59:$D$92,255),0))),"")</f>
        <v/>
      </c>
      <c r="Q227" s="525" t="s">
        <v>877</v>
      </c>
      <c r="R227" s="50"/>
    </row>
    <row r="228" spans="1:18" ht="47.1" customHeight="1" x14ac:dyDescent="0.25">
      <c r="A228" s="410">
        <v>7</v>
      </c>
      <c r="B228" s="428" t="str">
        <f>IFERROR(VLOOKUP(A228,'Outcome Indicators - Section C'!$A$10:$S$27,19,FALSE),"")</f>
        <v/>
      </c>
      <c r="C228" s="523" t="str">
        <f t="array" ref="C228">IFERROR(IF(INDEX('Disaggregation Records'!$E$59:$E$92,MATCH(LEFT(L228,255),LEFT('Disaggregation Records'!$D$59:$D$92,255),0))=0,"",INDEX('Disaggregation Records'!$E$59:$E$92,MATCH(LEFT(L228,255),LEFT('Disaggregation Records'!$D$59:$D$92,255),0))),"")</f>
        <v/>
      </c>
      <c r="D228" s="523" t="str">
        <f t="array" ref="D228">IFERROR(IF(INDEX('Disaggregation Records'!$F$59:$F$92,MATCH(LEFT(L228,255),LEFT('Disaggregation Records'!$D$59:$D$92,255),0))=0,"",INDEX('Disaggregation Records'!$F$59:$F$92,MATCH(LEFT(L228,255),LEFT('Disaggregation Records'!$D$59:$D$92,255),0))),"")</f>
        <v/>
      </c>
      <c r="E228" s="413" t="str">
        <f t="array" ref="E228">IFERROR(IF(INDEX('Disaggregation Data'!$K$159:$K$310,MATCH(LEFT(M228,255),LEFT('Disaggregation Data'!$J$159:$J$310,255),0))=0,"",INDEX('Disaggregation Data'!$K$159:$K$310,MATCH(LEFT(M228,255),LEFT('Disaggregation Data'!J$159:$J$310,255),0))),"")</f>
        <v/>
      </c>
      <c r="F228" s="413" t="str">
        <f t="array" ref="F228">IFERROR(IF(INDEX('Disaggregation Data'!$L$159:$L$310,MATCH(LEFT(M228,255),LEFT('Disaggregation Data'!$J$159:$J$310,255),0))=0,"",INDEX('Disaggregation Data'!$L$159:$L$310,MATCH(LEFT(M228,255),LEFT('Disaggregation Data'!J$159:$J$310,255),0))),"")</f>
        <v/>
      </c>
      <c r="G228" s="413" t="str">
        <f t="array" ref="G228">IFERROR(IF(INDEX('Disaggregation Data'!$O$159:$O$310,MATCH(LEFT(M228,255),LEFT('Disaggregation Data'!$J$159:$J$310,255),0))=0,"",INDEX('Disaggregation Data'!$O$159:$O$310,MATCH(LEFT(M228,255),LEFT('Disaggregation Data'!J$159:$J$310,255),0))),"")</f>
        <v/>
      </c>
      <c r="H228" s="412" t="str">
        <f t="array" ref="H228">IFERROR(IF(INDEX('Disaggregation Data'!$P$159:$P$310,MATCH(LEFT(M228,255),LEFT('Disaggregation Data'!$J$159:$J$310,255),0))=0,"",INDEX('Disaggregation Data'!$P$159:$P$310,MATCH(LEFT(M228,255),LEFT('Disaggregation Data'!J$159:$J$310,255),0))),"")</f>
        <v/>
      </c>
      <c r="I228" s="412" t="str">
        <f t="array" ref="I228">IFERROR(IF(INDEX('Disaggregation Data'!$M$159:$M$310,MATCH(LEFT(M228,255),LEFT('Disaggregation Data'!$J$159:$J$310,255),0))=0,"",INDEX('Disaggregation Data'!$M$159:$M$310,MATCH(LEFT(M228,255),LEFT('Disaggregation Data'!J$159:$J$310,255),0))),"")</f>
        <v/>
      </c>
      <c r="J228" s="412" t="str">
        <f t="array" ref="J228">IFERROR(IF(INDEX('Disaggregation Data'!$N$159:$N$310,MATCH(LEFT(M228,255),LEFT('Disaggregation Data'!$J$159:$J$310,255),0))=0,"",INDEX('Disaggregation Data'!$N$159:$N$310,MATCH(LEFT(M228,255),LEFT('Disaggregation Data'!J$159:$J$310,255),0))),"")</f>
        <v/>
      </c>
      <c r="K228" s="504">
        <f t="shared" si="12"/>
        <v>50</v>
      </c>
      <c r="L228" s="504" t="str">
        <f t="shared" si="13"/>
        <v/>
      </c>
      <c r="M228" s="504" t="str">
        <f t="shared" si="14"/>
        <v/>
      </c>
      <c r="N228" s="482" t="b">
        <f t="shared" si="15"/>
        <v>0</v>
      </c>
      <c r="O228" s="487" t="s">
        <v>1939</v>
      </c>
      <c r="P228" s="526" t="str">
        <f t="array" ref="P228">IFERROR(IF(INDEX('Disaggregation Records'!$G$59:$G$92,MATCH(LEFT(L228,255),LEFT('Disaggregation Records'!$D$59:$D$92,255),0))=0,"",INDEX('Disaggregation Records'!$G$59:$G$92,MATCH(LEFT(L228,255),LEFT('Disaggregation Records'!$D$59:$D$92,255),0))),"")</f>
        <v/>
      </c>
      <c r="Q228" s="525" t="s">
        <v>878</v>
      </c>
      <c r="R228" s="50"/>
    </row>
    <row r="229" spans="1:18" ht="47.1" customHeight="1" x14ac:dyDescent="0.25">
      <c r="A229" s="410">
        <v>7</v>
      </c>
      <c r="B229" s="428" t="str">
        <f>IFERROR(VLOOKUP(A229,'Outcome Indicators - Section C'!$A$10:$S$27,19,FALSE),"")</f>
        <v/>
      </c>
      <c r="C229" s="523" t="str">
        <f t="array" ref="C229">IFERROR(IF(INDEX('Disaggregation Records'!$E$59:$E$92,MATCH(LEFT(L229,255),LEFT('Disaggregation Records'!$D$59:$D$92,255),0))=0,"",INDEX('Disaggregation Records'!$E$59:$E$92,MATCH(LEFT(L229,255),LEFT('Disaggregation Records'!$D$59:$D$92,255),0))),"")</f>
        <v/>
      </c>
      <c r="D229" s="523" t="str">
        <f t="array" ref="D229">IFERROR(IF(INDEX('Disaggregation Records'!$F$59:$F$92,MATCH(LEFT(L229,255),LEFT('Disaggregation Records'!$D$59:$D$92,255),0))=0,"",INDEX('Disaggregation Records'!$F$59:$F$92,MATCH(LEFT(L229,255),LEFT('Disaggregation Records'!$D$59:$D$92,255),0))),"")</f>
        <v/>
      </c>
      <c r="E229" s="413" t="str">
        <f t="array" ref="E229">IFERROR(IF(INDEX('Disaggregation Data'!$K$159:$K$310,MATCH(LEFT(M229,255),LEFT('Disaggregation Data'!$J$159:$J$310,255),0))=0,"",INDEX('Disaggregation Data'!$K$159:$K$310,MATCH(LEFT(M229,255),LEFT('Disaggregation Data'!J$159:$J$310,255),0))),"")</f>
        <v/>
      </c>
      <c r="F229" s="413" t="str">
        <f t="array" ref="F229">IFERROR(IF(INDEX('Disaggregation Data'!$L$159:$L$310,MATCH(LEFT(M229,255),LEFT('Disaggregation Data'!$J$159:$J$310,255),0))=0,"",INDEX('Disaggregation Data'!$L$159:$L$310,MATCH(LEFT(M229,255),LEFT('Disaggregation Data'!J$159:$J$310,255),0))),"")</f>
        <v/>
      </c>
      <c r="G229" s="413" t="str">
        <f t="array" ref="G229">IFERROR(IF(INDEX('Disaggregation Data'!$O$159:$O$310,MATCH(LEFT(M229,255),LEFT('Disaggregation Data'!$J$159:$J$310,255),0))=0,"",INDEX('Disaggregation Data'!$O$159:$O$310,MATCH(LEFT(M229,255),LEFT('Disaggregation Data'!J$159:$J$310,255),0))),"")</f>
        <v/>
      </c>
      <c r="H229" s="412" t="str">
        <f t="array" ref="H229">IFERROR(IF(INDEX('Disaggregation Data'!$P$159:$P$310,MATCH(LEFT(M229,255),LEFT('Disaggregation Data'!$J$159:$J$310,255),0))=0,"",INDEX('Disaggregation Data'!$P$159:$P$310,MATCH(LEFT(M229,255),LEFT('Disaggregation Data'!J$159:$J$310,255),0))),"")</f>
        <v/>
      </c>
      <c r="I229" s="412" t="str">
        <f t="array" ref="I229">IFERROR(IF(INDEX('Disaggregation Data'!$M$159:$M$310,MATCH(LEFT(M229,255),LEFT('Disaggregation Data'!$J$159:$J$310,255),0))=0,"",INDEX('Disaggregation Data'!$M$159:$M$310,MATCH(LEFT(M229,255),LEFT('Disaggregation Data'!J$159:$J$310,255),0))),"")</f>
        <v/>
      </c>
      <c r="J229" s="412" t="str">
        <f t="array" ref="J229">IFERROR(IF(INDEX('Disaggregation Data'!$N$159:$N$310,MATCH(LEFT(M229,255),LEFT('Disaggregation Data'!$J$159:$J$310,255),0))=0,"",INDEX('Disaggregation Data'!$N$159:$N$310,MATCH(LEFT(M229,255),LEFT('Disaggregation Data'!J$159:$J$310,255),0))),"")</f>
        <v/>
      </c>
      <c r="K229" s="504">
        <f t="shared" si="12"/>
        <v>51</v>
      </c>
      <c r="L229" s="504" t="str">
        <f t="shared" si="13"/>
        <v/>
      </c>
      <c r="M229" s="504" t="str">
        <f t="shared" si="14"/>
        <v/>
      </c>
      <c r="N229" s="482" t="b">
        <f t="shared" si="15"/>
        <v>0</v>
      </c>
      <c r="O229" s="487" t="s">
        <v>1940</v>
      </c>
      <c r="P229" s="526" t="str">
        <f t="array" ref="P229">IFERROR(IF(INDEX('Disaggregation Records'!$G$59:$G$92,MATCH(LEFT(L229,255),LEFT('Disaggregation Records'!$D$59:$D$92,255),0))=0,"",INDEX('Disaggregation Records'!$G$59:$G$92,MATCH(LEFT(L229,255),LEFT('Disaggregation Records'!$D$59:$D$92,255),0))),"")</f>
        <v/>
      </c>
      <c r="Q229" s="525" t="s">
        <v>878</v>
      </c>
      <c r="R229" s="50"/>
    </row>
    <row r="230" spans="1:18" ht="47.1" customHeight="1" x14ac:dyDescent="0.25">
      <c r="A230" s="410">
        <v>7</v>
      </c>
      <c r="B230" s="428" t="str">
        <f>IFERROR(VLOOKUP(A230,'Outcome Indicators - Section C'!$A$10:$S$27,19,FALSE),"")</f>
        <v/>
      </c>
      <c r="C230" s="523" t="str">
        <f t="array" ref="C230">IFERROR(IF(INDEX('Disaggregation Records'!$E$59:$E$92,MATCH(LEFT(L230,255),LEFT('Disaggregation Records'!$D$59:$D$92,255),0))=0,"",INDEX('Disaggregation Records'!$E$59:$E$92,MATCH(LEFT(L230,255),LEFT('Disaggregation Records'!$D$59:$D$92,255),0))),"")</f>
        <v/>
      </c>
      <c r="D230" s="523" t="str">
        <f t="array" ref="D230">IFERROR(IF(INDEX('Disaggregation Records'!$F$59:$F$92,MATCH(LEFT(L230,255),LEFT('Disaggregation Records'!$D$59:$D$92,255),0))=0,"",INDEX('Disaggregation Records'!$F$59:$F$92,MATCH(LEFT(L230,255),LEFT('Disaggregation Records'!$D$59:$D$92,255),0))),"")</f>
        <v/>
      </c>
      <c r="E230" s="413" t="str">
        <f t="array" ref="E230">IFERROR(IF(INDEX('Disaggregation Data'!$K$159:$K$310,MATCH(LEFT(M230,255),LEFT('Disaggregation Data'!$J$159:$J$310,255),0))=0,"",INDEX('Disaggregation Data'!$K$159:$K$310,MATCH(LEFT(M230,255),LEFT('Disaggregation Data'!J$159:$J$310,255),0))),"")</f>
        <v/>
      </c>
      <c r="F230" s="413" t="str">
        <f t="array" ref="F230">IFERROR(IF(INDEX('Disaggregation Data'!$L$159:$L$310,MATCH(LEFT(M230,255),LEFT('Disaggregation Data'!$J$159:$J$310,255),0))=0,"",INDEX('Disaggregation Data'!$L$159:$L$310,MATCH(LEFT(M230,255),LEFT('Disaggregation Data'!J$159:$J$310,255),0))),"")</f>
        <v/>
      </c>
      <c r="G230" s="413" t="str">
        <f t="array" ref="G230">IFERROR(IF(INDEX('Disaggregation Data'!$O$159:$O$310,MATCH(LEFT(M230,255),LEFT('Disaggregation Data'!$J$159:$J$310,255),0))=0,"",INDEX('Disaggregation Data'!$O$159:$O$310,MATCH(LEFT(M230,255),LEFT('Disaggregation Data'!J$159:$J$310,255),0))),"")</f>
        <v/>
      </c>
      <c r="H230" s="412" t="str">
        <f t="array" ref="H230">IFERROR(IF(INDEX('Disaggregation Data'!$P$159:$P$310,MATCH(LEFT(M230,255),LEFT('Disaggregation Data'!$J$159:$J$310,255),0))=0,"",INDEX('Disaggregation Data'!$P$159:$P$310,MATCH(LEFT(M230,255),LEFT('Disaggregation Data'!J$159:$J$310,255),0))),"")</f>
        <v/>
      </c>
      <c r="I230" s="412" t="str">
        <f t="array" ref="I230">IFERROR(IF(INDEX('Disaggregation Data'!$M$159:$M$310,MATCH(LEFT(M230,255),LEFT('Disaggregation Data'!$J$159:$J$310,255),0))=0,"",INDEX('Disaggregation Data'!$M$159:$M$310,MATCH(LEFT(M230,255),LEFT('Disaggregation Data'!J$159:$J$310,255),0))),"")</f>
        <v/>
      </c>
      <c r="J230" s="412" t="str">
        <f t="array" ref="J230">IFERROR(IF(INDEX('Disaggregation Data'!$N$159:$N$310,MATCH(LEFT(M230,255),LEFT('Disaggregation Data'!$J$159:$J$310,255),0))=0,"",INDEX('Disaggregation Data'!$N$159:$N$310,MATCH(LEFT(M230,255),LEFT('Disaggregation Data'!J$159:$J$310,255),0))),"")</f>
        <v/>
      </c>
      <c r="K230" s="504">
        <f t="shared" si="12"/>
        <v>52</v>
      </c>
      <c r="L230" s="504" t="str">
        <f t="shared" si="13"/>
        <v/>
      </c>
      <c r="M230" s="504" t="str">
        <f t="shared" si="14"/>
        <v/>
      </c>
      <c r="N230" s="482" t="b">
        <f t="shared" si="15"/>
        <v>0</v>
      </c>
      <c r="O230" s="487" t="s">
        <v>1941</v>
      </c>
      <c r="P230" s="526" t="str">
        <f t="array" ref="P230">IFERROR(IF(INDEX('Disaggregation Records'!$G$59:$G$92,MATCH(LEFT(L230,255),LEFT('Disaggregation Records'!$D$59:$D$92,255),0))=0,"",INDEX('Disaggregation Records'!$G$59:$G$92,MATCH(LEFT(L230,255),LEFT('Disaggregation Records'!$D$59:$D$92,255),0))),"")</f>
        <v/>
      </c>
      <c r="Q230" s="525" t="s">
        <v>878</v>
      </c>
      <c r="R230" s="50"/>
    </row>
    <row r="231" spans="1:18" ht="47.1" customHeight="1" x14ac:dyDescent="0.25">
      <c r="A231" s="410">
        <v>7</v>
      </c>
      <c r="B231" s="428" t="str">
        <f>IFERROR(VLOOKUP(A231,'Outcome Indicators - Section C'!$A$10:$S$27,19,FALSE),"")</f>
        <v/>
      </c>
      <c r="C231" s="523" t="str">
        <f t="array" ref="C231">IFERROR(IF(INDEX('Disaggregation Records'!$E$59:$E$92,MATCH(LEFT(L231,255),LEFT('Disaggregation Records'!$D$59:$D$92,255),0))=0,"",INDEX('Disaggregation Records'!$E$59:$E$92,MATCH(LEFT(L231,255),LEFT('Disaggregation Records'!$D$59:$D$92,255),0))),"")</f>
        <v/>
      </c>
      <c r="D231" s="523" t="str">
        <f t="array" ref="D231">IFERROR(IF(INDEX('Disaggregation Records'!$F$59:$F$92,MATCH(LEFT(L231,255),LEFT('Disaggregation Records'!$D$59:$D$92,255),0))=0,"",INDEX('Disaggregation Records'!$F$59:$F$92,MATCH(LEFT(L231,255),LEFT('Disaggregation Records'!$D$59:$D$92,255),0))),"")</f>
        <v/>
      </c>
      <c r="E231" s="413" t="str">
        <f t="array" ref="E231">IFERROR(IF(INDEX('Disaggregation Data'!$K$159:$K$310,MATCH(LEFT(M231,255),LEFT('Disaggregation Data'!$J$159:$J$310,255),0))=0,"",INDEX('Disaggregation Data'!$K$159:$K$310,MATCH(LEFT(M231,255),LEFT('Disaggregation Data'!J$159:$J$310,255),0))),"")</f>
        <v/>
      </c>
      <c r="F231" s="413" t="str">
        <f t="array" ref="F231">IFERROR(IF(INDEX('Disaggregation Data'!$L$159:$L$310,MATCH(LEFT(M231,255),LEFT('Disaggregation Data'!$J$159:$J$310,255),0))=0,"",INDEX('Disaggregation Data'!$L$159:$L$310,MATCH(LEFT(M231,255),LEFT('Disaggregation Data'!J$159:$J$310,255),0))),"")</f>
        <v/>
      </c>
      <c r="G231" s="413" t="str">
        <f t="array" ref="G231">IFERROR(IF(INDEX('Disaggregation Data'!$O$159:$O$310,MATCH(LEFT(M231,255),LEFT('Disaggregation Data'!$J$159:$J$310,255),0))=0,"",INDEX('Disaggregation Data'!$O$159:$O$310,MATCH(LEFT(M231,255),LEFT('Disaggregation Data'!J$159:$J$310,255),0))),"")</f>
        <v/>
      </c>
      <c r="H231" s="412" t="str">
        <f t="array" ref="H231">IFERROR(IF(INDEX('Disaggregation Data'!$P$159:$P$310,MATCH(LEFT(M231,255),LEFT('Disaggregation Data'!$J$159:$J$310,255),0))=0,"",INDEX('Disaggregation Data'!$P$159:$P$310,MATCH(LEFT(M231,255),LEFT('Disaggregation Data'!J$159:$J$310,255),0))),"")</f>
        <v/>
      </c>
      <c r="I231" s="412" t="str">
        <f t="array" ref="I231">IFERROR(IF(INDEX('Disaggregation Data'!$M$159:$M$310,MATCH(LEFT(M231,255),LEFT('Disaggregation Data'!$J$159:$J$310,255),0))=0,"",INDEX('Disaggregation Data'!$M$159:$M$310,MATCH(LEFT(M231,255),LEFT('Disaggregation Data'!J$159:$J$310,255),0))),"")</f>
        <v/>
      </c>
      <c r="J231" s="412" t="str">
        <f t="array" ref="J231">IFERROR(IF(INDEX('Disaggregation Data'!$N$159:$N$310,MATCH(LEFT(M231,255),LEFT('Disaggregation Data'!$J$159:$J$310,255),0))=0,"",INDEX('Disaggregation Data'!$N$159:$N$310,MATCH(LEFT(M231,255),LEFT('Disaggregation Data'!J$159:$J$310,255),0))),"")</f>
        <v/>
      </c>
      <c r="K231" s="504">
        <f t="shared" si="12"/>
        <v>53</v>
      </c>
      <c r="L231" s="504" t="str">
        <f t="shared" si="13"/>
        <v/>
      </c>
      <c r="M231" s="504" t="str">
        <f t="shared" si="14"/>
        <v/>
      </c>
      <c r="N231" s="482" t="b">
        <f t="shared" si="15"/>
        <v>0</v>
      </c>
      <c r="O231" s="487" t="s">
        <v>1942</v>
      </c>
      <c r="P231" s="526" t="str">
        <f t="array" ref="P231">IFERROR(IF(INDEX('Disaggregation Records'!$G$59:$G$92,MATCH(LEFT(L231,255),LEFT('Disaggregation Records'!$D$59:$D$92,255),0))=0,"",INDEX('Disaggregation Records'!$G$59:$G$92,MATCH(LEFT(L231,255),LEFT('Disaggregation Records'!$D$59:$D$92,255),0))),"")</f>
        <v/>
      </c>
      <c r="Q231" s="525" t="s">
        <v>878</v>
      </c>
      <c r="R231" s="50"/>
    </row>
    <row r="232" spans="1:18" ht="47.1" customHeight="1" x14ac:dyDescent="0.25">
      <c r="A232" s="410">
        <v>7</v>
      </c>
      <c r="B232" s="428" t="str">
        <f>IFERROR(VLOOKUP(A232,'Outcome Indicators - Section C'!$A$10:$S$27,19,FALSE),"")</f>
        <v/>
      </c>
      <c r="C232" s="523" t="str">
        <f t="array" ref="C232">IFERROR(IF(INDEX('Disaggregation Records'!$E$59:$E$92,MATCH(LEFT(L232,255),LEFT('Disaggregation Records'!$D$59:$D$92,255),0))=0,"",INDEX('Disaggregation Records'!$E$59:$E$92,MATCH(LEFT(L232,255),LEFT('Disaggregation Records'!$D$59:$D$92,255),0))),"")</f>
        <v/>
      </c>
      <c r="D232" s="523" t="str">
        <f t="array" ref="D232">IFERROR(IF(INDEX('Disaggregation Records'!$F$59:$F$92,MATCH(LEFT(L232,255),LEFT('Disaggregation Records'!$D$59:$D$92,255),0))=0,"",INDEX('Disaggregation Records'!$F$59:$F$92,MATCH(LEFT(L232,255),LEFT('Disaggregation Records'!$D$59:$D$92,255),0))),"")</f>
        <v/>
      </c>
      <c r="E232" s="413" t="str">
        <f t="array" ref="E232">IFERROR(IF(INDEX('Disaggregation Data'!$K$159:$K$310,MATCH(LEFT(M232,255),LEFT('Disaggregation Data'!$J$159:$J$310,255),0))=0,"",INDEX('Disaggregation Data'!$K$159:$K$310,MATCH(LEFT(M232,255),LEFT('Disaggregation Data'!J$159:$J$310,255),0))),"")</f>
        <v/>
      </c>
      <c r="F232" s="413" t="str">
        <f t="array" ref="F232">IFERROR(IF(INDEX('Disaggregation Data'!$L$159:$L$310,MATCH(LEFT(M232,255),LEFT('Disaggregation Data'!$J$159:$J$310,255),0))=0,"",INDEX('Disaggregation Data'!$L$159:$L$310,MATCH(LEFT(M232,255),LEFT('Disaggregation Data'!J$159:$J$310,255),0))),"")</f>
        <v/>
      </c>
      <c r="G232" s="413" t="str">
        <f t="array" ref="G232">IFERROR(IF(INDEX('Disaggregation Data'!$O$159:$O$310,MATCH(LEFT(M232,255),LEFT('Disaggregation Data'!$J$159:$J$310,255),0))=0,"",INDEX('Disaggregation Data'!$O$159:$O$310,MATCH(LEFT(M232,255),LEFT('Disaggregation Data'!J$159:$J$310,255),0))),"")</f>
        <v/>
      </c>
      <c r="H232" s="412" t="str">
        <f t="array" ref="H232">IFERROR(IF(INDEX('Disaggregation Data'!$P$159:$P$310,MATCH(LEFT(M232,255),LEFT('Disaggregation Data'!$J$159:$J$310,255),0))=0,"",INDEX('Disaggregation Data'!$P$159:$P$310,MATCH(LEFT(M232,255),LEFT('Disaggregation Data'!J$159:$J$310,255),0))),"")</f>
        <v/>
      </c>
      <c r="I232" s="412" t="str">
        <f t="array" ref="I232">IFERROR(IF(INDEX('Disaggregation Data'!$M$159:$M$310,MATCH(LEFT(M232,255),LEFT('Disaggregation Data'!$J$159:$J$310,255),0))=0,"",INDEX('Disaggregation Data'!$M$159:$M$310,MATCH(LEFT(M232,255),LEFT('Disaggregation Data'!J$159:$J$310,255),0))),"")</f>
        <v/>
      </c>
      <c r="J232" s="412" t="str">
        <f t="array" ref="J232">IFERROR(IF(INDEX('Disaggregation Data'!$N$159:$N$310,MATCH(LEFT(M232,255),LEFT('Disaggregation Data'!$J$159:$J$310,255),0))=0,"",INDEX('Disaggregation Data'!$N$159:$N$310,MATCH(LEFT(M232,255),LEFT('Disaggregation Data'!J$159:$J$310,255),0))),"")</f>
        <v/>
      </c>
      <c r="K232" s="504">
        <f t="shared" ref="K232:K295" si="16">IF(B232=B231,K231+1,0)</f>
        <v>54</v>
      </c>
      <c r="L232" s="504" t="str">
        <f t="shared" ref="L232:L295" si="17">IF(B232&lt;&gt;"",B232&amp;"-"&amp;K232,"")</f>
        <v/>
      </c>
      <c r="M232" s="504" t="str">
        <f t="shared" ref="M232:M295" si="18">IF(B232&lt;&gt;"",B232&amp;C232&amp;D232,"")</f>
        <v/>
      </c>
      <c r="N232" s="482" t="b">
        <f t="shared" ref="N232:N295" si="19">IFERROR(IF(B232&lt;&gt;"",TRUE,FALSE),"")</f>
        <v>0</v>
      </c>
      <c r="O232" s="487" t="s">
        <v>1943</v>
      </c>
      <c r="P232" s="526" t="str">
        <f t="array" ref="P232">IFERROR(IF(INDEX('Disaggregation Records'!$G$59:$G$92,MATCH(LEFT(L232,255),LEFT('Disaggregation Records'!$D$59:$D$92,255),0))=0,"",INDEX('Disaggregation Records'!$G$59:$G$92,MATCH(LEFT(L232,255),LEFT('Disaggregation Records'!$D$59:$D$92,255),0))),"")</f>
        <v/>
      </c>
      <c r="Q232" s="525" t="s">
        <v>878</v>
      </c>
      <c r="R232" s="50"/>
    </row>
    <row r="233" spans="1:18" ht="47.1" customHeight="1" x14ac:dyDescent="0.25">
      <c r="A233" s="410">
        <v>7</v>
      </c>
      <c r="B233" s="428" t="str">
        <f>IFERROR(VLOOKUP(A233,'Outcome Indicators - Section C'!$A$10:$S$27,19,FALSE),"")</f>
        <v/>
      </c>
      <c r="C233" s="523" t="str">
        <f t="array" ref="C233">IFERROR(IF(INDEX('Disaggregation Records'!$E$59:$E$92,MATCH(LEFT(L233,255),LEFT('Disaggregation Records'!$D$59:$D$92,255),0))=0,"",INDEX('Disaggregation Records'!$E$59:$E$92,MATCH(LEFT(L233,255),LEFT('Disaggregation Records'!$D$59:$D$92,255),0))),"")</f>
        <v/>
      </c>
      <c r="D233" s="523" t="str">
        <f t="array" ref="D233">IFERROR(IF(INDEX('Disaggregation Records'!$F$59:$F$92,MATCH(LEFT(L233,255),LEFT('Disaggregation Records'!$D$59:$D$92,255),0))=0,"",INDEX('Disaggregation Records'!$F$59:$F$92,MATCH(LEFT(L233,255),LEFT('Disaggregation Records'!$D$59:$D$92,255),0))),"")</f>
        <v/>
      </c>
      <c r="E233" s="413" t="str">
        <f t="array" ref="E233">IFERROR(IF(INDEX('Disaggregation Data'!$K$159:$K$310,MATCH(LEFT(M233,255),LEFT('Disaggregation Data'!$J$159:$J$310,255),0))=0,"",INDEX('Disaggregation Data'!$K$159:$K$310,MATCH(LEFT(M233,255),LEFT('Disaggregation Data'!J$159:$J$310,255),0))),"")</f>
        <v/>
      </c>
      <c r="F233" s="413" t="str">
        <f t="array" ref="F233">IFERROR(IF(INDEX('Disaggregation Data'!$L$159:$L$310,MATCH(LEFT(M233,255),LEFT('Disaggregation Data'!$J$159:$J$310,255),0))=0,"",INDEX('Disaggregation Data'!$L$159:$L$310,MATCH(LEFT(M233,255),LEFT('Disaggregation Data'!J$159:$J$310,255),0))),"")</f>
        <v/>
      </c>
      <c r="G233" s="413" t="str">
        <f t="array" ref="G233">IFERROR(IF(INDEX('Disaggregation Data'!$O$159:$O$310,MATCH(LEFT(M233,255),LEFT('Disaggregation Data'!$J$159:$J$310,255),0))=0,"",INDEX('Disaggregation Data'!$O$159:$O$310,MATCH(LEFT(M233,255),LEFT('Disaggregation Data'!J$159:$J$310,255),0))),"")</f>
        <v/>
      </c>
      <c r="H233" s="412" t="str">
        <f t="array" ref="H233">IFERROR(IF(INDEX('Disaggregation Data'!$P$159:$P$310,MATCH(LEFT(M233,255),LEFT('Disaggregation Data'!$J$159:$J$310,255),0))=0,"",INDEX('Disaggregation Data'!$P$159:$P$310,MATCH(LEFT(M233,255),LEFT('Disaggregation Data'!J$159:$J$310,255),0))),"")</f>
        <v/>
      </c>
      <c r="I233" s="412" t="str">
        <f t="array" ref="I233">IFERROR(IF(INDEX('Disaggregation Data'!$M$159:$M$310,MATCH(LEFT(M233,255),LEFT('Disaggregation Data'!$J$159:$J$310,255),0))=0,"",INDEX('Disaggregation Data'!$M$159:$M$310,MATCH(LEFT(M233,255),LEFT('Disaggregation Data'!J$159:$J$310,255),0))),"")</f>
        <v/>
      </c>
      <c r="J233" s="412" t="str">
        <f t="array" ref="J233">IFERROR(IF(INDEX('Disaggregation Data'!$N$159:$N$310,MATCH(LEFT(M233,255),LEFT('Disaggregation Data'!$J$159:$J$310,255),0))=0,"",INDEX('Disaggregation Data'!$N$159:$N$310,MATCH(LEFT(M233,255),LEFT('Disaggregation Data'!J$159:$J$310,255),0))),"")</f>
        <v/>
      </c>
      <c r="K233" s="504">
        <f t="shared" si="16"/>
        <v>55</v>
      </c>
      <c r="L233" s="504" t="str">
        <f t="shared" si="17"/>
        <v/>
      </c>
      <c r="M233" s="504" t="str">
        <f t="shared" si="18"/>
        <v/>
      </c>
      <c r="N233" s="482" t="b">
        <f t="shared" si="19"/>
        <v>0</v>
      </c>
      <c r="O233" s="487" t="s">
        <v>1944</v>
      </c>
      <c r="P233" s="526" t="str">
        <f t="array" ref="P233">IFERROR(IF(INDEX('Disaggregation Records'!$G$59:$G$92,MATCH(LEFT(L233,255),LEFT('Disaggregation Records'!$D$59:$D$92,255),0))=0,"",INDEX('Disaggregation Records'!$G$59:$G$92,MATCH(LEFT(L233,255),LEFT('Disaggregation Records'!$D$59:$D$92,255),0))),"")</f>
        <v/>
      </c>
      <c r="Q233" s="525" t="s">
        <v>878</v>
      </c>
      <c r="R233" s="50"/>
    </row>
    <row r="234" spans="1:18" ht="47.1" customHeight="1" x14ac:dyDescent="0.25">
      <c r="A234" s="410">
        <v>7</v>
      </c>
      <c r="B234" s="428" t="str">
        <f>IFERROR(VLOOKUP(A234,'Outcome Indicators - Section C'!$A$10:$S$27,19,FALSE),"")</f>
        <v/>
      </c>
      <c r="C234" s="523" t="str">
        <f t="array" ref="C234">IFERROR(IF(INDEX('Disaggregation Records'!$E$59:$E$92,MATCH(LEFT(L234,255),LEFT('Disaggregation Records'!$D$59:$D$92,255),0))=0,"",INDEX('Disaggregation Records'!$E$59:$E$92,MATCH(LEFT(L234,255),LEFT('Disaggregation Records'!$D$59:$D$92,255),0))),"")</f>
        <v/>
      </c>
      <c r="D234" s="523" t="str">
        <f t="array" ref="D234">IFERROR(IF(INDEX('Disaggregation Records'!$F$59:$F$92,MATCH(LEFT(L234,255),LEFT('Disaggregation Records'!$D$59:$D$92,255),0))=0,"",INDEX('Disaggregation Records'!$F$59:$F$92,MATCH(LEFT(L234,255),LEFT('Disaggregation Records'!$D$59:$D$92,255),0))),"")</f>
        <v/>
      </c>
      <c r="E234" s="413" t="str">
        <f t="array" ref="E234">IFERROR(IF(INDEX('Disaggregation Data'!$K$159:$K$310,MATCH(LEFT(M234,255),LEFT('Disaggregation Data'!$J$159:$J$310,255),0))=0,"",INDEX('Disaggregation Data'!$K$159:$K$310,MATCH(LEFT(M234,255),LEFT('Disaggregation Data'!J$159:$J$310,255),0))),"")</f>
        <v/>
      </c>
      <c r="F234" s="413" t="str">
        <f t="array" ref="F234">IFERROR(IF(INDEX('Disaggregation Data'!$L$159:$L$310,MATCH(LEFT(M234,255),LEFT('Disaggregation Data'!$J$159:$J$310,255),0))=0,"",INDEX('Disaggregation Data'!$L$159:$L$310,MATCH(LEFT(M234,255),LEFT('Disaggregation Data'!J$159:$J$310,255),0))),"")</f>
        <v/>
      </c>
      <c r="G234" s="413" t="str">
        <f t="array" ref="G234">IFERROR(IF(INDEX('Disaggregation Data'!$O$159:$O$310,MATCH(LEFT(M234,255),LEFT('Disaggregation Data'!$J$159:$J$310,255),0))=0,"",INDEX('Disaggregation Data'!$O$159:$O$310,MATCH(LEFT(M234,255),LEFT('Disaggregation Data'!J$159:$J$310,255),0))),"")</f>
        <v/>
      </c>
      <c r="H234" s="412" t="str">
        <f t="array" ref="H234">IFERROR(IF(INDEX('Disaggregation Data'!$P$159:$P$310,MATCH(LEFT(M234,255),LEFT('Disaggregation Data'!$J$159:$J$310,255),0))=0,"",INDEX('Disaggregation Data'!$P$159:$P$310,MATCH(LEFT(M234,255),LEFT('Disaggregation Data'!J$159:$J$310,255),0))),"")</f>
        <v/>
      </c>
      <c r="I234" s="412" t="str">
        <f t="array" ref="I234">IFERROR(IF(INDEX('Disaggregation Data'!$M$159:$M$310,MATCH(LEFT(M234,255),LEFT('Disaggregation Data'!$J$159:$J$310,255),0))=0,"",INDEX('Disaggregation Data'!$M$159:$M$310,MATCH(LEFT(M234,255),LEFT('Disaggregation Data'!J$159:$J$310,255),0))),"")</f>
        <v/>
      </c>
      <c r="J234" s="412" t="str">
        <f t="array" ref="J234">IFERROR(IF(INDEX('Disaggregation Data'!$N$159:$N$310,MATCH(LEFT(M234,255),LEFT('Disaggregation Data'!$J$159:$J$310,255),0))=0,"",INDEX('Disaggregation Data'!$N$159:$N$310,MATCH(LEFT(M234,255),LEFT('Disaggregation Data'!J$159:$J$310,255),0))),"")</f>
        <v/>
      </c>
      <c r="K234" s="504">
        <f t="shared" si="16"/>
        <v>56</v>
      </c>
      <c r="L234" s="504" t="str">
        <f t="shared" si="17"/>
        <v/>
      </c>
      <c r="M234" s="504" t="str">
        <f t="shared" si="18"/>
        <v/>
      </c>
      <c r="N234" s="482" t="b">
        <f t="shared" si="19"/>
        <v>0</v>
      </c>
      <c r="O234" s="487" t="s">
        <v>1945</v>
      </c>
      <c r="P234" s="526" t="str">
        <f t="array" ref="P234">IFERROR(IF(INDEX('Disaggregation Records'!$G$59:$G$92,MATCH(LEFT(L234,255),LEFT('Disaggregation Records'!$D$59:$D$92,255),0))=0,"",INDEX('Disaggregation Records'!$G$59:$G$92,MATCH(LEFT(L234,255),LEFT('Disaggregation Records'!$D$59:$D$92,255),0))),"")</f>
        <v/>
      </c>
      <c r="Q234" s="525" t="s">
        <v>878</v>
      </c>
      <c r="R234" s="50"/>
    </row>
    <row r="235" spans="1:18" ht="47.1" customHeight="1" x14ac:dyDescent="0.25">
      <c r="A235" s="410">
        <v>7</v>
      </c>
      <c r="B235" s="428" t="str">
        <f>IFERROR(VLOOKUP(A235,'Outcome Indicators - Section C'!$A$10:$S$27,19,FALSE),"")</f>
        <v/>
      </c>
      <c r="C235" s="523" t="str">
        <f t="array" ref="C235">IFERROR(IF(INDEX('Disaggregation Records'!$E$59:$E$92,MATCH(LEFT(L235,255),LEFT('Disaggregation Records'!$D$59:$D$92,255),0))=0,"",INDEX('Disaggregation Records'!$E$59:$E$92,MATCH(LEFT(L235,255),LEFT('Disaggregation Records'!$D$59:$D$92,255),0))),"")</f>
        <v/>
      </c>
      <c r="D235" s="523" t="str">
        <f t="array" ref="D235">IFERROR(IF(INDEX('Disaggregation Records'!$F$59:$F$92,MATCH(LEFT(L235,255),LEFT('Disaggregation Records'!$D$59:$D$92,255),0))=0,"",INDEX('Disaggregation Records'!$F$59:$F$92,MATCH(LEFT(L235,255),LEFT('Disaggregation Records'!$D$59:$D$92,255),0))),"")</f>
        <v/>
      </c>
      <c r="E235" s="413" t="str">
        <f t="array" ref="E235">IFERROR(IF(INDEX('Disaggregation Data'!$K$159:$K$310,MATCH(LEFT(M235,255),LEFT('Disaggregation Data'!$J$159:$J$310,255),0))=0,"",INDEX('Disaggregation Data'!$K$159:$K$310,MATCH(LEFT(M235,255),LEFT('Disaggregation Data'!J$159:$J$310,255),0))),"")</f>
        <v/>
      </c>
      <c r="F235" s="413" t="str">
        <f t="array" ref="F235">IFERROR(IF(INDEX('Disaggregation Data'!$L$159:$L$310,MATCH(LEFT(M235,255),LEFT('Disaggregation Data'!$J$159:$J$310,255),0))=0,"",INDEX('Disaggregation Data'!$L$159:$L$310,MATCH(LEFT(M235,255),LEFT('Disaggregation Data'!J$159:$J$310,255),0))),"")</f>
        <v/>
      </c>
      <c r="G235" s="413" t="str">
        <f t="array" ref="G235">IFERROR(IF(INDEX('Disaggregation Data'!$O$159:$O$310,MATCH(LEFT(M235,255),LEFT('Disaggregation Data'!$J$159:$J$310,255),0))=0,"",INDEX('Disaggregation Data'!$O$159:$O$310,MATCH(LEFT(M235,255),LEFT('Disaggregation Data'!J$159:$J$310,255),0))),"")</f>
        <v/>
      </c>
      <c r="H235" s="412" t="str">
        <f t="array" ref="H235">IFERROR(IF(INDEX('Disaggregation Data'!$P$159:$P$310,MATCH(LEFT(M235,255),LEFT('Disaggregation Data'!$J$159:$J$310,255),0))=0,"",INDEX('Disaggregation Data'!$P$159:$P$310,MATCH(LEFT(M235,255),LEFT('Disaggregation Data'!J$159:$J$310,255),0))),"")</f>
        <v/>
      </c>
      <c r="I235" s="412" t="str">
        <f t="array" ref="I235">IFERROR(IF(INDEX('Disaggregation Data'!$M$159:$M$310,MATCH(LEFT(M235,255),LEFT('Disaggregation Data'!$J$159:$J$310,255),0))=0,"",INDEX('Disaggregation Data'!$M$159:$M$310,MATCH(LEFT(M235,255),LEFT('Disaggregation Data'!J$159:$J$310,255),0))),"")</f>
        <v/>
      </c>
      <c r="J235" s="412" t="str">
        <f t="array" ref="J235">IFERROR(IF(INDEX('Disaggregation Data'!$N$159:$N$310,MATCH(LEFT(M235,255),LEFT('Disaggregation Data'!$J$159:$J$310,255),0))=0,"",INDEX('Disaggregation Data'!$N$159:$N$310,MATCH(LEFT(M235,255),LEFT('Disaggregation Data'!J$159:$J$310,255),0))),"")</f>
        <v/>
      </c>
      <c r="K235" s="504">
        <f t="shared" si="16"/>
        <v>57</v>
      </c>
      <c r="L235" s="504" t="str">
        <f t="shared" si="17"/>
        <v/>
      </c>
      <c r="M235" s="504" t="str">
        <f t="shared" si="18"/>
        <v/>
      </c>
      <c r="N235" s="482" t="b">
        <f t="shared" si="19"/>
        <v>0</v>
      </c>
      <c r="O235" s="487" t="s">
        <v>1946</v>
      </c>
      <c r="P235" s="526" t="str">
        <f t="array" ref="P235">IFERROR(IF(INDEX('Disaggregation Records'!$G$59:$G$92,MATCH(LEFT(L235,255),LEFT('Disaggregation Records'!$D$59:$D$92,255),0))=0,"",INDEX('Disaggregation Records'!$G$59:$G$92,MATCH(LEFT(L235,255),LEFT('Disaggregation Records'!$D$59:$D$92,255),0))),"")</f>
        <v/>
      </c>
      <c r="Q235" s="525" t="s">
        <v>878</v>
      </c>
      <c r="R235" s="50"/>
    </row>
    <row r="236" spans="1:18" ht="47.1" customHeight="1" x14ac:dyDescent="0.25">
      <c r="A236" s="410">
        <v>7</v>
      </c>
      <c r="B236" s="428" t="str">
        <f>IFERROR(VLOOKUP(A236,'Outcome Indicators - Section C'!$A$10:$S$27,19,FALSE),"")</f>
        <v/>
      </c>
      <c r="C236" s="523" t="str">
        <f t="array" ref="C236">IFERROR(IF(INDEX('Disaggregation Records'!$E$59:$E$92,MATCH(LEFT(L236,255),LEFT('Disaggregation Records'!$D$59:$D$92,255),0))=0,"",INDEX('Disaggregation Records'!$E$59:$E$92,MATCH(LEFT(L236,255),LEFT('Disaggregation Records'!$D$59:$D$92,255),0))),"")</f>
        <v/>
      </c>
      <c r="D236" s="523" t="str">
        <f t="array" ref="D236">IFERROR(IF(INDEX('Disaggregation Records'!$F$59:$F$92,MATCH(LEFT(L236,255),LEFT('Disaggregation Records'!$D$59:$D$92,255),0))=0,"",INDEX('Disaggregation Records'!$F$59:$F$92,MATCH(LEFT(L236,255),LEFT('Disaggregation Records'!$D$59:$D$92,255),0))),"")</f>
        <v/>
      </c>
      <c r="E236" s="413" t="str">
        <f t="array" ref="E236">IFERROR(IF(INDEX('Disaggregation Data'!$K$159:$K$310,MATCH(LEFT(M236,255),LEFT('Disaggregation Data'!$J$159:$J$310,255),0))=0,"",INDEX('Disaggregation Data'!$K$159:$K$310,MATCH(LEFT(M236,255),LEFT('Disaggregation Data'!J$159:$J$310,255),0))),"")</f>
        <v/>
      </c>
      <c r="F236" s="413" t="str">
        <f t="array" ref="F236">IFERROR(IF(INDEX('Disaggregation Data'!$L$159:$L$310,MATCH(LEFT(M236,255),LEFT('Disaggregation Data'!$J$159:$J$310,255),0))=0,"",INDEX('Disaggregation Data'!$L$159:$L$310,MATCH(LEFT(M236,255),LEFT('Disaggregation Data'!J$159:$J$310,255),0))),"")</f>
        <v/>
      </c>
      <c r="G236" s="413" t="str">
        <f t="array" ref="G236">IFERROR(IF(INDEX('Disaggregation Data'!$O$159:$O$310,MATCH(LEFT(M236,255),LEFT('Disaggregation Data'!$J$159:$J$310,255),0))=0,"",INDEX('Disaggregation Data'!$O$159:$O$310,MATCH(LEFT(M236,255),LEFT('Disaggregation Data'!J$159:$J$310,255),0))),"")</f>
        <v/>
      </c>
      <c r="H236" s="412" t="str">
        <f t="array" ref="H236">IFERROR(IF(INDEX('Disaggregation Data'!$P$159:$P$310,MATCH(LEFT(M236,255),LEFT('Disaggregation Data'!$J$159:$J$310,255),0))=0,"",INDEX('Disaggregation Data'!$P$159:$P$310,MATCH(LEFT(M236,255),LEFT('Disaggregation Data'!J$159:$J$310,255),0))),"")</f>
        <v/>
      </c>
      <c r="I236" s="412" t="str">
        <f t="array" ref="I236">IFERROR(IF(INDEX('Disaggregation Data'!$M$159:$M$310,MATCH(LEFT(M236,255),LEFT('Disaggregation Data'!$J$159:$J$310,255),0))=0,"",INDEX('Disaggregation Data'!$M$159:$M$310,MATCH(LEFT(M236,255),LEFT('Disaggregation Data'!J$159:$J$310,255),0))),"")</f>
        <v/>
      </c>
      <c r="J236" s="412" t="str">
        <f t="array" ref="J236">IFERROR(IF(INDEX('Disaggregation Data'!$N$159:$N$310,MATCH(LEFT(M236,255),LEFT('Disaggregation Data'!$J$159:$J$310,255),0))=0,"",INDEX('Disaggregation Data'!$N$159:$N$310,MATCH(LEFT(M236,255),LEFT('Disaggregation Data'!J$159:$J$310,255),0))),"")</f>
        <v/>
      </c>
      <c r="K236" s="504">
        <f t="shared" si="16"/>
        <v>58</v>
      </c>
      <c r="L236" s="504" t="str">
        <f t="shared" si="17"/>
        <v/>
      </c>
      <c r="M236" s="504" t="str">
        <f t="shared" si="18"/>
        <v/>
      </c>
      <c r="N236" s="482" t="b">
        <f t="shared" si="19"/>
        <v>0</v>
      </c>
      <c r="O236" s="487" t="s">
        <v>1947</v>
      </c>
      <c r="P236" s="526" t="str">
        <f t="array" ref="P236">IFERROR(IF(INDEX('Disaggregation Records'!$G$59:$G$92,MATCH(LEFT(L236,255),LEFT('Disaggregation Records'!$D$59:$D$92,255),0))=0,"",INDEX('Disaggregation Records'!$G$59:$G$92,MATCH(LEFT(L236,255),LEFT('Disaggregation Records'!$D$59:$D$92,255),0))),"")</f>
        <v/>
      </c>
      <c r="Q236" s="525" t="s">
        <v>878</v>
      </c>
      <c r="R236" s="50"/>
    </row>
    <row r="237" spans="1:18" ht="47.1" customHeight="1" x14ac:dyDescent="0.25">
      <c r="A237" s="410">
        <v>7</v>
      </c>
      <c r="B237" s="428" t="str">
        <f>IFERROR(VLOOKUP(A237,'Outcome Indicators - Section C'!$A$10:$S$27,19,FALSE),"")</f>
        <v/>
      </c>
      <c r="C237" s="523" t="str">
        <f t="array" ref="C237">IFERROR(IF(INDEX('Disaggregation Records'!$E$59:$E$92,MATCH(LEFT(L237,255),LEFT('Disaggregation Records'!$D$59:$D$92,255),0))=0,"",INDEX('Disaggregation Records'!$E$59:$E$92,MATCH(LEFT(L237,255),LEFT('Disaggregation Records'!$D$59:$D$92,255),0))),"")</f>
        <v/>
      </c>
      <c r="D237" s="523" t="str">
        <f t="array" ref="D237">IFERROR(IF(INDEX('Disaggregation Records'!$F$59:$F$92,MATCH(LEFT(L237,255),LEFT('Disaggregation Records'!$D$59:$D$92,255),0))=0,"",INDEX('Disaggregation Records'!$F$59:$F$92,MATCH(LEFT(L237,255),LEFT('Disaggregation Records'!$D$59:$D$92,255),0))),"")</f>
        <v/>
      </c>
      <c r="E237" s="413" t="str">
        <f t="array" ref="E237">IFERROR(IF(INDEX('Disaggregation Data'!$K$159:$K$310,MATCH(LEFT(M237,255),LEFT('Disaggregation Data'!$J$159:$J$310,255),0))=0,"",INDEX('Disaggregation Data'!$K$159:$K$310,MATCH(LEFT(M237,255),LEFT('Disaggregation Data'!J$159:$J$310,255),0))),"")</f>
        <v/>
      </c>
      <c r="F237" s="413" t="str">
        <f t="array" ref="F237">IFERROR(IF(INDEX('Disaggregation Data'!$L$159:$L$310,MATCH(LEFT(M237,255),LEFT('Disaggregation Data'!$J$159:$J$310,255),0))=0,"",INDEX('Disaggregation Data'!$L$159:$L$310,MATCH(LEFT(M237,255),LEFT('Disaggregation Data'!J$159:$J$310,255),0))),"")</f>
        <v/>
      </c>
      <c r="G237" s="413" t="str">
        <f t="array" ref="G237">IFERROR(IF(INDEX('Disaggregation Data'!$O$159:$O$310,MATCH(LEFT(M237,255),LEFT('Disaggregation Data'!$J$159:$J$310,255),0))=0,"",INDEX('Disaggregation Data'!$O$159:$O$310,MATCH(LEFT(M237,255),LEFT('Disaggregation Data'!J$159:$J$310,255),0))),"")</f>
        <v/>
      </c>
      <c r="H237" s="412" t="str">
        <f t="array" ref="H237">IFERROR(IF(INDEX('Disaggregation Data'!$P$159:$P$310,MATCH(LEFT(M237,255),LEFT('Disaggregation Data'!$J$159:$J$310,255),0))=0,"",INDEX('Disaggregation Data'!$P$159:$P$310,MATCH(LEFT(M237,255),LEFT('Disaggregation Data'!J$159:$J$310,255),0))),"")</f>
        <v/>
      </c>
      <c r="I237" s="412" t="str">
        <f t="array" ref="I237">IFERROR(IF(INDEX('Disaggregation Data'!$M$159:$M$310,MATCH(LEFT(M237,255),LEFT('Disaggregation Data'!$J$159:$J$310,255),0))=0,"",INDEX('Disaggregation Data'!$M$159:$M$310,MATCH(LEFT(M237,255),LEFT('Disaggregation Data'!J$159:$J$310,255),0))),"")</f>
        <v/>
      </c>
      <c r="J237" s="412" t="str">
        <f t="array" ref="J237">IFERROR(IF(INDEX('Disaggregation Data'!$N$159:$N$310,MATCH(LEFT(M237,255),LEFT('Disaggregation Data'!$J$159:$J$310,255),0))=0,"",INDEX('Disaggregation Data'!$N$159:$N$310,MATCH(LEFT(M237,255),LEFT('Disaggregation Data'!J$159:$J$310,255),0))),"")</f>
        <v/>
      </c>
      <c r="K237" s="504">
        <f t="shared" si="16"/>
        <v>59</v>
      </c>
      <c r="L237" s="504" t="str">
        <f t="shared" si="17"/>
        <v/>
      </c>
      <c r="M237" s="504" t="str">
        <f t="shared" si="18"/>
        <v/>
      </c>
      <c r="N237" s="482" t="b">
        <f t="shared" si="19"/>
        <v>0</v>
      </c>
      <c r="O237" s="487" t="s">
        <v>1948</v>
      </c>
      <c r="P237" s="526" t="str">
        <f t="array" ref="P237">IFERROR(IF(INDEX('Disaggregation Records'!$G$59:$G$92,MATCH(LEFT(L237,255),LEFT('Disaggregation Records'!$D$59:$D$92,255),0))=0,"",INDEX('Disaggregation Records'!$G$59:$G$92,MATCH(LEFT(L237,255),LEFT('Disaggregation Records'!$D$59:$D$92,255),0))),"")</f>
        <v/>
      </c>
      <c r="Q237" s="525" t="s">
        <v>878</v>
      </c>
      <c r="R237" s="50"/>
    </row>
    <row r="238" spans="1:18" ht="47.1" customHeight="1" x14ac:dyDescent="0.25">
      <c r="A238" s="410">
        <v>8</v>
      </c>
      <c r="B238" s="428" t="str">
        <f>IFERROR(VLOOKUP(A238,'Outcome Indicators - Section C'!$A$10:$S$27,19,FALSE),"")</f>
        <v/>
      </c>
      <c r="C238" s="523" t="str">
        <f t="array" ref="C238">IFERROR(IF(INDEX('Disaggregation Records'!$E$59:$E$92,MATCH(LEFT(L238,255),LEFT('Disaggregation Records'!$D$59:$D$92,255),0))=0,"",INDEX('Disaggregation Records'!$E$59:$E$92,MATCH(LEFT(L238,255),LEFT('Disaggregation Records'!$D$59:$D$92,255),0))),"")</f>
        <v/>
      </c>
      <c r="D238" s="523" t="str">
        <f t="array" ref="D238">IFERROR(IF(INDEX('Disaggregation Records'!$F$59:$F$92,MATCH(LEFT(L238,255),LEFT('Disaggregation Records'!$D$59:$D$92,255),0))=0,"",INDEX('Disaggregation Records'!$F$59:$F$92,MATCH(LEFT(L238,255),LEFT('Disaggregation Records'!$D$59:$D$92,255),0))),"")</f>
        <v/>
      </c>
      <c r="E238" s="413" t="str">
        <f t="array" ref="E238">IFERROR(IF(INDEX('Disaggregation Data'!$K$159:$K$310,MATCH(LEFT(M238,255),LEFT('Disaggregation Data'!$J$159:$J$310,255),0))=0,"",INDEX('Disaggregation Data'!$K$159:$K$310,MATCH(LEFT(M238,255),LEFT('Disaggregation Data'!J$159:$J$310,255),0))),"")</f>
        <v/>
      </c>
      <c r="F238" s="413" t="str">
        <f t="array" ref="F238">IFERROR(IF(INDEX('Disaggregation Data'!$L$159:$L$310,MATCH(LEFT(M238,255),LEFT('Disaggregation Data'!$J$159:$J$310,255),0))=0,"",INDEX('Disaggregation Data'!$L$159:$L$310,MATCH(LEFT(M238,255),LEFT('Disaggregation Data'!J$159:$J$310,255),0))),"")</f>
        <v/>
      </c>
      <c r="G238" s="413" t="str">
        <f t="array" ref="G238">IFERROR(IF(INDEX('Disaggregation Data'!$O$159:$O$310,MATCH(LEFT(M238,255),LEFT('Disaggregation Data'!$J$159:$J$310,255),0))=0,"",INDEX('Disaggregation Data'!$O$159:$O$310,MATCH(LEFT(M238,255),LEFT('Disaggregation Data'!J$159:$J$310,255),0))),"")</f>
        <v/>
      </c>
      <c r="H238" s="412" t="str">
        <f t="array" ref="H238">IFERROR(IF(INDEX('Disaggregation Data'!$P$159:$P$310,MATCH(LEFT(M238,255),LEFT('Disaggregation Data'!$J$159:$J$310,255),0))=0,"",INDEX('Disaggregation Data'!$P$159:$P$310,MATCH(LEFT(M238,255),LEFT('Disaggregation Data'!J$159:$J$310,255),0))),"")</f>
        <v/>
      </c>
      <c r="I238" s="412" t="str">
        <f t="array" ref="I238">IFERROR(IF(INDEX('Disaggregation Data'!$M$159:$M$310,MATCH(LEFT(M238,255),LEFT('Disaggregation Data'!$J$159:$J$310,255),0))=0,"",INDEX('Disaggregation Data'!$M$159:$M$310,MATCH(LEFT(M238,255),LEFT('Disaggregation Data'!J$159:$J$310,255),0))),"")</f>
        <v/>
      </c>
      <c r="J238" s="412" t="str">
        <f t="array" ref="J238">IFERROR(IF(INDEX('Disaggregation Data'!$N$159:$N$310,MATCH(LEFT(M238,255),LEFT('Disaggregation Data'!$J$159:$J$310,255),0))=0,"",INDEX('Disaggregation Data'!$N$159:$N$310,MATCH(LEFT(M238,255),LEFT('Disaggregation Data'!J$159:$J$310,255),0))),"")</f>
        <v/>
      </c>
      <c r="K238" s="504">
        <f t="shared" si="16"/>
        <v>60</v>
      </c>
      <c r="L238" s="504" t="str">
        <f t="shared" si="17"/>
        <v/>
      </c>
      <c r="M238" s="504" t="str">
        <f t="shared" si="18"/>
        <v/>
      </c>
      <c r="N238" s="482" t="b">
        <f t="shared" si="19"/>
        <v>0</v>
      </c>
      <c r="O238" s="487" t="s">
        <v>1949</v>
      </c>
      <c r="P238" s="526" t="str">
        <f t="array" ref="P238">IFERROR(IF(INDEX('Disaggregation Records'!$G$59:$G$92,MATCH(LEFT(L238,255),LEFT('Disaggregation Records'!$D$59:$D$92,255),0))=0,"",INDEX('Disaggregation Records'!$G$59:$G$92,MATCH(LEFT(L238,255),LEFT('Disaggregation Records'!$D$59:$D$92,255),0))),"")</f>
        <v/>
      </c>
      <c r="Q238" s="525" t="s">
        <v>879</v>
      </c>
      <c r="R238" s="50"/>
    </row>
    <row r="239" spans="1:18" ht="47.1" customHeight="1" x14ac:dyDescent="0.25">
      <c r="A239" s="410">
        <v>8</v>
      </c>
      <c r="B239" s="428" t="str">
        <f>IFERROR(VLOOKUP(A239,'Outcome Indicators - Section C'!$A$10:$S$27,19,FALSE),"")</f>
        <v/>
      </c>
      <c r="C239" s="523" t="str">
        <f t="array" ref="C239">IFERROR(IF(INDEX('Disaggregation Records'!$E$59:$E$92,MATCH(LEFT(L239,255),LEFT('Disaggregation Records'!$D$59:$D$92,255),0))=0,"",INDEX('Disaggregation Records'!$E$59:$E$92,MATCH(LEFT(L239,255),LEFT('Disaggregation Records'!$D$59:$D$92,255),0))),"")</f>
        <v/>
      </c>
      <c r="D239" s="523" t="str">
        <f t="array" ref="D239">IFERROR(IF(INDEX('Disaggregation Records'!$F$59:$F$92,MATCH(LEFT(L239,255),LEFT('Disaggregation Records'!$D$59:$D$92,255),0))=0,"",INDEX('Disaggregation Records'!$F$59:$F$92,MATCH(LEFT(L239,255),LEFT('Disaggregation Records'!$D$59:$D$92,255),0))),"")</f>
        <v/>
      </c>
      <c r="E239" s="413" t="str">
        <f t="array" ref="E239">IFERROR(IF(INDEX('Disaggregation Data'!$K$159:$K$310,MATCH(LEFT(M239,255),LEFT('Disaggregation Data'!$J$159:$J$310,255),0))=0,"",INDEX('Disaggregation Data'!$K$159:$K$310,MATCH(LEFT(M239,255),LEFT('Disaggregation Data'!J$159:$J$310,255),0))),"")</f>
        <v/>
      </c>
      <c r="F239" s="413" t="str">
        <f t="array" ref="F239">IFERROR(IF(INDEX('Disaggregation Data'!$L$159:$L$310,MATCH(LEFT(M239,255),LEFT('Disaggregation Data'!$J$159:$J$310,255),0))=0,"",INDEX('Disaggregation Data'!$L$159:$L$310,MATCH(LEFT(M239,255),LEFT('Disaggregation Data'!J$159:$J$310,255),0))),"")</f>
        <v/>
      </c>
      <c r="G239" s="413" t="str">
        <f t="array" ref="G239">IFERROR(IF(INDEX('Disaggregation Data'!$O$159:$O$310,MATCH(LEFT(M239,255),LEFT('Disaggregation Data'!$J$159:$J$310,255),0))=0,"",INDEX('Disaggregation Data'!$O$159:$O$310,MATCH(LEFT(M239,255),LEFT('Disaggregation Data'!J$159:$J$310,255),0))),"")</f>
        <v/>
      </c>
      <c r="H239" s="412" t="str">
        <f t="array" ref="H239">IFERROR(IF(INDEX('Disaggregation Data'!$P$159:$P$310,MATCH(LEFT(M239,255),LEFT('Disaggregation Data'!$J$159:$J$310,255),0))=0,"",INDEX('Disaggregation Data'!$P$159:$P$310,MATCH(LEFT(M239,255),LEFT('Disaggregation Data'!J$159:$J$310,255),0))),"")</f>
        <v/>
      </c>
      <c r="I239" s="412" t="str">
        <f t="array" ref="I239">IFERROR(IF(INDEX('Disaggregation Data'!$M$159:$M$310,MATCH(LEFT(M239,255),LEFT('Disaggregation Data'!$J$159:$J$310,255),0))=0,"",INDEX('Disaggregation Data'!$M$159:$M$310,MATCH(LEFT(M239,255),LEFT('Disaggregation Data'!J$159:$J$310,255),0))),"")</f>
        <v/>
      </c>
      <c r="J239" s="412" t="str">
        <f t="array" ref="J239">IFERROR(IF(INDEX('Disaggregation Data'!$N$159:$N$310,MATCH(LEFT(M239,255),LEFT('Disaggregation Data'!$J$159:$J$310,255),0))=0,"",INDEX('Disaggregation Data'!$N$159:$N$310,MATCH(LEFT(M239,255),LEFT('Disaggregation Data'!J$159:$J$310,255),0))),"")</f>
        <v/>
      </c>
      <c r="K239" s="504">
        <f t="shared" si="16"/>
        <v>61</v>
      </c>
      <c r="L239" s="504" t="str">
        <f t="shared" si="17"/>
        <v/>
      </c>
      <c r="M239" s="504" t="str">
        <f t="shared" si="18"/>
        <v/>
      </c>
      <c r="N239" s="482" t="b">
        <f t="shared" si="19"/>
        <v>0</v>
      </c>
      <c r="O239" s="487" t="s">
        <v>1950</v>
      </c>
      <c r="P239" s="526" t="str">
        <f t="array" ref="P239">IFERROR(IF(INDEX('Disaggregation Records'!$G$59:$G$92,MATCH(LEFT(L239,255),LEFT('Disaggregation Records'!$D$59:$D$92,255),0))=0,"",INDEX('Disaggregation Records'!$G$59:$G$92,MATCH(LEFT(L239,255),LEFT('Disaggregation Records'!$D$59:$D$92,255),0))),"")</f>
        <v/>
      </c>
      <c r="Q239" s="525" t="s">
        <v>879</v>
      </c>
      <c r="R239" s="50"/>
    </row>
    <row r="240" spans="1:18" ht="47.1" customHeight="1" x14ac:dyDescent="0.25">
      <c r="A240" s="410">
        <v>8</v>
      </c>
      <c r="B240" s="428" t="str">
        <f>IFERROR(VLOOKUP(A240,'Outcome Indicators - Section C'!$A$10:$S$27,19,FALSE),"")</f>
        <v/>
      </c>
      <c r="C240" s="523" t="str">
        <f t="array" ref="C240">IFERROR(IF(INDEX('Disaggregation Records'!$E$59:$E$92,MATCH(LEFT(L240,255),LEFT('Disaggregation Records'!$D$59:$D$92,255),0))=0,"",INDEX('Disaggregation Records'!$E$59:$E$92,MATCH(LEFT(L240,255),LEFT('Disaggregation Records'!$D$59:$D$92,255),0))),"")</f>
        <v/>
      </c>
      <c r="D240" s="523" t="str">
        <f t="array" ref="D240">IFERROR(IF(INDEX('Disaggregation Records'!$F$59:$F$92,MATCH(LEFT(L240,255),LEFT('Disaggregation Records'!$D$59:$D$92,255),0))=0,"",INDEX('Disaggregation Records'!$F$59:$F$92,MATCH(LEFT(L240,255),LEFT('Disaggregation Records'!$D$59:$D$92,255),0))),"")</f>
        <v/>
      </c>
      <c r="E240" s="413" t="str">
        <f t="array" ref="E240">IFERROR(IF(INDEX('Disaggregation Data'!$K$159:$K$310,MATCH(LEFT(M240,255),LEFT('Disaggregation Data'!$J$159:$J$310,255),0))=0,"",INDEX('Disaggregation Data'!$K$159:$K$310,MATCH(LEFT(M240,255),LEFT('Disaggregation Data'!J$159:$J$310,255),0))),"")</f>
        <v/>
      </c>
      <c r="F240" s="413" t="str">
        <f t="array" ref="F240">IFERROR(IF(INDEX('Disaggregation Data'!$L$159:$L$310,MATCH(LEFT(M240,255),LEFT('Disaggregation Data'!$J$159:$J$310,255),0))=0,"",INDEX('Disaggregation Data'!$L$159:$L$310,MATCH(LEFT(M240,255),LEFT('Disaggregation Data'!J$159:$J$310,255),0))),"")</f>
        <v/>
      </c>
      <c r="G240" s="413" t="str">
        <f t="array" ref="G240">IFERROR(IF(INDEX('Disaggregation Data'!$O$159:$O$310,MATCH(LEFT(M240,255),LEFT('Disaggregation Data'!$J$159:$J$310,255),0))=0,"",INDEX('Disaggregation Data'!$O$159:$O$310,MATCH(LEFT(M240,255),LEFT('Disaggregation Data'!J$159:$J$310,255),0))),"")</f>
        <v/>
      </c>
      <c r="H240" s="412" t="str">
        <f t="array" ref="H240">IFERROR(IF(INDEX('Disaggregation Data'!$P$159:$P$310,MATCH(LEFT(M240,255),LEFT('Disaggregation Data'!$J$159:$J$310,255),0))=0,"",INDEX('Disaggregation Data'!$P$159:$P$310,MATCH(LEFT(M240,255),LEFT('Disaggregation Data'!J$159:$J$310,255),0))),"")</f>
        <v/>
      </c>
      <c r="I240" s="412" t="str">
        <f t="array" ref="I240">IFERROR(IF(INDEX('Disaggregation Data'!$M$159:$M$310,MATCH(LEFT(M240,255),LEFT('Disaggregation Data'!$J$159:$J$310,255),0))=0,"",INDEX('Disaggregation Data'!$M$159:$M$310,MATCH(LEFT(M240,255),LEFT('Disaggregation Data'!J$159:$J$310,255),0))),"")</f>
        <v/>
      </c>
      <c r="J240" s="412" t="str">
        <f t="array" ref="J240">IFERROR(IF(INDEX('Disaggregation Data'!$N$159:$N$310,MATCH(LEFT(M240,255),LEFT('Disaggregation Data'!$J$159:$J$310,255),0))=0,"",INDEX('Disaggregation Data'!$N$159:$N$310,MATCH(LEFT(M240,255),LEFT('Disaggregation Data'!J$159:$J$310,255),0))),"")</f>
        <v/>
      </c>
      <c r="K240" s="504">
        <f t="shared" si="16"/>
        <v>62</v>
      </c>
      <c r="L240" s="504" t="str">
        <f t="shared" si="17"/>
        <v/>
      </c>
      <c r="M240" s="504" t="str">
        <f t="shared" si="18"/>
        <v/>
      </c>
      <c r="N240" s="482" t="b">
        <f t="shared" si="19"/>
        <v>0</v>
      </c>
      <c r="O240" s="487" t="s">
        <v>1951</v>
      </c>
      <c r="P240" s="526" t="str">
        <f t="array" ref="P240">IFERROR(IF(INDEX('Disaggregation Records'!$G$59:$G$92,MATCH(LEFT(L240,255),LEFT('Disaggregation Records'!$D$59:$D$92,255),0))=0,"",INDEX('Disaggregation Records'!$G$59:$G$92,MATCH(LEFT(L240,255),LEFT('Disaggregation Records'!$D$59:$D$92,255),0))),"")</f>
        <v/>
      </c>
      <c r="Q240" s="525" t="s">
        <v>879</v>
      </c>
      <c r="R240" s="50"/>
    </row>
    <row r="241" spans="1:18" ht="47.1" customHeight="1" x14ac:dyDescent="0.25">
      <c r="A241" s="410">
        <v>8</v>
      </c>
      <c r="B241" s="428" t="str">
        <f>IFERROR(VLOOKUP(A241,'Outcome Indicators - Section C'!$A$10:$S$27,19,FALSE),"")</f>
        <v/>
      </c>
      <c r="C241" s="523" t="str">
        <f t="array" ref="C241">IFERROR(IF(INDEX('Disaggregation Records'!$E$59:$E$92,MATCH(LEFT(L241,255),LEFT('Disaggregation Records'!$D$59:$D$92,255),0))=0,"",INDEX('Disaggregation Records'!$E$59:$E$92,MATCH(LEFT(L241,255),LEFT('Disaggregation Records'!$D$59:$D$92,255),0))),"")</f>
        <v/>
      </c>
      <c r="D241" s="523" t="str">
        <f t="array" ref="D241">IFERROR(IF(INDEX('Disaggregation Records'!$F$59:$F$92,MATCH(LEFT(L241,255),LEFT('Disaggregation Records'!$D$59:$D$92,255),0))=0,"",INDEX('Disaggregation Records'!$F$59:$F$92,MATCH(LEFT(L241,255),LEFT('Disaggregation Records'!$D$59:$D$92,255),0))),"")</f>
        <v/>
      </c>
      <c r="E241" s="413" t="str">
        <f t="array" ref="E241">IFERROR(IF(INDEX('Disaggregation Data'!$K$159:$K$310,MATCH(LEFT(M241,255),LEFT('Disaggregation Data'!$J$159:$J$310,255),0))=0,"",INDEX('Disaggregation Data'!$K$159:$K$310,MATCH(LEFT(M241,255),LEFT('Disaggregation Data'!J$159:$J$310,255),0))),"")</f>
        <v/>
      </c>
      <c r="F241" s="413" t="str">
        <f t="array" ref="F241">IFERROR(IF(INDEX('Disaggregation Data'!$L$159:$L$310,MATCH(LEFT(M241,255),LEFT('Disaggregation Data'!$J$159:$J$310,255),0))=0,"",INDEX('Disaggregation Data'!$L$159:$L$310,MATCH(LEFT(M241,255),LEFT('Disaggregation Data'!J$159:$J$310,255),0))),"")</f>
        <v/>
      </c>
      <c r="G241" s="413" t="str">
        <f t="array" ref="G241">IFERROR(IF(INDEX('Disaggregation Data'!$O$159:$O$310,MATCH(LEFT(M241,255),LEFT('Disaggregation Data'!$J$159:$J$310,255),0))=0,"",INDEX('Disaggregation Data'!$O$159:$O$310,MATCH(LEFT(M241,255),LEFT('Disaggregation Data'!J$159:$J$310,255),0))),"")</f>
        <v/>
      </c>
      <c r="H241" s="412" t="str">
        <f t="array" ref="H241">IFERROR(IF(INDEX('Disaggregation Data'!$P$159:$P$310,MATCH(LEFT(M241,255),LEFT('Disaggregation Data'!$J$159:$J$310,255),0))=0,"",INDEX('Disaggregation Data'!$P$159:$P$310,MATCH(LEFT(M241,255),LEFT('Disaggregation Data'!J$159:$J$310,255),0))),"")</f>
        <v/>
      </c>
      <c r="I241" s="412" t="str">
        <f t="array" ref="I241">IFERROR(IF(INDEX('Disaggregation Data'!$M$159:$M$310,MATCH(LEFT(M241,255),LEFT('Disaggregation Data'!$J$159:$J$310,255),0))=0,"",INDEX('Disaggregation Data'!$M$159:$M$310,MATCH(LEFT(M241,255),LEFT('Disaggregation Data'!J$159:$J$310,255),0))),"")</f>
        <v/>
      </c>
      <c r="J241" s="412" t="str">
        <f t="array" ref="J241">IFERROR(IF(INDEX('Disaggregation Data'!$N$159:$N$310,MATCH(LEFT(M241,255),LEFT('Disaggregation Data'!$J$159:$J$310,255),0))=0,"",INDEX('Disaggregation Data'!$N$159:$N$310,MATCH(LEFT(M241,255),LEFT('Disaggregation Data'!J$159:$J$310,255),0))),"")</f>
        <v/>
      </c>
      <c r="K241" s="504">
        <f t="shared" si="16"/>
        <v>63</v>
      </c>
      <c r="L241" s="504" t="str">
        <f t="shared" si="17"/>
        <v/>
      </c>
      <c r="M241" s="504" t="str">
        <f t="shared" si="18"/>
        <v/>
      </c>
      <c r="N241" s="482" t="b">
        <f t="shared" si="19"/>
        <v>0</v>
      </c>
      <c r="O241" s="487" t="s">
        <v>1952</v>
      </c>
      <c r="P241" s="526" t="str">
        <f t="array" ref="P241">IFERROR(IF(INDEX('Disaggregation Records'!$G$59:$G$92,MATCH(LEFT(L241,255),LEFT('Disaggregation Records'!$D$59:$D$92,255),0))=0,"",INDEX('Disaggregation Records'!$G$59:$G$92,MATCH(LEFT(L241,255),LEFT('Disaggregation Records'!$D$59:$D$92,255),0))),"")</f>
        <v/>
      </c>
      <c r="Q241" s="525" t="s">
        <v>879</v>
      </c>
      <c r="R241" s="50"/>
    </row>
    <row r="242" spans="1:18" ht="47.1" customHeight="1" x14ac:dyDescent="0.25">
      <c r="A242" s="410">
        <v>8</v>
      </c>
      <c r="B242" s="428" t="str">
        <f>IFERROR(VLOOKUP(A242,'Outcome Indicators - Section C'!$A$10:$S$27,19,FALSE),"")</f>
        <v/>
      </c>
      <c r="C242" s="523" t="str">
        <f t="array" ref="C242">IFERROR(IF(INDEX('Disaggregation Records'!$E$59:$E$92,MATCH(LEFT(L242,255),LEFT('Disaggregation Records'!$D$59:$D$92,255),0))=0,"",INDEX('Disaggregation Records'!$E$59:$E$92,MATCH(LEFT(L242,255),LEFT('Disaggregation Records'!$D$59:$D$92,255),0))),"")</f>
        <v/>
      </c>
      <c r="D242" s="523" t="str">
        <f t="array" ref="D242">IFERROR(IF(INDEX('Disaggregation Records'!$F$59:$F$92,MATCH(LEFT(L242,255),LEFT('Disaggregation Records'!$D$59:$D$92,255),0))=0,"",INDEX('Disaggregation Records'!$F$59:$F$92,MATCH(LEFT(L242,255),LEFT('Disaggregation Records'!$D$59:$D$92,255),0))),"")</f>
        <v/>
      </c>
      <c r="E242" s="413" t="str">
        <f t="array" ref="E242">IFERROR(IF(INDEX('Disaggregation Data'!$K$159:$K$310,MATCH(LEFT(M242,255),LEFT('Disaggregation Data'!$J$159:$J$310,255),0))=0,"",INDEX('Disaggregation Data'!$K$159:$K$310,MATCH(LEFT(M242,255),LEFT('Disaggregation Data'!J$159:$J$310,255),0))),"")</f>
        <v/>
      </c>
      <c r="F242" s="413" t="str">
        <f t="array" ref="F242">IFERROR(IF(INDEX('Disaggregation Data'!$L$159:$L$310,MATCH(LEFT(M242,255),LEFT('Disaggregation Data'!$J$159:$J$310,255),0))=0,"",INDEX('Disaggregation Data'!$L$159:$L$310,MATCH(LEFT(M242,255),LEFT('Disaggregation Data'!J$159:$J$310,255),0))),"")</f>
        <v/>
      </c>
      <c r="G242" s="413" t="str">
        <f t="array" ref="G242">IFERROR(IF(INDEX('Disaggregation Data'!$O$159:$O$310,MATCH(LEFT(M242,255),LEFT('Disaggregation Data'!$J$159:$J$310,255),0))=0,"",INDEX('Disaggregation Data'!$O$159:$O$310,MATCH(LEFT(M242,255),LEFT('Disaggregation Data'!J$159:$J$310,255),0))),"")</f>
        <v/>
      </c>
      <c r="H242" s="412" t="str">
        <f t="array" ref="H242">IFERROR(IF(INDEX('Disaggregation Data'!$P$159:$P$310,MATCH(LEFT(M242,255),LEFT('Disaggregation Data'!$J$159:$J$310,255),0))=0,"",INDEX('Disaggregation Data'!$P$159:$P$310,MATCH(LEFT(M242,255),LEFT('Disaggregation Data'!J$159:$J$310,255),0))),"")</f>
        <v/>
      </c>
      <c r="I242" s="412" t="str">
        <f t="array" ref="I242">IFERROR(IF(INDEX('Disaggregation Data'!$M$159:$M$310,MATCH(LEFT(M242,255),LEFT('Disaggregation Data'!$J$159:$J$310,255),0))=0,"",INDEX('Disaggregation Data'!$M$159:$M$310,MATCH(LEFT(M242,255),LEFT('Disaggregation Data'!J$159:$J$310,255),0))),"")</f>
        <v/>
      </c>
      <c r="J242" s="412" t="str">
        <f t="array" ref="J242">IFERROR(IF(INDEX('Disaggregation Data'!$N$159:$N$310,MATCH(LEFT(M242,255),LEFT('Disaggregation Data'!$J$159:$J$310,255),0))=0,"",INDEX('Disaggregation Data'!$N$159:$N$310,MATCH(LEFT(M242,255),LEFT('Disaggregation Data'!J$159:$J$310,255),0))),"")</f>
        <v/>
      </c>
      <c r="K242" s="504">
        <f t="shared" si="16"/>
        <v>64</v>
      </c>
      <c r="L242" s="504" t="str">
        <f t="shared" si="17"/>
        <v/>
      </c>
      <c r="M242" s="504" t="str">
        <f t="shared" si="18"/>
        <v/>
      </c>
      <c r="N242" s="482" t="b">
        <f t="shared" si="19"/>
        <v>0</v>
      </c>
      <c r="O242" s="487" t="s">
        <v>1953</v>
      </c>
      <c r="P242" s="526" t="str">
        <f t="array" ref="P242">IFERROR(IF(INDEX('Disaggregation Records'!$G$59:$G$92,MATCH(LEFT(L242,255),LEFT('Disaggregation Records'!$D$59:$D$92,255),0))=0,"",INDEX('Disaggregation Records'!$G$59:$G$92,MATCH(LEFT(L242,255),LEFT('Disaggregation Records'!$D$59:$D$92,255),0))),"")</f>
        <v/>
      </c>
      <c r="Q242" s="525" t="s">
        <v>879</v>
      </c>
      <c r="R242" s="50"/>
    </row>
    <row r="243" spans="1:18" ht="47.1" customHeight="1" x14ac:dyDescent="0.25">
      <c r="A243" s="410">
        <v>8</v>
      </c>
      <c r="B243" s="428" t="str">
        <f>IFERROR(VLOOKUP(A243,'Outcome Indicators - Section C'!$A$10:$S$27,19,FALSE),"")</f>
        <v/>
      </c>
      <c r="C243" s="523" t="str">
        <f t="array" ref="C243">IFERROR(IF(INDEX('Disaggregation Records'!$E$59:$E$92,MATCH(LEFT(L243,255),LEFT('Disaggregation Records'!$D$59:$D$92,255),0))=0,"",INDEX('Disaggregation Records'!$E$59:$E$92,MATCH(LEFT(L243,255),LEFT('Disaggregation Records'!$D$59:$D$92,255),0))),"")</f>
        <v/>
      </c>
      <c r="D243" s="523" t="str">
        <f t="array" ref="D243">IFERROR(IF(INDEX('Disaggregation Records'!$F$59:$F$92,MATCH(LEFT(L243,255),LEFT('Disaggregation Records'!$D$59:$D$92,255),0))=0,"",INDEX('Disaggregation Records'!$F$59:$F$92,MATCH(LEFT(L243,255),LEFT('Disaggregation Records'!$D$59:$D$92,255),0))),"")</f>
        <v/>
      </c>
      <c r="E243" s="413" t="str">
        <f t="array" ref="E243">IFERROR(IF(INDEX('Disaggregation Data'!$K$159:$K$310,MATCH(LEFT(M243,255),LEFT('Disaggregation Data'!$J$159:$J$310,255),0))=0,"",INDEX('Disaggregation Data'!$K$159:$K$310,MATCH(LEFT(M243,255),LEFT('Disaggregation Data'!J$159:$J$310,255),0))),"")</f>
        <v/>
      </c>
      <c r="F243" s="413" t="str">
        <f t="array" ref="F243">IFERROR(IF(INDEX('Disaggregation Data'!$L$159:$L$310,MATCH(LEFT(M243,255),LEFT('Disaggregation Data'!$J$159:$J$310,255),0))=0,"",INDEX('Disaggregation Data'!$L$159:$L$310,MATCH(LEFT(M243,255),LEFT('Disaggregation Data'!J$159:$J$310,255),0))),"")</f>
        <v/>
      </c>
      <c r="G243" s="413" t="str">
        <f t="array" ref="G243">IFERROR(IF(INDEX('Disaggregation Data'!$O$159:$O$310,MATCH(LEFT(M243,255),LEFT('Disaggregation Data'!$J$159:$J$310,255),0))=0,"",INDEX('Disaggregation Data'!$O$159:$O$310,MATCH(LEFT(M243,255),LEFT('Disaggregation Data'!J$159:$J$310,255),0))),"")</f>
        <v/>
      </c>
      <c r="H243" s="412" t="str">
        <f t="array" ref="H243">IFERROR(IF(INDEX('Disaggregation Data'!$P$159:$P$310,MATCH(LEFT(M243,255),LEFT('Disaggregation Data'!$J$159:$J$310,255),0))=0,"",INDEX('Disaggregation Data'!$P$159:$P$310,MATCH(LEFT(M243,255),LEFT('Disaggregation Data'!J$159:$J$310,255),0))),"")</f>
        <v/>
      </c>
      <c r="I243" s="412" t="str">
        <f t="array" ref="I243">IFERROR(IF(INDEX('Disaggregation Data'!$M$159:$M$310,MATCH(LEFT(M243,255),LEFT('Disaggregation Data'!$J$159:$J$310,255),0))=0,"",INDEX('Disaggregation Data'!$M$159:$M$310,MATCH(LEFT(M243,255),LEFT('Disaggregation Data'!J$159:$J$310,255),0))),"")</f>
        <v/>
      </c>
      <c r="J243" s="412" t="str">
        <f t="array" ref="J243">IFERROR(IF(INDEX('Disaggregation Data'!$N$159:$N$310,MATCH(LEFT(M243,255),LEFT('Disaggregation Data'!$J$159:$J$310,255),0))=0,"",INDEX('Disaggregation Data'!$N$159:$N$310,MATCH(LEFT(M243,255),LEFT('Disaggregation Data'!J$159:$J$310,255),0))),"")</f>
        <v/>
      </c>
      <c r="K243" s="504">
        <f t="shared" si="16"/>
        <v>65</v>
      </c>
      <c r="L243" s="504" t="str">
        <f t="shared" si="17"/>
        <v/>
      </c>
      <c r="M243" s="504" t="str">
        <f t="shared" si="18"/>
        <v/>
      </c>
      <c r="N243" s="482" t="b">
        <f t="shared" si="19"/>
        <v>0</v>
      </c>
      <c r="O243" s="487" t="s">
        <v>1954</v>
      </c>
      <c r="P243" s="526" t="str">
        <f t="array" ref="P243">IFERROR(IF(INDEX('Disaggregation Records'!$G$59:$G$92,MATCH(LEFT(L243,255),LEFT('Disaggregation Records'!$D$59:$D$92,255),0))=0,"",INDEX('Disaggregation Records'!$G$59:$G$92,MATCH(LEFT(L243,255),LEFT('Disaggregation Records'!$D$59:$D$92,255),0))),"")</f>
        <v/>
      </c>
      <c r="Q243" s="525" t="s">
        <v>879</v>
      </c>
      <c r="R243" s="50"/>
    </row>
    <row r="244" spans="1:18" ht="47.1" customHeight="1" x14ac:dyDescent="0.25">
      <c r="A244" s="410">
        <v>8</v>
      </c>
      <c r="B244" s="428" t="str">
        <f>IFERROR(VLOOKUP(A244,'Outcome Indicators - Section C'!$A$10:$S$27,19,FALSE),"")</f>
        <v/>
      </c>
      <c r="C244" s="523" t="str">
        <f t="array" ref="C244">IFERROR(IF(INDEX('Disaggregation Records'!$E$59:$E$92,MATCH(LEFT(L244,255),LEFT('Disaggregation Records'!$D$59:$D$92,255),0))=0,"",INDEX('Disaggregation Records'!$E$59:$E$92,MATCH(LEFT(L244,255),LEFT('Disaggregation Records'!$D$59:$D$92,255),0))),"")</f>
        <v/>
      </c>
      <c r="D244" s="523" t="str">
        <f t="array" ref="D244">IFERROR(IF(INDEX('Disaggregation Records'!$F$59:$F$92,MATCH(LEFT(L244,255),LEFT('Disaggregation Records'!$D$59:$D$92,255),0))=0,"",INDEX('Disaggregation Records'!$F$59:$F$92,MATCH(LEFT(L244,255),LEFT('Disaggregation Records'!$D$59:$D$92,255),0))),"")</f>
        <v/>
      </c>
      <c r="E244" s="413" t="str">
        <f t="array" ref="E244">IFERROR(IF(INDEX('Disaggregation Data'!$K$159:$K$310,MATCH(LEFT(M244,255),LEFT('Disaggregation Data'!$J$159:$J$310,255),0))=0,"",INDEX('Disaggregation Data'!$K$159:$K$310,MATCH(LEFT(M244,255),LEFT('Disaggregation Data'!J$159:$J$310,255),0))),"")</f>
        <v/>
      </c>
      <c r="F244" s="413" t="str">
        <f t="array" ref="F244">IFERROR(IF(INDEX('Disaggregation Data'!$L$159:$L$310,MATCH(LEFT(M244,255),LEFT('Disaggregation Data'!$J$159:$J$310,255),0))=0,"",INDEX('Disaggregation Data'!$L$159:$L$310,MATCH(LEFT(M244,255),LEFT('Disaggregation Data'!J$159:$J$310,255),0))),"")</f>
        <v/>
      </c>
      <c r="G244" s="413" t="str">
        <f t="array" ref="G244">IFERROR(IF(INDEX('Disaggregation Data'!$O$159:$O$310,MATCH(LEFT(M244,255),LEFT('Disaggregation Data'!$J$159:$J$310,255),0))=0,"",INDEX('Disaggregation Data'!$O$159:$O$310,MATCH(LEFT(M244,255),LEFT('Disaggregation Data'!J$159:$J$310,255),0))),"")</f>
        <v/>
      </c>
      <c r="H244" s="412" t="str">
        <f t="array" ref="H244">IFERROR(IF(INDEX('Disaggregation Data'!$P$159:$P$310,MATCH(LEFT(M244,255),LEFT('Disaggregation Data'!$J$159:$J$310,255),0))=0,"",INDEX('Disaggregation Data'!$P$159:$P$310,MATCH(LEFT(M244,255),LEFT('Disaggregation Data'!J$159:$J$310,255),0))),"")</f>
        <v/>
      </c>
      <c r="I244" s="412" t="str">
        <f t="array" ref="I244">IFERROR(IF(INDEX('Disaggregation Data'!$M$159:$M$310,MATCH(LEFT(M244,255),LEFT('Disaggregation Data'!$J$159:$J$310,255),0))=0,"",INDEX('Disaggregation Data'!$M$159:$M$310,MATCH(LEFT(M244,255),LEFT('Disaggregation Data'!J$159:$J$310,255),0))),"")</f>
        <v/>
      </c>
      <c r="J244" s="412" t="str">
        <f t="array" ref="J244">IFERROR(IF(INDEX('Disaggregation Data'!$N$159:$N$310,MATCH(LEFT(M244,255),LEFT('Disaggregation Data'!$J$159:$J$310,255),0))=0,"",INDEX('Disaggregation Data'!$N$159:$N$310,MATCH(LEFT(M244,255),LEFT('Disaggregation Data'!J$159:$J$310,255),0))),"")</f>
        <v/>
      </c>
      <c r="K244" s="504">
        <f t="shared" si="16"/>
        <v>66</v>
      </c>
      <c r="L244" s="504" t="str">
        <f t="shared" si="17"/>
        <v/>
      </c>
      <c r="M244" s="504" t="str">
        <f t="shared" si="18"/>
        <v/>
      </c>
      <c r="N244" s="482" t="b">
        <f t="shared" si="19"/>
        <v>0</v>
      </c>
      <c r="O244" s="487" t="s">
        <v>1955</v>
      </c>
      <c r="P244" s="526" t="str">
        <f t="array" ref="P244">IFERROR(IF(INDEX('Disaggregation Records'!$G$59:$G$92,MATCH(LEFT(L244,255),LEFT('Disaggregation Records'!$D$59:$D$92,255),0))=0,"",INDEX('Disaggregation Records'!$G$59:$G$92,MATCH(LEFT(L244,255),LEFT('Disaggregation Records'!$D$59:$D$92,255),0))),"")</f>
        <v/>
      </c>
      <c r="Q244" s="525" t="s">
        <v>879</v>
      </c>
      <c r="R244" s="50"/>
    </row>
    <row r="245" spans="1:18" ht="47.1" customHeight="1" x14ac:dyDescent="0.25">
      <c r="A245" s="410">
        <v>8</v>
      </c>
      <c r="B245" s="428" t="str">
        <f>IFERROR(VLOOKUP(A245,'Outcome Indicators - Section C'!$A$10:$S$27,19,FALSE),"")</f>
        <v/>
      </c>
      <c r="C245" s="523" t="str">
        <f t="array" ref="C245">IFERROR(IF(INDEX('Disaggregation Records'!$E$59:$E$92,MATCH(LEFT(L245,255),LEFT('Disaggregation Records'!$D$59:$D$92,255),0))=0,"",INDEX('Disaggregation Records'!$E$59:$E$92,MATCH(LEFT(L245,255),LEFT('Disaggregation Records'!$D$59:$D$92,255),0))),"")</f>
        <v/>
      </c>
      <c r="D245" s="523" t="str">
        <f t="array" ref="D245">IFERROR(IF(INDEX('Disaggregation Records'!$F$59:$F$92,MATCH(LEFT(L245,255),LEFT('Disaggregation Records'!$D$59:$D$92,255),0))=0,"",INDEX('Disaggregation Records'!$F$59:$F$92,MATCH(LEFT(L245,255),LEFT('Disaggregation Records'!$D$59:$D$92,255),0))),"")</f>
        <v/>
      </c>
      <c r="E245" s="413" t="str">
        <f t="array" ref="E245">IFERROR(IF(INDEX('Disaggregation Data'!$K$159:$K$310,MATCH(LEFT(M245,255),LEFT('Disaggregation Data'!$J$159:$J$310,255),0))=0,"",INDEX('Disaggregation Data'!$K$159:$K$310,MATCH(LEFT(M245,255),LEFT('Disaggregation Data'!J$159:$J$310,255),0))),"")</f>
        <v/>
      </c>
      <c r="F245" s="413" t="str">
        <f t="array" ref="F245">IFERROR(IF(INDEX('Disaggregation Data'!$L$159:$L$310,MATCH(LEFT(M245,255),LEFT('Disaggregation Data'!$J$159:$J$310,255),0))=0,"",INDEX('Disaggregation Data'!$L$159:$L$310,MATCH(LEFT(M245,255),LEFT('Disaggregation Data'!J$159:$J$310,255),0))),"")</f>
        <v/>
      </c>
      <c r="G245" s="413" t="str">
        <f t="array" ref="G245">IFERROR(IF(INDEX('Disaggregation Data'!$O$159:$O$310,MATCH(LEFT(M245,255),LEFT('Disaggregation Data'!$J$159:$J$310,255),0))=0,"",INDEX('Disaggregation Data'!$O$159:$O$310,MATCH(LEFT(M245,255),LEFT('Disaggregation Data'!J$159:$J$310,255),0))),"")</f>
        <v/>
      </c>
      <c r="H245" s="412" t="str">
        <f t="array" ref="H245">IFERROR(IF(INDEX('Disaggregation Data'!$P$159:$P$310,MATCH(LEFT(M245,255),LEFT('Disaggregation Data'!$J$159:$J$310,255),0))=0,"",INDEX('Disaggregation Data'!$P$159:$P$310,MATCH(LEFT(M245,255),LEFT('Disaggregation Data'!J$159:$J$310,255),0))),"")</f>
        <v/>
      </c>
      <c r="I245" s="412" t="str">
        <f t="array" ref="I245">IFERROR(IF(INDEX('Disaggregation Data'!$M$159:$M$310,MATCH(LEFT(M245,255),LEFT('Disaggregation Data'!$J$159:$J$310,255),0))=0,"",INDEX('Disaggregation Data'!$M$159:$M$310,MATCH(LEFT(M245,255),LEFT('Disaggregation Data'!J$159:$J$310,255),0))),"")</f>
        <v/>
      </c>
      <c r="J245" s="412" t="str">
        <f t="array" ref="J245">IFERROR(IF(INDEX('Disaggregation Data'!$N$159:$N$310,MATCH(LEFT(M245,255),LEFT('Disaggregation Data'!$J$159:$J$310,255),0))=0,"",INDEX('Disaggregation Data'!$N$159:$N$310,MATCH(LEFT(M245,255),LEFT('Disaggregation Data'!J$159:$J$310,255),0))),"")</f>
        <v/>
      </c>
      <c r="K245" s="504">
        <f t="shared" si="16"/>
        <v>67</v>
      </c>
      <c r="L245" s="504" t="str">
        <f t="shared" si="17"/>
        <v/>
      </c>
      <c r="M245" s="504" t="str">
        <f t="shared" si="18"/>
        <v/>
      </c>
      <c r="N245" s="482" t="b">
        <f t="shared" si="19"/>
        <v>0</v>
      </c>
      <c r="O245" s="487" t="s">
        <v>1956</v>
      </c>
      <c r="P245" s="526" t="str">
        <f t="array" ref="P245">IFERROR(IF(INDEX('Disaggregation Records'!$G$59:$G$92,MATCH(LEFT(L245,255),LEFT('Disaggregation Records'!$D$59:$D$92,255),0))=0,"",INDEX('Disaggregation Records'!$G$59:$G$92,MATCH(LEFT(L245,255),LEFT('Disaggregation Records'!$D$59:$D$92,255),0))),"")</f>
        <v/>
      </c>
      <c r="Q245" s="525" t="s">
        <v>879</v>
      </c>
      <c r="R245" s="50"/>
    </row>
    <row r="246" spans="1:18" ht="47.1" customHeight="1" x14ac:dyDescent="0.25">
      <c r="A246" s="410">
        <v>8</v>
      </c>
      <c r="B246" s="428" t="str">
        <f>IFERROR(VLOOKUP(A246,'Outcome Indicators - Section C'!$A$10:$S$27,19,FALSE),"")</f>
        <v/>
      </c>
      <c r="C246" s="523" t="str">
        <f t="array" ref="C246">IFERROR(IF(INDEX('Disaggregation Records'!$E$59:$E$92,MATCH(LEFT(L246,255),LEFT('Disaggregation Records'!$D$59:$D$92,255),0))=0,"",INDEX('Disaggregation Records'!$E$59:$E$92,MATCH(LEFT(L246,255),LEFT('Disaggregation Records'!$D$59:$D$92,255),0))),"")</f>
        <v/>
      </c>
      <c r="D246" s="523" t="str">
        <f t="array" ref="D246">IFERROR(IF(INDEX('Disaggregation Records'!$F$59:$F$92,MATCH(LEFT(L246,255),LEFT('Disaggregation Records'!$D$59:$D$92,255),0))=0,"",INDEX('Disaggregation Records'!$F$59:$F$92,MATCH(LEFT(L246,255),LEFT('Disaggregation Records'!$D$59:$D$92,255),0))),"")</f>
        <v/>
      </c>
      <c r="E246" s="413" t="str">
        <f t="array" ref="E246">IFERROR(IF(INDEX('Disaggregation Data'!$K$159:$K$310,MATCH(LEFT(M246,255),LEFT('Disaggregation Data'!$J$159:$J$310,255),0))=0,"",INDEX('Disaggregation Data'!$K$159:$K$310,MATCH(LEFT(M246,255),LEFT('Disaggregation Data'!J$159:$J$310,255),0))),"")</f>
        <v/>
      </c>
      <c r="F246" s="413" t="str">
        <f t="array" ref="F246">IFERROR(IF(INDEX('Disaggregation Data'!$L$159:$L$310,MATCH(LEFT(M246,255),LEFT('Disaggregation Data'!$J$159:$J$310,255),0))=0,"",INDEX('Disaggregation Data'!$L$159:$L$310,MATCH(LEFT(M246,255),LEFT('Disaggregation Data'!J$159:$J$310,255),0))),"")</f>
        <v/>
      </c>
      <c r="G246" s="413" t="str">
        <f t="array" ref="G246">IFERROR(IF(INDEX('Disaggregation Data'!$O$159:$O$310,MATCH(LEFT(M246,255),LEFT('Disaggregation Data'!$J$159:$J$310,255),0))=0,"",INDEX('Disaggregation Data'!$O$159:$O$310,MATCH(LEFT(M246,255),LEFT('Disaggregation Data'!J$159:$J$310,255),0))),"")</f>
        <v/>
      </c>
      <c r="H246" s="412" t="str">
        <f t="array" ref="H246">IFERROR(IF(INDEX('Disaggregation Data'!$P$159:$P$310,MATCH(LEFT(M246,255),LEFT('Disaggregation Data'!$J$159:$J$310,255),0))=0,"",INDEX('Disaggregation Data'!$P$159:$P$310,MATCH(LEFT(M246,255),LEFT('Disaggregation Data'!J$159:$J$310,255),0))),"")</f>
        <v/>
      </c>
      <c r="I246" s="412" t="str">
        <f t="array" ref="I246">IFERROR(IF(INDEX('Disaggregation Data'!$M$159:$M$310,MATCH(LEFT(M246,255),LEFT('Disaggregation Data'!$J$159:$J$310,255),0))=0,"",INDEX('Disaggregation Data'!$M$159:$M$310,MATCH(LEFT(M246,255),LEFT('Disaggregation Data'!J$159:$J$310,255),0))),"")</f>
        <v/>
      </c>
      <c r="J246" s="412" t="str">
        <f t="array" ref="J246">IFERROR(IF(INDEX('Disaggregation Data'!$N$159:$N$310,MATCH(LEFT(M246,255),LEFT('Disaggregation Data'!$J$159:$J$310,255),0))=0,"",INDEX('Disaggregation Data'!$N$159:$N$310,MATCH(LEFT(M246,255),LEFT('Disaggregation Data'!J$159:$J$310,255),0))),"")</f>
        <v/>
      </c>
      <c r="K246" s="504">
        <f t="shared" si="16"/>
        <v>68</v>
      </c>
      <c r="L246" s="504" t="str">
        <f t="shared" si="17"/>
        <v/>
      </c>
      <c r="M246" s="504" t="str">
        <f t="shared" si="18"/>
        <v/>
      </c>
      <c r="N246" s="482" t="b">
        <f t="shared" si="19"/>
        <v>0</v>
      </c>
      <c r="O246" s="487" t="s">
        <v>1957</v>
      </c>
      <c r="P246" s="526" t="str">
        <f t="array" ref="P246">IFERROR(IF(INDEX('Disaggregation Records'!$G$59:$G$92,MATCH(LEFT(L246,255),LEFT('Disaggregation Records'!$D$59:$D$92,255),0))=0,"",INDEX('Disaggregation Records'!$G$59:$G$92,MATCH(LEFT(L246,255),LEFT('Disaggregation Records'!$D$59:$D$92,255),0))),"")</f>
        <v/>
      </c>
      <c r="Q246" s="525" t="s">
        <v>879</v>
      </c>
      <c r="R246" s="50"/>
    </row>
    <row r="247" spans="1:18" ht="47.1" customHeight="1" x14ac:dyDescent="0.25">
      <c r="A247" s="410">
        <v>8</v>
      </c>
      <c r="B247" s="428" t="str">
        <f>IFERROR(VLOOKUP(A247,'Outcome Indicators - Section C'!$A$10:$S$27,19,FALSE),"")</f>
        <v/>
      </c>
      <c r="C247" s="523" t="str">
        <f t="array" ref="C247">IFERROR(IF(INDEX('Disaggregation Records'!$E$59:$E$92,MATCH(LEFT(L247,255),LEFT('Disaggregation Records'!$D$59:$D$92,255),0))=0,"",INDEX('Disaggregation Records'!$E$59:$E$92,MATCH(LEFT(L247,255),LEFT('Disaggregation Records'!$D$59:$D$92,255),0))),"")</f>
        <v/>
      </c>
      <c r="D247" s="523" t="str">
        <f t="array" ref="D247">IFERROR(IF(INDEX('Disaggregation Records'!$F$59:$F$92,MATCH(LEFT(L247,255),LEFT('Disaggregation Records'!$D$59:$D$92,255),0))=0,"",INDEX('Disaggregation Records'!$F$59:$F$92,MATCH(LEFT(L247,255),LEFT('Disaggregation Records'!$D$59:$D$92,255),0))),"")</f>
        <v/>
      </c>
      <c r="E247" s="413" t="str">
        <f t="array" ref="E247">IFERROR(IF(INDEX('Disaggregation Data'!$K$159:$K$310,MATCH(LEFT(M247,255),LEFT('Disaggregation Data'!$J$159:$J$310,255),0))=0,"",INDEX('Disaggregation Data'!$K$159:$K$310,MATCH(LEFT(M247,255),LEFT('Disaggregation Data'!J$159:$J$310,255),0))),"")</f>
        <v/>
      </c>
      <c r="F247" s="413" t="str">
        <f t="array" ref="F247">IFERROR(IF(INDEX('Disaggregation Data'!$L$159:$L$310,MATCH(LEFT(M247,255),LEFT('Disaggregation Data'!$J$159:$J$310,255),0))=0,"",INDEX('Disaggregation Data'!$L$159:$L$310,MATCH(LEFT(M247,255),LEFT('Disaggregation Data'!J$159:$J$310,255),0))),"")</f>
        <v/>
      </c>
      <c r="G247" s="413" t="str">
        <f t="array" ref="G247">IFERROR(IF(INDEX('Disaggregation Data'!$O$159:$O$310,MATCH(LEFT(M247,255),LEFT('Disaggregation Data'!$J$159:$J$310,255),0))=0,"",INDEX('Disaggregation Data'!$O$159:$O$310,MATCH(LEFT(M247,255),LEFT('Disaggregation Data'!J$159:$J$310,255),0))),"")</f>
        <v/>
      </c>
      <c r="H247" s="412" t="str">
        <f t="array" ref="H247">IFERROR(IF(INDEX('Disaggregation Data'!$P$159:$P$310,MATCH(LEFT(M247,255),LEFT('Disaggregation Data'!$J$159:$J$310,255),0))=0,"",INDEX('Disaggregation Data'!$P$159:$P$310,MATCH(LEFT(M247,255),LEFT('Disaggregation Data'!J$159:$J$310,255),0))),"")</f>
        <v/>
      </c>
      <c r="I247" s="412" t="str">
        <f t="array" ref="I247">IFERROR(IF(INDEX('Disaggregation Data'!$M$159:$M$310,MATCH(LEFT(M247,255),LEFT('Disaggregation Data'!$J$159:$J$310,255),0))=0,"",INDEX('Disaggregation Data'!$M$159:$M$310,MATCH(LEFT(M247,255),LEFT('Disaggregation Data'!J$159:$J$310,255),0))),"")</f>
        <v/>
      </c>
      <c r="J247" s="412" t="str">
        <f t="array" ref="J247">IFERROR(IF(INDEX('Disaggregation Data'!$N$159:$N$310,MATCH(LEFT(M247,255),LEFT('Disaggregation Data'!$J$159:$J$310,255),0))=0,"",INDEX('Disaggregation Data'!$N$159:$N$310,MATCH(LEFT(M247,255),LEFT('Disaggregation Data'!J$159:$J$310,255),0))),"")</f>
        <v/>
      </c>
      <c r="K247" s="504">
        <f t="shared" si="16"/>
        <v>69</v>
      </c>
      <c r="L247" s="504" t="str">
        <f t="shared" si="17"/>
        <v/>
      </c>
      <c r="M247" s="504" t="str">
        <f t="shared" si="18"/>
        <v/>
      </c>
      <c r="N247" s="482" t="b">
        <f t="shared" si="19"/>
        <v>0</v>
      </c>
      <c r="O247" s="487" t="s">
        <v>1958</v>
      </c>
      <c r="P247" s="526" t="str">
        <f t="array" ref="P247">IFERROR(IF(INDEX('Disaggregation Records'!$G$59:$G$92,MATCH(LEFT(L247,255),LEFT('Disaggregation Records'!$D$59:$D$92,255),0))=0,"",INDEX('Disaggregation Records'!$G$59:$G$92,MATCH(LEFT(L247,255),LEFT('Disaggregation Records'!$D$59:$D$92,255),0))),"")</f>
        <v/>
      </c>
      <c r="Q247" s="525" t="s">
        <v>879</v>
      </c>
      <c r="R247" s="50"/>
    </row>
    <row r="248" spans="1:18" ht="47.1" customHeight="1" x14ac:dyDescent="0.25">
      <c r="A248" s="410">
        <v>9</v>
      </c>
      <c r="B248" s="428" t="str">
        <f>IFERROR(VLOOKUP(A248,'Outcome Indicators - Section C'!$A$10:$S$27,19,FALSE),"")</f>
        <v/>
      </c>
      <c r="C248" s="523" t="str">
        <f t="array" ref="C248">IFERROR(IF(INDEX('Disaggregation Records'!$E$59:$E$92,MATCH(LEFT(L248,255),LEFT('Disaggregation Records'!$D$59:$D$92,255),0))=0,"",INDEX('Disaggregation Records'!$E$59:$E$92,MATCH(LEFT(L248,255),LEFT('Disaggregation Records'!$D$59:$D$92,255),0))),"")</f>
        <v/>
      </c>
      <c r="D248" s="523" t="str">
        <f t="array" ref="D248">IFERROR(IF(INDEX('Disaggregation Records'!$F$59:$F$92,MATCH(LEFT(L248,255),LEFT('Disaggregation Records'!$D$59:$D$92,255),0))=0,"",INDEX('Disaggregation Records'!$F$59:$F$92,MATCH(LEFT(L248,255),LEFT('Disaggregation Records'!$D$59:$D$92,255),0))),"")</f>
        <v/>
      </c>
      <c r="E248" s="413" t="str">
        <f t="array" ref="E248">IFERROR(IF(INDEX('Disaggregation Data'!$K$159:$K$310,MATCH(LEFT(M248,255),LEFT('Disaggregation Data'!$J$159:$J$310,255),0))=0,"",INDEX('Disaggregation Data'!$K$159:$K$310,MATCH(LEFT(M248,255),LEFT('Disaggregation Data'!J$159:$J$310,255),0))),"")</f>
        <v/>
      </c>
      <c r="F248" s="413" t="str">
        <f t="array" ref="F248">IFERROR(IF(INDEX('Disaggregation Data'!$L$159:$L$310,MATCH(LEFT(M248,255),LEFT('Disaggregation Data'!$J$159:$J$310,255),0))=0,"",INDEX('Disaggregation Data'!$L$159:$L$310,MATCH(LEFT(M248,255),LEFT('Disaggregation Data'!J$159:$J$310,255),0))),"")</f>
        <v/>
      </c>
      <c r="G248" s="413" t="str">
        <f t="array" ref="G248">IFERROR(IF(INDEX('Disaggregation Data'!$O$159:$O$310,MATCH(LEFT(M248,255),LEFT('Disaggregation Data'!$J$159:$J$310,255),0))=0,"",INDEX('Disaggregation Data'!$O$159:$O$310,MATCH(LEFT(M248,255),LEFT('Disaggregation Data'!J$159:$J$310,255),0))),"")</f>
        <v/>
      </c>
      <c r="H248" s="412" t="str">
        <f t="array" ref="H248">IFERROR(IF(INDEX('Disaggregation Data'!$P$159:$P$310,MATCH(LEFT(M248,255),LEFT('Disaggregation Data'!$J$159:$J$310,255),0))=0,"",INDEX('Disaggregation Data'!$P$159:$P$310,MATCH(LEFT(M248,255),LEFT('Disaggregation Data'!J$159:$J$310,255),0))),"")</f>
        <v/>
      </c>
      <c r="I248" s="412" t="str">
        <f t="array" ref="I248">IFERROR(IF(INDEX('Disaggregation Data'!$M$159:$M$310,MATCH(LEFT(M248,255),LEFT('Disaggregation Data'!$J$159:$J$310,255),0))=0,"",INDEX('Disaggregation Data'!$M$159:$M$310,MATCH(LEFT(M248,255),LEFT('Disaggregation Data'!J$159:$J$310,255),0))),"")</f>
        <v/>
      </c>
      <c r="J248" s="412" t="str">
        <f t="array" ref="J248">IFERROR(IF(INDEX('Disaggregation Data'!$N$159:$N$310,MATCH(LEFT(M248,255),LEFT('Disaggregation Data'!$J$159:$J$310,255),0))=0,"",INDEX('Disaggregation Data'!$N$159:$N$310,MATCH(LEFT(M248,255),LEFT('Disaggregation Data'!J$159:$J$310,255),0))),"")</f>
        <v/>
      </c>
      <c r="K248" s="504">
        <f t="shared" si="16"/>
        <v>70</v>
      </c>
      <c r="L248" s="504" t="str">
        <f t="shared" si="17"/>
        <v/>
      </c>
      <c r="M248" s="504" t="str">
        <f t="shared" si="18"/>
        <v/>
      </c>
      <c r="N248" s="482" t="b">
        <f t="shared" si="19"/>
        <v>0</v>
      </c>
      <c r="O248" s="487" t="s">
        <v>1959</v>
      </c>
      <c r="P248" s="526" t="str">
        <f t="array" ref="P248">IFERROR(IF(INDEX('Disaggregation Records'!$G$59:$G$92,MATCH(LEFT(L248,255),LEFT('Disaggregation Records'!$D$59:$D$92,255),0))=0,"",INDEX('Disaggregation Records'!$G$59:$G$92,MATCH(LEFT(L248,255),LEFT('Disaggregation Records'!$D$59:$D$92,255),0))),"")</f>
        <v/>
      </c>
      <c r="Q248" s="525" t="s">
        <v>880</v>
      </c>
      <c r="R248" s="50"/>
    </row>
    <row r="249" spans="1:18" ht="47.1" customHeight="1" x14ac:dyDescent="0.25">
      <c r="A249" s="410">
        <v>9</v>
      </c>
      <c r="B249" s="428" t="str">
        <f>IFERROR(VLOOKUP(A249,'Outcome Indicators - Section C'!$A$10:$S$27,19,FALSE),"")</f>
        <v/>
      </c>
      <c r="C249" s="523" t="str">
        <f t="array" ref="C249">IFERROR(IF(INDEX('Disaggregation Records'!$E$59:$E$92,MATCH(LEFT(L249,255),LEFT('Disaggregation Records'!$D$59:$D$92,255),0))=0,"",INDEX('Disaggregation Records'!$E$59:$E$92,MATCH(LEFT(L249,255),LEFT('Disaggregation Records'!$D$59:$D$92,255),0))),"")</f>
        <v/>
      </c>
      <c r="D249" s="523" t="str">
        <f t="array" ref="D249">IFERROR(IF(INDEX('Disaggregation Records'!$F$59:$F$92,MATCH(LEFT(L249,255),LEFT('Disaggregation Records'!$D$59:$D$92,255),0))=0,"",INDEX('Disaggregation Records'!$F$59:$F$92,MATCH(LEFT(L249,255),LEFT('Disaggregation Records'!$D$59:$D$92,255),0))),"")</f>
        <v/>
      </c>
      <c r="E249" s="413" t="str">
        <f t="array" ref="E249">IFERROR(IF(INDEX('Disaggregation Data'!$K$159:$K$310,MATCH(LEFT(M249,255),LEFT('Disaggregation Data'!$J$159:$J$310,255),0))=0,"",INDEX('Disaggregation Data'!$K$159:$K$310,MATCH(LEFT(M249,255),LEFT('Disaggregation Data'!J$159:$J$310,255),0))),"")</f>
        <v/>
      </c>
      <c r="F249" s="413" t="str">
        <f t="array" ref="F249">IFERROR(IF(INDEX('Disaggregation Data'!$L$159:$L$310,MATCH(LEFT(M249,255),LEFT('Disaggregation Data'!$J$159:$J$310,255),0))=0,"",INDEX('Disaggregation Data'!$L$159:$L$310,MATCH(LEFT(M249,255),LEFT('Disaggregation Data'!J$159:$J$310,255),0))),"")</f>
        <v/>
      </c>
      <c r="G249" s="413" t="str">
        <f t="array" ref="G249">IFERROR(IF(INDEX('Disaggregation Data'!$O$159:$O$310,MATCH(LEFT(M249,255),LEFT('Disaggregation Data'!$J$159:$J$310,255),0))=0,"",INDEX('Disaggregation Data'!$O$159:$O$310,MATCH(LEFT(M249,255),LEFT('Disaggregation Data'!J$159:$J$310,255),0))),"")</f>
        <v/>
      </c>
      <c r="H249" s="412" t="str">
        <f t="array" ref="H249">IFERROR(IF(INDEX('Disaggregation Data'!$P$159:$P$310,MATCH(LEFT(M249,255),LEFT('Disaggregation Data'!$J$159:$J$310,255),0))=0,"",INDEX('Disaggregation Data'!$P$159:$P$310,MATCH(LEFT(M249,255),LEFT('Disaggregation Data'!J$159:$J$310,255),0))),"")</f>
        <v/>
      </c>
      <c r="I249" s="412" t="str">
        <f t="array" ref="I249">IFERROR(IF(INDEX('Disaggregation Data'!$M$159:$M$310,MATCH(LEFT(M249,255),LEFT('Disaggregation Data'!$J$159:$J$310,255),0))=0,"",INDEX('Disaggregation Data'!$M$159:$M$310,MATCH(LEFT(M249,255),LEFT('Disaggregation Data'!J$159:$J$310,255),0))),"")</f>
        <v/>
      </c>
      <c r="J249" s="412" t="str">
        <f t="array" ref="J249">IFERROR(IF(INDEX('Disaggregation Data'!$N$159:$N$310,MATCH(LEFT(M249,255),LEFT('Disaggregation Data'!$J$159:$J$310,255),0))=0,"",INDEX('Disaggregation Data'!$N$159:$N$310,MATCH(LEFT(M249,255),LEFT('Disaggregation Data'!J$159:$J$310,255),0))),"")</f>
        <v/>
      </c>
      <c r="K249" s="504">
        <f t="shared" si="16"/>
        <v>71</v>
      </c>
      <c r="L249" s="504" t="str">
        <f t="shared" si="17"/>
        <v/>
      </c>
      <c r="M249" s="504" t="str">
        <f t="shared" si="18"/>
        <v/>
      </c>
      <c r="N249" s="482" t="b">
        <f t="shared" si="19"/>
        <v>0</v>
      </c>
      <c r="O249" s="487" t="s">
        <v>1960</v>
      </c>
      <c r="P249" s="526" t="str">
        <f t="array" ref="P249">IFERROR(IF(INDEX('Disaggregation Records'!$G$59:$G$92,MATCH(LEFT(L249,255),LEFT('Disaggregation Records'!$D$59:$D$92,255),0))=0,"",INDEX('Disaggregation Records'!$G$59:$G$92,MATCH(LEFT(L249,255),LEFT('Disaggregation Records'!$D$59:$D$92,255),0))),"")</f>
        <v/>
      </c>
      <c r="Q249" s="525" t="s">
        <v>880</v>
      </c>
      <c r="R249" s="50"/>
    </row>
    <row r="250" spans="1:18" ht="47.1" customHeight="1" x14ac:dyDescent="0.25">
      <c r="A250" s="410">
        <v>9</v>
      </c>
      <c r="B250" s="428" t="str">
        <f>IFERROR(VLOOKUP(A250,'Outcome Indicators - Section C'!$A$10:$S$27,19,FALSE),"")</f>
        <v/>
      </c>
      <c r="C250" s="523" t="str">
        <f t="array" ref="C250">IFERROR(IF(INDEX('Disaggregation Records'!$E$59:$E$92,MATCH(LEFT(L250,255),LEFT('Disaggregation Records'!$D$59:$D$92,255),0))=0,"",INDEX('Disaggregation Records'!$E$59:$E$92,MATCH(LEFT(L250,255),LEFT('Disaggregation Records'!$D$59:$D$92,255),0))),"")</f>
        <v/>
      </c>
      <c r="D250" s="523" t="str">
        <f t="array" ref="D250">IFERROR(IF(INDEX('Disaggregation Records'!$F$59:$F$92,MATCH(LEFT(L250,255),LEFT('Disaggregation Records'!$D$59:$D$92,255),0))=0,"",INDEX('Disaggregation Records'!$F$59:$F$92,MATCH(LEFT(L250,255),LEFT('Disaggregation Records'!$D$59:$D$92,255),0))),"")</f>
        <v/>
      </c>
      <c r="E250" s="413" t="str">
        <f t="array" ref="E250">IFERROR(IF(INDEX('Disaggregation Data'!$K$159:$K$310,MATCH(LEFT(M250,255),LEFT('Disaggregation Data'!$J$159:$J$310,255),0))=0,"",INDEX('Disaggregation Data'!$K$159:$K$310,MATCH(LEFT(M250,255),LEFT('Disaggregation Data'!J$159:$J$310,255),0))),"")</f>
        <v/>
      </c>
      <c r="F250" s="413" t="str">
        <f t="array" ref="F250">IFERROR(IF(INDEX('Disaggregation Data'!$L$159:$L$310,MATCH(LEFT(M250,255),LEFT('Disaggregation Data'!$J$159:$J$310,255),0))=0,"",INDEX('Disaggregation Data'!$L$159:$L$310,MATCH(LEFT(M250,255),LEFT('Disaggregation Data'!J$159:$J$310,255),0))),"")</f>
        <v/>
      </c>
      <c r="G250" s="413" t="str">
        <f t="array" ref="G250">IFERROR(IF(INDEX('Disaggregation Data'!$O$159:$O$310,MATCH(LEFT(M250,255),LEFT('Disaggregation Data'!$J$159:$J$310,255),0))=0,"",INDEX('Disaggregation Data'!$O$159:$O$310,MATCH(LEFT(M250,255),LEFT('Disaggregation Data'!J$159:$J$310,255),0))),"")</f>
        <v/>
      </c>
      <c r="H250" s="412" t="str">
        <f t="array" ref="H250">IFERROR(IF(INDEX('Disaggregation Data'!$P$159:$P$310,MATCH(LEFT(M250,255),LEFT('Disaggregation Data'!$J$159:$J$310,255),0))=0,"",INDEX('Disaggregation Data'!$P$159:$P$310,MATCH(LEFT(M250,255),LEFT('Disaggregation Data'!J$159:$J$310,255),0))),"")</f>
        <v/>
      </c>
      <c r="I250" s="412" t="str">
        <f t="array" ref="I250">IFERROR(IF(INDEX('Disaggregation Data'!$M$159:$M$310,MATCH(LEFT(M250,255),LEFT('Disaggregation Data'!$J$159:$J$310,255),0))=0,"",INDEX('Disaggregation Data'!$M$159:$M$310,MATCH(LEFT(M250,255),LEFT('Disaggregation Data'!J$159:$J$310,255),0))),"")</f>
        <v/>
      </c>
      <c r="J250" s="412" t="str">
        <f t="array" ref="J250">IFERROR(IF(INDEX('Disaggregation Data'!$N$159:$N$310,MATCH(LEFT(M250,255),LEFT('Disaggregation Data'!$J$159:$J$310,255),0))=0,"",INDEX('Disaggregation Data'!$N$159:$N$310,MATCH(LEFT(M250,255),LEFT('Disaggregation Data'!J$159:$J$310,255),0))),"")</f>
        <v/>
      </c>
      <c r="K250" s="504">
        <f t="shared" si="16"/>
        <v>72</v>
      </c>
      <c r="L250" s="504" t="str">
        <f t="shared" si="17"/>
        <v/>
      </c>
      <c r="M250" s="504" t="str">
        <f t="shared" si="18"/>
        <v/>
      </c>
      <c r="N250" s="482" t="b">
        <f t="shared" si="19"/>
        <v>0</v>
      </c>
      <c r="O250" s="487" t="s">
        <v>1961</v>
      </c>
      <c r="P250" s="526" t="str">
        <f t="array" ref="P250">IFERROR(IF(INDEX('Disaggregation Records'!$G$59:$G$92,MATCH(LEFT(L250,255),LEFT('Disaggregation Records'!$D$59:$D$92,255),0))=0,"",INDEX('Disaggregation Records'!$G$59:$G$92,MATCH(LEFT(L250,255),LEFT('Disaggregation Records'!$D$59:$D$92,255),0))),"")</f>
        <v/>
      </c>
      <c r="Q250" s="525" t="s">
        <v>880</v>
      </c>
      <c r="R250" s="50"/>
    </row>
    <row r="251" spans="1:18" ht="47.1" customHeight="1" x14ac:dyDescent="0.25">
      <c r="A251" s="410">
        <v>9</v>
      </c>
      <c r="B251" s="428" t="str">
        <f>IFERROR(VLOOKUP(A251,'Outcome Indicators - Section C'!$A$10:$S$27,19,FALSE),"")</f>
        <v/>
      </c>
      <c r="C251" s="523" t="str">
        <f t="array" ref="C251">IFERROR(IF(INDEX('Disaggregation Records'!$E$59:$E$92,MATCH(LEFT(L251,255),LEFT('Disaggregation Records'!$D$59:$D$92,255),0))=0,"",INDEX('Disaggregation Records'!$E$59:$E$92,MATCH(LEFT(L251,255),LEFT('Disaggregation Records'!$D$59:$D$92,255),0))),"")</f>
        <v/>
      </c>
      <c r="D251" s="523" t="str">
        <f t="array" ref="D251">IFERROR(IF(INDEX('Disaggregation Records'!$F$59:$F$92,MATCH(LEFT(L251,255),LEFT('Disaggregation Records'!$D$59:$D$92,255),0))=0,"",INDEX('Disaggregation Records'!$F$59:$F$92,MATCH(LEFT(L251,255),LEFT('Disaggregation Records'!$D$59:$D$92,255),0))),"")</f>
        <v/>
      </c>
      <c r="E251" s="413" t="str">
        <f t="array" ref="E251">IFERROR(IF(INDEX('Disaggregation Data'!$K$159:$K$310,MATCH(LEFT(M251,255),LEFT('Disaggregation Data'!$J$159:$J$310,255),0))=0,"",INDEX('Disaggregation Data'!$K$159:$K$310,MATCH(LEFT(M251,255),LEFT('Disaggregation Data'!J$159:$J$310,255),0))),"")</f>
        <v/>
      </c>
      <c r="F251" s="413" t="str">
        <f t="array" ref="F251">IFERROR(IF(INDEX('Disaggregation Data'!$L$159:$L$310,MATCH(LEFT(M251,255),LEFT('Disaggregation Data'!$J$159:$J$310,255),0))=0,"",INDEX('Disaggregation Data'!$L$159:$L$310,MATCH(LEFT(M251,255),LEFT('Disaggregation Data'!J$159:$J$310,255),0))),"")</f>
        <v/>
      </c>
      <c r="G251" s="413" t="str">
        <f t="array" ref="G251">IFERROR(IF(INDEX('Disaggregation Data'!$O$159:$O$310,MATCH(LEFT(M251,255),LEFT('Disaggregation Data'!$J$159:$J$310,255),0))=0,"",INDEX('Disaggregation Data'!$O$159:$O$310,MATCH(LEFT(M251,255),LEFT('Disaggregation Data'!J$159:$J$310,255),0))),"")</f>
        <v/>
      </c>
      <c r="H251" s="412" t="str">
        <f t="array" ref="H251">IFERROR(IF(INDEX('Disaggregation Data'!$P$159:$P$310,MATCH(LEFT(M251,255),LEFT('Disaggregation Data'!$J$159:$J$310,255),0))=0,"",INDEX('Disaggregation Data'!$P$159:$P$310,MATCH(LEFT(M251,255),LEFT('Disaggregation Data'!J$159:$J$310,255),0))),"")</f>
        <v/>
      </c>
      <c r="I251" s="412" t="str">
        <f t="array" ref="I251">IFERROR(IF(INDEX('Disaggregation Data'!$M$159:$M$310,MATCH(LEFT(M251,255),LEFT('Disaggregation Data'!$J$159:$J$310,255),0))=0,"",INDEX('Disaggregation Data'!$M$159:$M$310,MATCH(LEFT(M251,255),LEFT('Disaggregation Data'!J$159:$J$310,255),0))),"")</f>
        <v/>
      </c>
      <c r="J251" s="412" t="str">
        <f t="array" ref="J251">IFERROR(IF(INDEX('Disaggregation Data'!$N$159:$N$310,MATCH(LEFT(M251,255),LEFT('Disaggregation Data'!$J$159:$J$310,255),0))=0,"",INDEX('Disaggregation Data'!$N$159:$N$310,MATCH(LEFT(M251,255),LEFT('Disaggregation Data'!J$159:$J$310,255),0))),"")</f>
        <v/>
      </c>
      <c r="K251" s="504">
        <f t="shared" si="16"/>
        <v>73</v>
      </c>
      <c r="L251" s="504" t="str">
        <f t="shared" si="17"/>
        <v/>
      </c>
      <c r="M251" s="504" t="str">
        <f t="shared" si="18"/>
        <v/>
      </c>
      <c r="N251" s="482" t="b">
        <f t="shared" si="19"/>
        <v>0</v>
      </c>
      <c r="O251" s="487" t="s">
        <v>1962</v>
      </c>
      <c r="P251" s="526" t="str">
        <f t="array" ref="P251">IFERROR(IF(INDEX('Disaggregation Records'!$G$59:$G$92,MATCH(LEFT(L251,255),LEFT('Disaggregation Records'!$D$59:$D$92,255),0))=0,"",INDEX('Disaggregation Records'!$G$59:$G$92,MATCH(LEFT(L251,255),LEFT('Disaggregation Records'!$D$59:$D$92,255),0))),"")</f>
        <v/>
      </c>
      <c r="Q251" s="525" t="s">
        <v>880</v>
      </c>
      <c r="R251" s="50"/>
    </row>
    <row r="252" spans="1:18" ht="47.1" customHeight="1" x14ac:dyDescent="0.25">
      <c r="A252" s="410">
        <v>9</v>
      </c>
      <c r="B252" s="428" t="str">
        <f>IFERROR(VLOOKUP(A252,'Outcome Indicators - Section C'!$A$10:$S$27,19,FALSE),"")</f>
        <v/>
      </c>
      <c r="C252" s="523" t="str">
        <f t="array" ref="C252">IFERROR(IF(INDEX('Disaggregation Records'!$E$59:$E$92,MATCH(LEFT(L252,255),LEFT('Disaggregation Records'!$D$59:$D$92,255),0))=0,"",INDEX('Disaggregation Records'!$E$59:$E$92,MATCH(LEFT(L252,255),LEFT('Disaggregation Records'!$D$59:$D$92,255),0))),"")</f>
        <v/>
      </c>
      <c r="D252" s="523" t="str">
        <f t="array" ref="D252">IFERROR(IF(INDEX('Disaggregation Records'!$F$59:$F$92,MATCH(LEFT(L252,255),LEFT('Disaggregation Records'!$D$59:$D$92,255),0))=0,"",INDEX('Disaggregation Records'!$F$59:$F$92,MATCH(LEFT(L252,255),LEFT('Disaggregation Records'!$D$59:$D$92,255),0))),"")</f>
        <v/>
      </c>
      <c r="E252" s="413" t="str">
        <f t="array" ref="E252">IFERROR(IF(INDEX('Disaggregation Data'!$K$159:$K$310,MATCH(LEFT(M252,255),LEFT('Disaggregation Data'!$J$159:$J$310,255),0))=0,"",INDEX('Disaggregation Data'!$K$159:$K$310,MATCH(LEFT(M252,255),LEFT('Disaggregation Data'!J$159:$J$310,255),0))),"")</f>
        <v/>
      </c>
      <c r="F252" s="413" t="str">
        <f t="array" ref="F252">IFERROR(IF(INDEX('Disaggregation Data'!$L$159:$L$310,MATCH(LEFT(M252,255),LEFT('Disaggregation Data'!$J$159:$J$310,255),0))=0,"",INDEX('Disaggregation Data'!$L$159:$L$310,MATCH(LEFT(M252,255),LEFT('Disaggregation Data'!J$159:$J$310,255),0))),"")</f>
        <v/>
      </c>
      <c r="G252" s="413" t="str">
        <f t="array" ref="G252">IFERROR(IF(INDEX('Disaggregation Data'!$O$159:$O$310,MATCH(LEFT(M252,255),LEFT('Disaggregation Data'!$J$159:$J$310,255),0))=0,"",INDEX('Disaggregation Data'!$O$159:$O$310,MATCH(LEFT(M252,255),LEFT('Disaggregation Data'!J$159:$J$310,255),0))),"")</f>
        <v/>
      </c>
      <c r="H252" s="412" t="str">
        <f t="array" ref="H252">IFERROR(IF(INDEX('Disaggregation Data'!$P$159:$P$310,MATCH(LEFT(M252,255),LEFT('Disaggregation Data'!$J$159:$J$310,255),0))=0,"",INDEX('Disaggregation Data'!$P$159:$P$310,MATCH(LEFT(M252,255),LEFT('Disaggregation Data'!J$159:$J$310,255),0))),"")</f>
        <v/>
      </c>
      <c r="I252" s="412" t="str">
        <f t="array" ref="I252">IFERROR(IF(INDEX('Disaggregation Data'!$M$159:$M$310,MATCH(LEFT(M252,255),LEFT('Disaggregation Data'!$J$159:$J$310,255),0))=0,"",INDEX('Disaggregation Data'!$M$159:$M$310,MATCH(LEFT(M252,255),LEFT('Disaggregation Data'!J$159:$J$310,255),0))),"")</f>
        <v/>
      </c>
      <c r="J252" s="412" t="str">
        <f t="array" ref="J252">IFERROR(IF(INDEX('Disaggregation Data'!$N$159:$N$310,MATCH(LEFT(M252,255),LEFT('Disaggregation Data'!$J$159:$J$310,255),0))=0,"",INDEX('Disaggregation Data'!$N$159:$N$310,MATCH(LEFT(M252,255),LEFT('Disaggregation Data'!J$159:$J$310,255),0))),"")</f>
        <v/>
      </c>
      <c r="K252" s="504">
        <f t="shared" si="16"/>
        <v>74</v>
      </c>
      <c r="L252" s="504" t="str">
        <f t="shared" si="17"/>
        <v/>
      </c>
      <c r="M252" s="504" t="str">
        <f t="shared" si="18"/>
        <v/>
      </c>
      <c r="N252" s="482" t="b">
        <f t="shared" si="19"/>
        <v>0</v>
      </c>
      <c r="O252" s="487" t="s">
        <v>1963</v>
      </c>
      <c r="P252" s="526" t="str">
        <f t="array" ref="P252">IFERROR(IF(INDEX('Disaggregation Records'!$G$59:$G$92,MATCH(LEFT(L252,255),LEFT('Disaggregation Records'!$D$59:$D$92,255),0))=0,"",INDEX('Disaggregation Records'!$G$59:$G$92,MATCH(LEFT(L252,255),LEFT('Disaggregation Records'!$D$59:$D$92,255),0))),"")</f>
        <v/>
      </c>
      <c r="Q252" s="525" t="s">
        <v>880</v>
      </c>
      <c r="R252" s="50"/>
    </row>
    <row r="253" spans="1:18" ht="47.1" customHeight="1" x14ac:dyDescent="0.25">
      <c r="A253" s="410">
        <v>9</v>
      </c>
      <c r="B253" s="428" t="str">
        <f>IFERROR(VLOOKUP(A253,'Outcome Indicators - Section C'!$A$10:$S$27,19,FALSE),"")</f>
        <v/>
      </c>
      <c r="C253" s="523" t="str">
        <f t="array" ref="C253">IFERROR(IF(INDEX('Disaggregation Records'!$E$59:$E$92,MATCH(LEFT(L253,255),LEFT('Disaggregation Records'!$D$59:$D$92,255),0))=0,"",INDEX('Disaggregation Records'!$E$59:$E$92,MATCH(LEFT(L253,255),LEFT('Disaggregation Records'!$D$59:$D$92,255),0))),"")</f>
        <v/>
      </c>
      <c r="D253" s="523" t="str">
        <f t="array" ref="D253">IFERROR(IF(INDEX('Disaggregation Records'!$F$59:$F$92,MATCH(LEFT(L253,255),LEFT('Disaggregation Records'!$D$59:$D$92,255),0))=0,"",INDEX('Disaggregation Records'!$F$59:$F$92,MATCH(LEFT(L253,255),LEFT('Disaggregation Records'!$D$59:$D$92,255),0))),"")</f>
        <v/>
      </c>
      <c r="E253" s="413" t="str">
        <f t="array" ref="E253">IFERROR(IF(INDEX('Disaggregation Data'!$K$159:$K$310,MATCH(LEFT(M253,255),LEFT('Disaggregation Data'!$J$159:$J$310,255),0))=0,"",INDEX('Disaggregation Data'!$K$159:$K$310,MATCH(LEFT(M253,255),LEFT('Disaggregation Data'!J$159:$J$310,255),0))),"")</f>
        <v/>
      </c>
      <c r="F253" s="413" t="str">
        <f t="array" ref="F253">IFERROR(IF(INDEX('Disaggregation Data'!$L$159:$L$310,MATCH(LEFT(M253,255),LEFT('Disaggregation Data'!$J$159:$J$310,255),0))=0,"",INDEX('Disaggregation Data'!$L$159:$L$310,MATCH(LEFT(M253,255),LEFT('Disaggregation Data'!J$159:$J$310,255),0))),"")</f>
        <v/>
      </c>
      <c r="G253" s="413" t="str">
        <f t="array" ref="G253">IFERROR(IF(INDEX('Disaggregation Data'!$O$159:$O$310,MATCH(LEFT(M253,255),LEFT('Disaggregation Data'!$J$159:$J$310,255),0))=0,"",INDEX('Disaggregation Data'!$O$159:$O$310,MATCH(LEFT(M253,255),LEFT('Disaggregation Data'!J$159:$J$310,255),0))),"")</f>
        <v/>
      </c>
      <c r="H253" s="412" t="str">
        <f t="array" ref="H253">IFERROR(IF(INDEX('Disaggregation Data'!$P$159:$P$310,MATCH(LEFT(M253,255),LEFT('Disaggregation Data'!$J$159:$J$310,255),0))=0,"",INDEX('Disaggregation Data'!$P$159:$P$310,MATCH(LEFT(M253,255),LEFT('Disaggregation Data'!J$159:$J$310,255),0))),"")</f>
        <v/>
      </c>
      <c r="I253" s="412" t="str">
        <f t="array" ref="I253">IFERROR(IF(INDEX('Disaggregation Data'!$M$159:$M$310,MATCH(LEFT(M253,255),LEFT('Disaggregation Data'!$J$159:$J$310,255),0))=0,"",INDEX('Disaggregation Data'!$M$159:$M$310,MATCH(LEFT(M253,255),LEFT('Disaggregation Data'!J$159:$J$310,255),0))),"")</f>
        <v/>
      </c>
      <c r="J253" s="412" t="str">
        <f t="array" ref="J253">IFERROR(IF(INDEX('Disaggregation Data'!$N$159:$N$310,MATCH(LEFT(M253,255),LEFT('Disaggregation Data'!$J$159:$J$310,255),0))=0,"",INDEX('Disaggregation Data'!$N$159:$N$310,MATCH(LEFT(M253,255),LEFT('Disaggregation Data'!J$159:$J$310,255),0))),"")</f>
        <v/>
      </c>
      <c r="K253" s="504">
        <f t="shared" si="16"/>
        <v>75</v>
      </c>
      <c r="L253" s="504" t="str">
        <f t="shared" si="17"/>
        <v/>
      </c>
      <c r="M253" s="504" t="str">
        <f t="shared" si="18"/>
        <v/>
      </c>
      <c r="N253" s="482" t="b">
        <f t="shared" si="19"/>
        <v>0</v>
      </c>
      <c r="O253" s="487" t="s">
        <v>1964</v>
      </c>
      <c r="P253" s="526" t="str">
        <f t="array" ref="P253">IFERROR(IF(INDEX('Disaggregation Records'!$G$59:$G$92,MATCH(LEFT(L253,255),LEFT('Disaggregation Records'!$D$59:$D$92,255),0))=0,"",INDEX('Disaggregation Records'!$G$59:$G$92,MATCH(LEFT(L253,255),LEFT('Disaggregation Records'!$D$59:$D$92,255),0))),"")</f>
        <v/>
      </c>
      <c r="Q253" s="525" t="s">
        <v>880</v>
      </c>
      <c r="R253" s="50"/>
    </row>
    <row r="254" spans="1:18" ht="47.1" customHeight="1" x14ac:dyDescent="0.25">
      <c r="A254" s="410">
        <v>9</v>
      </c>
      <c r="B254" s="428" t="str">
        <f>IFERROR(VLOOKUP(A254,'Outcome Indicators - Section C'!$A$10:$S$27,19,FALSE),"")</f>
        <v/>
      </c>
      <c r="C254" s="523" t="str">
        <f t="array" ref="C254">IFERROR(IF(INDEX('Disaggregation Records'!$E$59:$E$92,MATCH(LEFT(L254,255),LEFT('Disaggregation Records'!$D$59:$D$92,255),0))=0,"",INDEX('Disaggregation Records'!$E$59:$E$92,MATCH(LEFT(L254,255),LEFT('Disaggregation Records'!$D$59:$D$92,255),0))),"")</f>
        <v/>
      </c>
      <c r="D254" s="523" t="str">
        <f t="array" ref="D254">IFERROR(IF(INDEX('Disaggregation Records'!$F$59:$F$92,MATCH(LEFT(L254,255),LEFT('Disaggregation Records'!$D$59:$D$92,255),0))=0,"",INDEX('Disaggregation Records'!$F$59:$F$92,MATCH(LEFT(L254,255),LEFT('Disaggregation Records'!$D$59:$D$92,255),0))),"")</f>
        <v/>
      </c>
      <c r="E254" s="413" t="str">
        <f t="array" ref="E254">IFERROR(IF(INDEX('Disaggregation Data'!$K$159:$K$310,MATCH(LEFT(M254,255),LEFT('Disaggregation Data'!$J$159:$J$310,255),0))=0,"",INDEX('Disaggregation Data'!$K$159:$K$310,MATCH(LEFT(M254,255),LEFT('Disaggregation Data'!J$159:$J$310,255),0))),"")</f>
        <v/>
      </c>
      <c r="F254" s="413" t="str">
        <f t="array" ref="F254">IFERROR(IF(INDEX('Disaggregation Data'!$L$159:$L$310,MATCH(LEFT(M254,255),LEFT('Disaggregation Data'!$J$159:$J$310,255),0))=0,"",INDEX('Disaggregation Data'!$L$159:$L$310,MATCH(LEFT(M254,255),LEFT('Disaggregation Data'!J$159:$J$310,255),0))),"")</f>
        <v/>
      </c>
      <c r="G254" s="413" t="str">
        <f t="array" ref="G254">IFERROR(IF(INDEX('Disaggregation Data'!$O$159:$O$310,MATCH(LEFT(M254,255),LEFT('Disaggregation Data'!$J$159:$J$310,255),0))=0,"",INDEX('Disaggregation Data'!$O$159:$O$310,MATCH(LEFT(M254,255),LEFT('Disaggregation Data'!J$159:$J$310,255),0))),"")</f>
        <v/>
      </c>
      <c r="H254" s="412" t="str">
        <f t="array" ref="H254">IFERROR(IF(INDEX('Disaggregation Data'!$P$159:$P$310,MATCH(LEFT(M254,255),LEFT('Disaggregation Data'!$J$159:$J$310,255),0))=0,"",INDEX('Disaggregation Data'!$P$159:$P$310,MATCH(LEFT(M254,255),LEFT('Disaggregation Data'!J$159:$J$310,255),0))),"")</f>
        <v/>
      </c>
      <c r="I254" s="412" t="str">
        <f t="array" ref="I254">IFERROR(IF(INDEX('Disaggregation Data'!$M$159:$M$310,MATCH(LEFT(M254,255),LEFT('Disaggregation Data'!$J$159:$J$310,255),0))=0,"",INDEX('Disaggregation Data'!$M$159:$M$310,MATCH(LEFT(M254,255),LEFT('Disaggregation Data'!J$159:$J$310,255),0))),"")</f>
        <v/>
      </c>
      <c r="J254" s="412" t="str">
        <f t="array" ref="J254">IFERROR(IF(INDEX('Disaggregation Data'!$N$159:$N$310,MATCH(LEFT(M254,255),LEFT('Disaggregation Data'!$J$159:$J$310,255),0))=0,"",INDEX('Disaggregation Data'!$N$159:$N$310,MATCH(LEFT(M254,255),LEFT('Disaggregation Data'!J$159:$J$310,255),0))),"")</f>
        <v/>
      </c>
      <c r="K254" s="504">
        <f t="shared" si="16"/>
        <v>76</v>
      </c>
      <c r="L254" s="504" t="str">
        <f t="shared" si="17"/>
        <v/>
      </c>
      <c r="M254" s="504" t="str">
        <f t="shared" si="18"/>
        <v/>
      </c>
      <c r="N254" s="482" t="b">
        <f t="shared" si="19"/>
        <v>0</v>
      </c>
      <c r="O254" s="487" t="s">
        <v>1965</v>
      </c>
      <c r="P254" s="526" t="str">
        <f t="array" ref="P254">IFERROR(IF(INDEX('Disaggregation Records'!$G$59:$G$92,MATCH(LEFT(L254,255),LEFT('Disaggregation Records'!$D$59:$D$92,255),0))=0,"",INDEX('Disaggregation Records'!$G$59:$G$92,MATCH(LEFT(L254,255),LEFT('Disaggregation Records'!$D$59:$D$92,255),0))),"")</f>
        <v/>
      </c>
      <c r="Q254" s="525" t="s">
        <v>880</v>
      </c>
      <c r="R254" s="50"/>
    </row>
    <row r="255" spans="1:18" ht="47.1" customHeight="1" x14ac:dyDescent="0.25">
      <c r="A255" s="410">
        <v>9</v>
      </c>
      <c r="B255" s="428" t="str">
        <f>IFERROR(VLOOKUP(A255,'Outcome Indicators - Section C'!$A$10:$S$27,19,FALSE),"")</f>
        <v/>
      </c>
      <c r="C255" s="523" t="str">
        <f t="array" ref="C255">IFERROR(IF(INDEX('Disaggregation Records'!$E$59:$E$92,MATCH(LEFT(L255,255),LEFT('Disaggregation Records'!$D$59:$D$92,255),0))=0,"",INDEX('Disaggregation Records'!$E$59:$E$92,MATCH(LEFT(L255,255),LEFT('Disaggregation Records'!$D$59:$D$92,255),0))),"")</f>
        <v/>
      </c>
      <c r="D255" s="523" t="str">
        <f t="array" ref="D255">IFERROR(IF(INDEX('Disaggregation Records'!$F$59:$F$92,MATCH(LEFT(L255,255),LEFT('Disaggregation Records'!$D$59:$D$92,255),0))=0,"",INDEX('Disaggregation Records'!$F$59:$F$92,MATCH(LEFT(L255,255),LEFT('Disaggregation Records'!$D$59:$D$92,255),0))),"")</f>
        <v/>
      </c>
      <c r="E255" s="413" t="str">
        <f t="array" ref="E255">IFERROR(IF(INDEX('Disaggregation Data'!$K$159:$K$310,MATCH(LEFT(M255,255),LEFT('Disaggregation Data'!$J$159:$J$310,255),0))=0,"",INDEX('Disaggregation Data'!$K$159:$K$310,MATCH(LEFT(M255,255),LEFT('Disaggregation Data'!J$159:$J$310,255),0))),"")</f>
        <v/>
      </c>
      <c r="F255" s="413" t="str">
        <f t="array" ref="F255">IFERROR(IF(INDEX('Disaggregation Data'!$L$159:$L$310,MATCH(LEFT(M255,255),LEFT('Disaggregation Data'!$J$159:$J$310,255),0))=0,"",INDEX('Disaggregation Data'!$L$159:$L$310,MATCH(LEFT(M255,255),LEFT('Disaggregation Data'!J$159:$J$310,255),0))),"")</f>
        <v/>
      </c>
      <c r="G255" s="413" t="str">
        <f t="array" ref="G255">IFERROR(IF(INDEX('Disaggregation Data'!$O$159:$O$310,MATCH(LEFT(M255,255),LEFT('Disaggregation Data'!$J$159:$J$310,255),0))=0,"",INDEX('Disaggregation Data'!$O$159:$O$310,MATCH(LEFT(M255,255),LEFT('Disaggregation Data'!J$159:$J$310,255),0))),"")</f>
        <v/>
      </c>
      <c r="H255" s="412" t="str">
        <f t="array" ref="H255">IFERROR(IF(INDEX('Disaggregation Data'!$P$159:$P$310,MATCH(LEFT(M255,255),LEFT('Disaggregation Data'!$J$159:$J$310,255),0))=0,"",INDEX('Disaggregation Data'!$P$159:$P$310,MATCH(LEFT(M255,255),LEFT('Disaggregation Data'!J$159:$J$310,255),0))),"")</f>
        <v/>
      </c>
      <c r="I255" s="412" t="str">
        <f t="array" ref="I255">IFERROR(IF(INDEX('Disaggregation Data'!$M$159:$M$310,MATCH(LEFT(M255,255),LEFT('Disaggregation Data'!$J$159:$J$310,255),0))=0,"",INDEX('Disaggregation Data'!$M$159:$M$310,MATCH(LEFT(M255,255),LEFT('Disaggregation Data'!J$159:$J$310,255),0))),"")</f>
        <v/>
      </c>
      <c r="J255" s="412" t="str">
        <f t="array" ref="J255">IFERROR(IF(INDEX('Disaggregation Data'!$N$159:$N$310,MATCH(LEFT(M255,255),LEFT('Disaggregation Data'!$J$159:$J$310,255),0))=0,"",INDEX('Disaggregation Data'!$N$159:$N$310,MATCH(LEFT(M255,255),LEFT('Disaggregation Data'!J$159:$J$310,255),0))),"")</f>
        <v/>
      </c>
      <c r="K255" s="504">
        <f t="shared" si="16"/>
        <v>77</v>
      </c>
      <c r="L255" s="504" t="str">
        <f t="shared" si="17"/>
        <v/>
      </c>
      <c r="M255" s="504" t="str">
        <f t="shared" si="18"/>
        <v/>
      </c>
      <c r="N255" s="482" t="b">
        <f t="shared" si="19"/>
        <v>0</v>
      </c>
      <c r="O255" s="487" t="s">
        <v>1966</v>
      </c>
      <c r="P255" s="526" t="str">
        <f t="array" ref="P255">IFERROR(IF(INDEX('Disaggregation Records'!$G$59:$G$92,MATCH(LEFT(L255,255),LEFT('Disaggregation Records'!$D$59:$D$92,255),0))=0,"",INDEX('Disaggregation Records'!$G$59:$G$92,MATCH(LEFT(L255,255),LEFT('Disaggregation Records'!$D$59:$D$92,255),0))),"")</f>
        <v/>
      </c>
      <c r="Q255" s="525" t="s">
        <v>880</v>
      </c>
      <c r="R255" s="50"/>
    </row>
    <row r="256" spans="1:18" ht="47.1" customHeight="1" x14ac:dyDescent="0.25">
      <c r="A256" s="410">
        <v>9</v>
      </c>
      <c r="B256" s="428" t="str">
        <f>IFERROR(VLOOKUP(A256,'Outcome Indicators - Section C'!$A$10:$S$27,19,FALSE),"")</f>
        <v/>
      </c>
      <c r="C256" s="523" t="str">
        <f t="array" ref="C256">IFERROR(IF(INDEX('Disaggregation Records'!$E$59:$E$92,MATCH(LEFT(L256,255),LEFT('Disaggregation Records'!$D$59:$D$92,255),0))=0,"",INDEX('Disaggregation Records'!$E$59:$E$92,MATCH(LEFT(L256,255),LEFT('Disaggregation Records'!$D$59:$D$92,255),0))),"")</f>
        <v/>
      </c>
      <c r="D256" s="523" t="str">
        <f t="array" ref="D256">IFERROR(IF(INDEX('Disaggregation Records'!$F$59:$F$92,MATCH(LEFT(L256,255),LEFT('Disaggregation Records'!$D$59:$D$92,255),0))=0,"",INDEX('Disaggregation Records'!$F$59:$F$92,MATCH(LEFT(L256,255),LEFT('Disaggregation Records'!$D$59:$D$92,255),0))),"")</f>
        <v/>
      </c>
      <c r="E256" s="413" t="str">
        <f t="array" ref="E256">IFERROR(IF(INDEX('Disaggregation Data'!$K$159:$K$310,MATCH(LEFT(M256,255),LEFT('Disaggregation Data'!$J$159:$J$310,255),0))=0,"",INDEX('Disaggregation Data'!$K$159:$K$310,MATCH(LEFT(M256,255),LEFT('Disaggregation Data'!J$159:$J$310,255),0))),"")</f>
        <v/>
      </c>
      <c r="F256" s="413" t="str">
        <f t="array" ref="F256">IFERROR(IF(INDEX('Disaggregation Data'!$L$159:$L$310,MATCH(LEFT(M256,255),LEFT('Disaggregation Data'!$J$159:$J$310,255),0))=0,"",INDEX('Disaggregation Data'!$L$159:$L$310,MATCH(LEFT(M256,255),LEFT('Disaggregation Data'!J$159:$J$310,255),0))),"")</f>
        <v/>
      </c>
      <c r="G256" s="413" t="str">
        <f t="array" ref="G256">IFERROR(IF(INDEX('Disaggregation Data'!$O$159:$O$310,MATCH(LEFT(M256,255),LEFT('Disaggregation Data'!$J$159:$J$310,255),0))=0,"",INDEX('Disaggregation Data'!$O$159:$O$310,MATCH(LEFT(M256,255),LEFT('Disaggregation Data'!J$159:$J$310,255),0))),"")</f>
        <v/>
      </c>
      <c r="H256" s="412" t="str">
        <f t="array" ref="H256">IFERROR(IF(INDEX('Disaggregation Data'!$P$159:$P$310,MATCH(LEFT(M256,255),LEFT('Disaggregation Data'!$J$159:$J$310,255),0))=0,"",INDEX('Disaggregation Data'!$P$159:$P$310,MATCH(LEFT(M256,255),LEFT('Disaggregation Data'!J$159:$J$310,255),0))),"")</f>
        <v/>
      </c>
      <c r="I256" s="412" t="str">
        <f t="array" ref="I256">IFERROR(IF(INDEX('Disaggregation Data'!$M$159:$M$310,MATCH(LEFT(M256,255),LEFT('Disaggregation Data'!$J$159:$J$310,255),0))=0,"",INDEX('Disaggregation Data'!$M$159:$M$310,MATCH(LEFT(M256,255),LEFT('Disaggregation Data'!J$159:$J$310,255),0))),"")</f>
        <v/>
      </c>
      <c r="J256" s="412" t="str">
        <f t="array" ref="J256">IFERROR(IF(INDEX('Disaggregation Data'!$N$159:$N$310,MATCH(LEFT(M256,255),LEFT('Disaggregation Data'!$J$159:$J$310,255),0))=0,"",INDEX('Disaggregation Data'!$N$159:$N$310,MATCH(LEFT(M256,255),LEFT('Disaggregation Data'!J$159:$J$310,255),0))),"")</f>
        <v/>
      </c>
      <c r="K256" s="504">
        <f t="shared" si="16"/>
        <v>78</v>
      </c>
      <c r="L256" s="504" t="str">
        <f t="shared" si="17"/>
        <v/>
      </c>
      <c r="M256" s="504" t="str">
        <f t="shared" si="18"/>
        <v/>
      </c>
      <c r="N256" s="482" t="b">
        <f t="shared" si="19"/>
        <v>0</v>
      </c>
      <c r="O256" s="487" t="s">
        <v>1967</v>
      </c>
      <c r="P256" s="526" t="str">
        <f t="array" ref="P256">IFERROR(IF(INDEX('Disaggregation Records'!$G$59:$G$92,MATCH(LEFT(L256,255),LEFT('Disaggregation Records'!$D$59:$D$92,255),0))=0,"",INDEX('Disaggregation Records'!$G$59:$G$92,MATCH(LEFT(L256,255),LEFT('Disaggregation Records'!$D$59:$D$92,255),0))),"")</f>
        <v/>
      </c>
      <c r="Q256" s="525" t="s">
        <v>880</v>
      </c>
      <c r="R256" s="50"/>
    </row>
    <row r="257" spans="1:18" ht="47.1" customHeight="1" x14ac:dyDescent="0.25">
      <c r="A257" s="410">
        <v>9</v>
      </c>
      <c r="B257" s="428" t="str">
        <f>IFERROR(VLOOKUP(A257,'Outcome Indicators - Section C'!$A$10:$S$27,19,FALSE),"")</f>
        <v/>
      </c>
      <c r="C257" s="523" t="str">
        <f t="array" ref="C257">IFERROR(IF(INDEX('Disaggregation Records'!$E$59:$E$92,MATCH(LEFT(L257,255),LEFT('Disaggregation Records'!$D$59:$D$92,255),0))=0,"",INDEX('Disaggregation Records'!$E$59:$E$92,MATCH(LEFT(L257,255),LEFT('Disaggregation Records'!$D$59:$D$92,255),0))),"")</f>
        <v/>
      </c>
      <c r="D257" s="523" t="str">
        <f t="array" ref="D257">IFERROR(IF(INDEX('Disaggregation Records'!$F$59:$F$92,MATCH(LEFT(L257,255),LEFT('Disaggregation Records'!$D$59:$D$92,255),0))=0,"",INDEX('Disaggregation Records'!$F$59:$F$92,MATCH(LEFT(L257,255),LEFT('Disaggregation Records'!$D$59:$D$92,255),0))),"")</f>
        <v/>
      </c>
      <c r="E257" s="413" t="str">
        <f t="array" ref="E257">IFERROR(IF(INDEX('Disaggregation Data'!$K$159:$K$310,MATCH(LEFT(M257,255),LEFT('Disaggregation Data'!$J$159:$J$310,255),0))=0,"",INDEX('Disaggregation Data'!$K$159:$K$310,MATCH(LEFT(M257,255),LEFT('Disaggregation Data'!J$159:$J$310,255),0))),"")</f>
        <v/>
      </c>
      <c r="F257" s="413" t="str">
        <f t="array" ref="F257">IFERROR(IF(INDEX('Disaggregation Data'!$L$159:$L$310,MATCH(LEFT(M257,255),LEFT('Disaggregation Data'!$J$159:$J$310,255),0))=0,"",INDEX('Disaggregation Data'!$L$159:$L$310,MATCH(LEFT(M257,255),LEFT('Disaggregation Data'!J$159:$J$310,255),0))),"")</f>
        <v/>
      </c>
      <c r="G257" s="413" t="str">
        <f t="array" ref="G257">IFERROR(IF(INDEX('Disaggregation Data'!$O$159:$O$310,MATCH(LEFT(M257,255),LEFT('Disaggregation Data'!$J$159:$J$310,255),0))=0,"",INDEX('Disaggregation Data'!$O$159:$O$310,MATCH(LEFT(M257,255),LEFT('Disaggregation Data'!J$159:$J$310,255),0))),"")</f>
        <v/>
      </c>
      <c r="H257" s="412" t="str">
        <f t="array" ref="H257">IFERROR(IF(INDEX('Disaggregation Data'!$P$159:$P$310,MATCH(LEFT(M257,255),LEFT('Disaggregation Data'!$J$159:$J$310,255),0))=0,"",INDEX('Disaggregation Data'!$P$159:$P$310,MATCH(LEFT(M257,255),LEFT('Disaggregation Data'!J$159:$J$310,255),0))),"")</f>
        <v/>
      </c>
      <c r="I257" s="412" t="str">
        <f t="array" ref="I257">IFERROR(IF(INDEX('Disaggregation Data'!$M$159:$M$310,MATCH(LEFT(M257,255),LEFT('Disaggregation Data'!$J$159:$J$310,255),0))=0,"",INDEX('Disaggregation Data'!$M$159:$M$310,MATCH(LEFT(M257,255),LEFT('Disaggregation Data'!J$159:$J$310,255),0))),"")</f>
        <v/>
      </c>
      <c r="J257" s="412" t="str">
        <f t="array" ref="J257">IFERROR(IF(INDEX('Disaggregation Data'!$N$159:$N$310,MATCH(LEFT(M257,255),LEFT('Disaggregation Data'!$J$159:$J$310,255),0))=0,"",INDEX('Disaggregation Data'!$N$159:$N$310,MATCH(LEFT(M257,255),LEFT('Disaggregation Data'!J$159:$J$310,255),0))),"")</f>
        <v/>
      </c>
      <c r="K257" s="504">
        <f t="shared" si="16"/>
        <v>79</v>
      </c>
      <c r="L257" s="504" t="str">
        <f t="shared" si="17"/>
        <v/>
      </c>
      <c r="M257" s="504" t="str">
        <f t="shared" si="18"/>
        <v/>
      </c>
      <c r="N257" s="482" t="b">
        <f t="shared" si="19"/>
        <v>0</v>
      </c>
      <c r="O257" s="487" t="s">
        <v>1968</v>
      </c>
      <c r="P257" s="526" t="str">
        <f t="array" ref="P257">IFERROR(IF(INDEX('Disaggregation Records'!$G$59:$G$92,MATCH(LEFT(L257,255),LEFT('Disaggregation Records'!$D$59:$D$92,255),0))=0,"",INDEX('Disaggregation Records'!$G$59:$G$92,MATCH(LEFT(L257,255),LEFT('Disaggregation Records'!$D$59:$D$92,255),0))),"")</f>
        <v/>
      </c>
      <c r="Q257" s="525" t="s">
        <v>880</v>
      </c>
      <c r="R257" s="50"/>
    </row>
    <row r="258" spans="1:18" ht="47.1" customHeight="1" x14ac:dyDescent="0.25">
      <c r="A258" s="410">
        <v>10</v>
      </c>
      <c r="B258" s="428" t="str">
        <f>IFERROR(VLOOKUP(A258,'Outcome Indicators - Section C'!$A$10:$S$27,19,FALSE),"")</f>
        <v/>
      </c>
      <c r="C258" s="523" t="str">
        <f t="array" ref="C258">IFERROR(IF(INDEX('Disaggregation Records'!$E$59:$E$92,MATCH(LEFT(L258,255),LEFT('Disaggregation Records'!$D$59:$D$92,255),0))=0,"",INDEX('Disaggregation Records'!$E$59:$E$92,MATCH(LEFT(L258,255),LEFT('Disaggregation Records'!$D$59:$D$92,255),0))),"")</f>
        <v/>
      </c>
      <c r="D258" s="523" t="str">
        <f t="array" ref="D258">IFERROR(IF(INDEX('Disaggregation Records'!$F$59:$F$92,MATCH(LEFT(L258,255),LEFT('Disaggregation Records'!$D$59:$D$92,255),0))=0,"",INDEX('Disaggregation Records'!$F$59:$F$92,MATCH(LEFT(L258,255),LEFT('Disaggregation Records'!$D$59:$D$92,255),0))),"")</f>
        <v/>
      </c>
      <c r="E258" s="413" t="str">
        <f t="array" ref="E258">IFERROR(IF(INDEX('Disaggregation Data'!$K$159:$K$310,MATCH(LEFT(M258,255),LEFT('Disaggregation Data'!$J$159:$J$310,255),0))=0,"",INDEX('Disaggregation Data'!$K$159:$K$310,MATCH(LEFT(M258,255),LEFT('Disaggregation Data'!J$159:$J$310,255),0))),"")</f>
        <v/>
      </c>
      <c r="F258" s="413" t="str">
        <f t="array" ref="F258">IFERROR(IF(INDEX('Disaggregation Data'!$L$159:$L$310,MATCH(LEFT(M258,255),LEFT('Disaggregation Data'!$J$159:$J$310,255),0))=0,"",INDEX('Disaggregation Data'!$L$159:$L$310,MATCH(LEFT(M258,255),LEFT('Disaggregation Data'!J$159:$J$310,255),0))),"")</f>
        <v/>
      </c>
      <c r="G258" s="413" t="str">
        <f t="array" ref="G258">IFERROR(IF(INDEX('Disaggregation Data'!$O$159:$O$310,MATCH(LEFT(M258,255),LEFT('Disaggregation Data'!$J$159:$J$310,255),0))=0,"",INDEX('Disaggregation Data'!$O$159:$O$310,MATCH(LEFT(M258,255),LEFT('Disaggregation Data'!J$159:$J$310,255),0))),"")</f>
        <v/>
      </c>
      <c r="H258" s="412" t="str">
        <f t="array" ref="H258">IFERROR(IF(INDEX('Disaggregation Data'!$P$159:$P$310,MATCH(LEFT(M258,255),LEFT('Disaggregation Data'!$J$159:$J$310,255),0))=0,"",INDEX('Disaggregation Data'!$P$159:$P$310,MATCH(LEFT(M258,255),LEFT('Disaggregation Data'!J$159:$J$310,255),0))),"")</f>
        <v/>
      </c>
      <c r="I258" s="412" t="str">
        <f t="array" ref="I258">IFERROR(IF(INDEX('Disaggregation Data'!$M$159:$M$310,MATCH(LEFT(M258,255),LEFT('Disaggregation Data'!$J$159:$J$310,255),0))=0,"",INDEX('Disaggregation Data'!$M$159:$M$310,MATCH(LEFT(M258,255),LEFT('Disaggregation Data'!J$159:$J$310,255),0))),"")</f>
        <v/>
      </c>
      <c r="J258" s="412" t="str">
        <f t="array" ref="J258">IFERROR(IF(INDEX('Disaggregation Data'!$N$159:$N$310,MATCH(LEFT(M258,255),LEFT('Disaggregation Data'!$J$159:$J$310,255),0))=0,"",INDEX('Disaggregation Data'!$N$159:$N$310,MATCH(LEFT(M258,255),LEFT('Disaggregation Data'!J$159:$J$310,255),0))),"")</f>
        <v/>
      </c>
      <c r="K258" s="504">
        <f t="shared" si="16"/>
        <v>80</v>
      </c>
      <c r="L258" s="504" t="str">
        <f t="shared" si="17"/>
        <v/>
      </c>
      <c r="M258" s="504" t="str">
        <f t="shared" si="18"/>
        <v/>
      </c>
      <c r="N258" s="482" t="b">
        <f t="shared" si="19"/>
        <v>0</v>
      </c>
      <c r="O258" s="487" t="s">
        <v>1969</v>
      </c>
      <c r="P258" s="526" t="str">
        <f t="array" ref="P258">IFERROR(IF(INDEX('Disaggregation Records'!$G$59:$G$92,MATCH(LEFT(L258,255),LEFT('Disaggregation Records'!$D$59:$D$92,255),0))=0,"",INDEX('Disaggregation Records'!$G$59:$G$92,MATCH(LEFT(L258,255),LEFT('Disaggregation Records'!$D$59:$D$92,255),0))),"")</f>
        <v/>
      </c>
      <c r="Q258" s="525" t="s">
        <v>881</v>
      </c>
      <c r="R258" s="50"/>
    </row>
    <row r="259" spans="1:18" ht="47.1" customHeight="1" x14ac:dyDescent="0.25">
      <c r="A259" s="410">
        <v>10</v>
      </c>
      <c r="B259" s="428" t="str">
        <f>IFERROR(VLOOKUP(A259,'Outcome Indicators - Section C'!$A$10:$S$27,19,FALSE),"")</f>
        <v/>
      </c>
      <c r="C259" s="523" t="str">
        <f t="array" ref="C259">IFERROR(IF(INDEX('Disaggregation Records'!$E$59:$E$92,MATCH(LEFT(L259,255),LEFT('Disaggregation Records'!$D$59:$D$92,255),0))=0,"",INDEX('Disaggregation Records'!$E$59:$E$92,MATCH(LEFT(L259,255),LEFT('Disaggregation Records'!$D$59:$D$92,255),0))),"")</f>
        <v/>
      </c>
      <c r="D259" s="523" t="str">
        <f t="array" ref="D259">IFERROR(IF(INDEX('Disaggregation Records'!$F$59:$F$92,MATCH(LEFT(L259,255),LEFT('Disaggregation Records'!$D$59:$D$92,255),0))=0,"",INDEX('Disaggregation Records'!$F$59:$F$92,MATCH(LEFT(L259,255),LEFT('Disaggregation Records'!$D$59:$D$92,255),0))),"")</f>
        <v/>
      </c>
      <c r="E259" s="413" t="str">
        <f t="array" ref="E259">IFERROR(IF(INDEX('Disaggregation Data'!$K$159:$K$310,MATCH(LEFT(M259,255),LEFT('Disaggregation Data'!$J$159:$J$310,255),0))=0,"",INDEX('Disaggregation Data'!$K$159:$K$310,MATCH(LEFT(M259,255),LEFT('Disaggregation Data'!J$159:$J$310,255),0))),"")</f>
        <v/>
      </c>
      <c r="F259" s="413" t="str">
        <f t="array" ref="F259">IFERROR(IF(INDEX('Disaggregation Data'!$L$159:$L$310,MATCH(LEFT(M259,255),LEFT('Disaggregation Data'!$J$159:$J$310,255),0))=0,"",INDEX('Disaggregation Data'!$L$159:$L$310,MATCH(LEFT(M259,255),LEFT('Disaggregation Data'!J$159:$J$310,255),0))),"")</f>
        <v/>
      </c>
      <c r="G259" s="413" t="str">
        <f t="array" ref="G259">IFERROR(IF(INDEX('Disaggregation Data'!$O$159:$O$310,MATCH(LEFT(M259,255),LEFT('Disaggregation Data'!$J$159:$J$310,255),0))=0,"",INDEX('Disaggregation Data'!$O$159:$O$310,MATCH(LEFT(M259,255),LEFT('Disaggregation Data'!J$159:$J$310,255),0))),"")</f>
        <v/>
      </c>
      <c r="H259" s="412" t="str">
        <f t="array" ref="H259">IFERROR(IF(INDEX('Disaggregation Data'!$P$159:$P$310,MATCH(LEFT(M259,255),LEFT('Disaggregation Data'!$J$159:$J$310,255),0))=0,"",INDEX('Disaggregation Data'!$P$159:$P$310,MATCH(LEFT(M259,255),LEFT('Disaggregation Data'!J$159:$J$310,255),0))),"")</f>
        <v/>
      </c>
      <c r="I259" s="412" t="str">
        <f t="array" ref="I259">IFERROR(IF(INDEX('Disaggregation Data'!$M$159:$M$310,MATCH(LEFT(M259,255),LEFT('Disaggregation Data'!$J$159:$J$310,255),0))=0,"",INDEX('Disaggregation Data'!$M$159:$M$310,MATCH(LEFT(M259,255),LEFT('Disaggregation Data'!J$159:$J$310,255),0))),"")</f>
        <v/>
      </c>
      <c r="J259" s="412" t="str">
        <f t="array" ref="J259">IFERROR(IF(INDEX('Disaggregation Data'!$N$159:$N$310,MATCH(LEFT(M259,255),LEFT('Disaggregation Data'!$J$159:$J$310,255),0))=0,"",INDEX('Disaggregation Data'!$N$159:$N$310,MATCH(LEFT(M259,255),LEFT('Disaggregation Data'!J$159:$J$310,255),0))),"")</f>
        <v/>
      </c>
      <c r="K259" s="504">
        <f t="shared" si="16"/>
        <v>81</v>
      </c>
      <c r="L259" s="504" t="str">
        <f t="shared" si="17"/>
        <v/>
      </c>
      <c r="M259" s="504" t="str">
        <f t="shared" si="18"/>
        <v/>
      </c>
      <c r="N259" s="482" t="b">
        <f t="shared" si="19"/>
        <v>0</v>
      </c>
      <c r="O259" s="487" t="s">
        <v>1970</v>
      </c>
      <c r="P259" s="526" t="str">
        <f t="array" ref="P259">IFERROR(IF(INDEX('Disaggregation Records'!$G$59:$G$92,MATCH(LEFT(L259,255),LEFT('Disaggregation Records'!$D$59:$D$92,255),0))=0,"",INDEX('Disaggregation Records'!$G$59:$G$92,MATCH(LEFT(L259,255),LEFT('Disaggregation Records'!$D$59:$D$92,255),0))),"")</f>
        <v/>
      </c>
      <c r="Q259" s="525" t="s">
        <v>881</v>
      </c>
      <c r="R259" s="50"/>
    </row>
    <row r="260" spans="1:18" ht="47.1" customHeight="1" x14ac:dyDescent="0.25">
      <c r="A260" s="410">
        <v>10</v>
      </c>
      <c r="B260" s="428" t="str">
        <f>IFERROR(VLOOKUP(A260,'Outcome Indicators - Section C'!$A$10:$S$27,19,FALSE),"")</f>
        <v/>
      </c>
      <c r="C260" s="523" t="str">
        <f t="array" ref="C260">IFERROR(IF(INDEX('Disaggregation Records'!$E$59:$E$92,MATCH(LEFT(L260,255),LEFT('Disaggregation Records'!$D$59:$D$92,255),0))=0,"",INDEX('Disaggregation Records'!$E$59:$E$92,MATCH(LEFT(L260,255),LEFT('Disaggregation Records'!$D$59:$D$92,255),0))),"")</f>
        <v/>
      </c>
      <c r="D260" s="523" t="str">
        <f t="array" ref="D260">IFERROR(IF(INDEX('Disaggregation Records'!$F$59:$F$92,MATCH(LEFT(L260,255),LEFT('Disaggregation Records'!$D$59:$D$92,255),0))=0,"",INDEX('Disaggregation Records'!$F$59:$F$92,MATCH(LEFT(L260,255),LEFT('Disaggregation Records'!$D$59:$D$92,255),0))),"")</f>
        <v/>
      </c>
      <c r="E260" s="413" t="str">
        <f t="array" ref="E260">IFERROR(IF(INDEX('Disaggregation Data'!$K$159:$K$310,MATCH(LEFT(M260,255),LEFT('Disaggregation Data'!$J$159:$J$310,255),0))=0,"",INDEX('Disaggregation Data'!$K$159:$K$310,MATCH(LEFT(M260,255),LEFT('Disaggregation Data'!J$159:$J$310,255),0))),"")</f>
        <v/>
      </c>
      <c r="F260" s="413" t="str">
        <f t="array" ref="F260">IFERROR(IF(INDEX('Disaggregation Data'!$L$159:$L$310,MATCH(LEFT(M260,255),LEFT('Disaggregation Data'!$J$159:$J$310,255),0))=0,"",INDEX('Disaggregation Data'!$L$159:$L$310,MATCH(LEFT(M260,255),LEFT('Disaggregation Data'!J$159:$J$310,255),0))),"")</f>
        <v/>
      </c>
      <c r="G260" s="413" t="str">
        <f t="array" ref="G260">IFERROR(IF(INDEX('Disaggregation Data'!$O$159:$O$310,MATCH(LEFT(M260,255),LEFT('Disaggregation Data'!$J$159:$J$310,255),0))=0,"",INDEX('Disaggregation Data'!$O$159:$O$310,MATCH(LEFT(M260,255),LEFT('Disaggregation Data'!J$159:$J$310,255),0))),"")</f>
        <v/>
      </c>
      <c r="H260" s="412" t="str">
        <f t="array" ref="H260">IFERROR(IF(INDEX('Disaggregation Data'!$P$159:$P$310,MATCH(LEFT(M260,255),LEFT('Disaggregation Data'!$J$159:$J$310,255),0))=0,"",INDEX('Disaggregation Data'!$P$159:$P$310,MATCH(LEFT(M260,255),LEFT('Disaggregation Data'!J$159:$J$310,255),0))),"")</f>
        <v/>
      </c>
      <c r="I260" s="412" t="str">
        <f t="array" ref="I260">IFERROR(IF(INDEX('Disaggregation Data'!$M$159:$M$310,MATCH(LEFT(M260,255),LEFT('Disaggregation Data'!$J$159:$J$310,255),0))=0,"",INDEX('Disaggregation Data'!$M$159:$M$310,MATCH(LEFT(M260,255),LEFT('Disaggregation Data'!J$159:$J$310,255),0))),"")</f>
        <v/>
      </c>
      <c r="J260" s="412" t="str">
        <f t="array" ref="J260">IFERROR(IF(INDEX('Disaggregation Data'!$N$159:$N$310,MATCH(LEFT(M260,255),LEFT('Disaggregation Data'!$J$159:$J$310,255),0))=0,"",INDEX('Disaggregation Data'!$N$159:$N$310,MATCH(LEFT(M260,255),LEFT('Disaggregation Data'!J$159:$J$310,255),0))),"")</f>
        <v/>
      </c>
      <c r="K260" s="504">
        <f t="shared" si="16"/>
        <v>82</v>
      </c>
      <c r="L260" s="504" t="str">
        <f t="shared" si="17"/>
        <v/>
      </c>
      <c r="M260" s="504" t="str">
        <f t="shared" si="18"/>
        <v/>
      </c>
      <c r="N260" s="482" t="b">
        <f t="shared" si="19"/>
        <v>0</v>
      </c>
      <c r="O260" s="487" t="s">
        <v>1971</v>
      </c>
      <c r="P260" s="526" t="str">
        <f t="array" ref="P260">IFERROR(IF(INDEX('Disaggregation Records'!$G$59:$G$92,MATCH(LEFT(L260,255),LEFT('Disaggregation Records'!$D$59:$D$92,255),0))=0,"",INDEX('Disaggregation Records'!$G$59:$G$92,MATCH(LEFT(L260,255),LEFT('Disaggregation Records'!$D$59:$D$92,255),0))),"")</f>
        <v/>
      </c>
      <c r="Q260" s="525" t="s">
        <v>881</v>
      </c>
      <c r="R260" s="50"/>
    </row>
    <row r="261" spans="1:18" ht="47.1" customHeight="1" x14ac:dyDescent="0.25">
      <c r="A261" s="410">
        <v>10</v>
      </c>
      <c r="B261" s="428" t="str">
        <f>IFERROR(VLOOKUP(A261,'Outcome Indicators - Section C'!$A$10:$S$27,19,FALSE),"")</f>
        <v/>
      </c>
      <c r="C261" s="523" t="str">
        <f t="array" ref="C261">IFERROR(IF(INDEX('Disaggregation Records'!$E$59:$E$92,MATCH(LEFT(L261,255),LEFT('Disaggregation Records'!$D$59:$D$92,255),0))=0,"",INDEX('Disaggregation Records'!$E$59:$E$92,MATCH(LEFT(L261,255),LEFT('Disaggregation Records'!$D$59:$D$92,255),0))),"")</f>
        <v/>
      </c>
      <c r="D261" s="523" t="str">
        <f t="array" ref="D261">IFERROR(IF(INDEX('Disaggregation Records'!$F$59:$F$92,MATCH(LEFT(L261,255),LEFT('Disaggregation Records'!$D$59:$D$92,255),0))=0,"",INDEX('Disaggregation Records'!$F$59:$F$92,MATCH(LEFT(L261,255),LEFT('Disaggregation Records'!$D$59:$D$92,255),0))),"")</f>
        <v/>
      </c>
      <c r="E261" s="413" t="str">
        <f t="array" ref="E261">IFERROR(IF(INDEX('Disaggregation Data'!$K$159:$K$310,MATCH(LEFT(M261,255),LEFT('Disaggregation Data'!$J$159:$J$310,255),0))=0,"",INDEX('Disaggregation Data'!$K$159:$K$310,MATCH(LEFT(M261,255),LEFT('Disaggregation Data'!J$159:$J$310,255),0))),"")</f>
        <v/>
      </c>
      <c r="F261" s="413" t="str">
        <f t="array" ref="F261">IFERROR(IF(INDEX('Disaggregation Data'!$L$159:$L$310,MATCH(LEFT(M261,255),LEFT('Disaggregation Data'!$J$159:$J$310,255),0))=0,"",INDEX('Disaggregation Data'!$L$159:$L$310,MATCH(LEFT(M261,255),LEFT('Disaggregation Data'!J$159:$J$310,255),0))),"")</f>
        <v/>
      </c>
      <c r="G261" s="413" t="str">
        <f t="array" ref="G261">IFERROR(IF(INDEX('Disaggregation Data'!$O$159:$O$310,MATCH(LEFT(M261,255),LEFT('Disaggregation Data'!$J$159:$J$310,255),0))=0,"",INDEX('Disaggregation Data'!$O$159:$O$310,MATCH(LEFT(M261,255),LEFT('Disaggregation Data'!J$159:$J$310,255),0))),"")</f>
        <v/>
      </c>
      <c r="H261" s="412" t="str">
        <f t="array" ref="H261">IFERROR(IF(INDEX('Disaggregation Data'!$P$159:$P$310,MATCH(LEFT(M261,255),LEFT('Disaggregation Data'!$J$159:$J$310,255),0))=0,"",INDEX('Disaggregation Data'!$P$159:$P$310,MATCH(LEFT(M261,255),LEFT('Disaggregation Data'!J$159:$J$310,255),0))),"")</f>
        <v/>
      </c>
      <c r="I261" s="412" t="str">
        <f t="array" ref="I261">IFERROR(IF(INDEX('Disaggregation Data'!$M$159:$M$310,MATCH(LEFT(M261,255),LEFT('Disaggregation Data'!$J$159:$J$310,255),0))=0,"",INDEX('Disaggregation Data'!$M$159:$M$310,MATCH(LEFT(M261,255),LEFT('Disaggregation Data'!J$159:$J$310,255),0))),"")</f>
        <v/>
      </c>
      <c r="J261" s="412" t="str">
        <f t="array" ref="J261">IFERROR(IF(INDEX('Disaggregation Data'!$N$159:$N$310,MATCH(LEFT(M261,255),LEFT('Disaggregation Data'!$J$159:$J$310,255),0))=0,"",INDEX('Disaggregation Data'!$N$159:$N$310,MATCH(LEFT(M261,255),LEFT('Disaggregation Data'!J$159:$J$310,255),0))),"")</f>
        <v/>
      </c>
      <c r="K261" s="504">
        <f t="shared" si="16"/>
        <v>83</v>
      </c>
      <c r="L261" s="504" t="str">
        <f t="shared" si="17"/>
        <v/>
      </c>
      <c r="M261" s="504" t="str">
        <f t="shared" si="18"/>
        <v/>
      </c>
      <c r="N261" s="482" t="b">
        <f t="shared" si="19"/>
        <v>0</v>
      </c>
      <c r="O261" s="487" t="s">
        <v>1972</v>
      </c>
      <c r="P261" s="526" t="str">
        <f t="array" ref="P261">IFERROR(IF(INDEX('Disaggregation Records'!$G$59:$G$92,MATCH(LEFT(L261,255),LEFT('Disaggregation Records'!$D$59:$D$92,255),0))=0,"",INDEX('Disaggregation Records'!$G$59:$G$92,MATCH(LEFT(L261,255),LEFT('Disaggregation Records'!$D$59:$D$92,255),0))),"")</f>
        <v/>
      </c>
      <c r="Q261" s="525" t="s">
        <v>881</v>
      </c>
      <c r="R261" s="50"/>
    </row>
    <row r="262" spans="1:18" ht="47.1" customHeight="1" x14ac:dyDescent="0.25">
      <c r="A262" s="410">
        <v>10</v>
      </c>
      <c r="B262" s="428" t="str">
        <f>IFERROR(VLOOKUP(A262,'Outcome Indicators - Section C'!$A$10:$S$27,19,FALSE),"")</f>
        <v/>
      </c>
      <c r="C262" s="523" t="str">
        <f t="array" ref="C262">IFERROR(IF(INDEX('Disaggregation Records'!$E$59:$E$92,MATCH(LEFT(L262,255),LEFT('Disaggregation Records'!$D$59:$D$92,255),0))=0,"",INDEX('Disaggregation Records'!$E$59:$E$92,MATCH(LEFT(L262,255),LEFT('Disaggregation Records'!$D$59:$D$92,255),0))),"")</f>
        <v/>
      </c>
      <c r="D262" s="523" t="str">
        <f t="array" ref="D262">IFERROR(IF(INDEX('Disaggregation Records'!$F$59:$F$92,MATCH(LEFT(L262,255),LEFT('Disaggregation Records'!$D$59:$D$92,255),0))=0,"",INDEX('Disaggregation Records'!$F$59:$F$92,MATCH(LEFT(L262,255),LEFT('Disaggregation Records'!$D$59:$D$92,255),0))),"")</f>
        <v/>
      </c>
      <c r="E262" s="413" t="str">
        <f t="array" ref="E262">IFERROR(IF(INDEX('Disaggregation Data'!$K$159:$K$310,MATCH(LEFT(M262,255),LEFT('Disaggregation Data'!$J$159:$J$310,255),0))=0,"",INDEX('Disaggregation Data'!$K$159:$K$310,MATCH(LEFT(M262,255),LEFT('Disaggregation Data'!J$159:$J$310,255),0))),"")</f>
        <v/>
      </c>
      <c r="F262" s="413" t="str">
        <f t="array" ref="F262">IFERROR(IF(INDEX('Disaggregation Data'!$L$159:$L$310,MATCH(LEFT(M262,255),LEFT('Disaggregation Data'!$J$159:$J$310,255),0))=0,"",INDEX('Disaggregation Data'!$L$159:$L$310,MATCH(LEFT(M262,255),LEFT('Disaggregation Data'!J$159:$J$310,255),0))),"")</f>
        <v/>
      </c>
      <c r="G262" s="413" t="str">
        <f t="array" ref="G262">IFERROR(IF(INDEX('Disaggregation Data'!$O$159:$O$310,MATCH(LEFT(M262,255),LEFT('Disaggregation Data'!$J$159:$J$310,255),0))=0,"",INDEX('Disaggregation Data'!$O$159:$O$310,MATCH(LEFT(M262,255),LEFT('Disaggregation Data'!J$159:$J$310,255),0))),"")</f>
        <v/>
      </c>
      <c r="H262" s="412" t="str">
        <f t="array" ref="H262">IFERROR(IF(INDEX('Disaggregation Data'!$P$159:$P$310,MATCH(LEFT(M262,255),LEFT('Disaggregation Data'!$J$159:$J$310,255),0))=0,"",INDEX('Disaggregation Data'!$P$159:$P$310,MATCH(LEFT(M262,255),LEFT('Disaggregation Data'!J$159:$J$310,255),0))),"")</f>
        <v/>
      </c>
      <c r="I262" s="412" t="str">
        <f t="array" ref="I262">IFERROR(IF(INDEX('Disaggregation Data'!$M$159:$M$310,MATCH(LEFT(M262,255),LEFT('Disaggregation Data'!$J$159:$J$310,255),0))=0,"",INDEX('Disaggregation Data'!$M$159:$M$310,MATCH(LEFT(M262,255),LEFT('Disaggregation Data'!J$159:$J$310,255),0))),"")</f>
        <v/>
      </c>
      <c r="J262" s="412" t="str">
        <f t="array" ref="J262">IFERROR(IF(INDEX('Disaggregation Data'!$N$159:$N$310,MATCH(LEFT(M262,255),LEFT('Disaggregation Data'!$J$159:$J$310,255),0))=0,"",INDEX('Disaggregation Data'!$N$159:$N$310,MATCH(LEFT(M262,255),LEFT('Disaggregation Data'!J$159:$J$310,255),0))),"")</f>
        <v/>
      </c>
      <c r="K262" s="504">
        <f t="shared" si="16"/>
        <v>84</v>
      </c>
      <c r="L262" s="504" t="str">
        <f t="shared" si="17"/>
        <v/>
      </c>
      <c r="M262" s="504" t="str">
        <f t="shared" si="18"/>
        <v/>
      </c>
      <c r="N262" s="482" t="b">
        <f t="shared" si="19"/>
        <v>0</v>
      </c>
      <c r="O262" s="487" t="s">
        <v>1973</v>
      </c>
      <c r="P262" s="526" t="str">
        <f t="array" ref="P262">IFERROR(IF(INDEX('Disaggregation Records'!$G$59:$G$92,MATCH(LEFT(L262,255),LEFT('Disaggregation Records'!$D$59:$D$92,255),0))=0,"",INDEX('Disaggregation Records'!$G$59:$G$92,MATCH(LEFT(L262,255),LEFT('Disaggregation Records'!$D$59:$D$92,255),0))),"")</f>
        <v/>
      </c>
      <c r="Q262" s="525" t="s">
        <v>881</v>
      </c>
      <c r="R262" s="50"/>
    </row>
    <row r="263" spans="1:18" ht="47.1" customHeight="1" x14ac:dyDescent="0.25">
      <c r="A263" s="410">
        <v>10</v>
      </c>
      <c r="B263" s="428" t="str">
        <f>IFERROR(VLOOKUP(A263,'Outcome Indicators - Section C'!$A$10:$S$27,19,FALSE),"")</f>
        <v/>
      </c>
      <c r="C263" s="523" t="str">
        <f t="array" ref="C263">IFERROR(IF(INDEX('Disaggregation Records'!$E$59:$E$92,MATCH(LEFT(L263,255),LEFT('Disaggregation Records'!$D$59:$D$92,255),0))=0,"",INDEX('Disaggregation Records'!$E$59:$E$92,MATCH(LEFT(L263,255),LEFT('Disaggregation Records'!$D$59:$D$92,255),0))),"")</f>
        <v/>
      </c>
      <c r="D263" s="523" t="str">
        <f t="array" ref="D263">IFERROR(IF(INDEX('Disaggregation Records'!$F$59:$F$92,MATCH(LEFT(L263,255),LEFT('Disaggregation Records'!$D$59:$D$92,255),0))=0,"",INDEX('Disaggregation Records'!$F$59:$F$92,MATCH(LEFT(L263,255),LEFT('Disaggregation Records'!$D$59:$D$92,255),0))),"")</f>
        <v/>
      </c>
      <c r="E263" s="413" t="str">
        <f t="array" ref="E263">IFERROR(IF(INDEX('Disaggregation Data'!$K$159:$K$310,MATCH(LEFT(M263,255),LEFT('Disaggregation Data'!$J$159:$J$310,255),0))=0,"",INDEX('Disaggregation Data'!$K$159:$K$310,MATCH(LEFT(M263,255),LEFT('Disaggregation Data'!J$159:$J$310,255),0))),"")</f>
        <v/>
      </c>
      <c r="F263" s="413" t="str">
        <f t="array" ref="F263">IFERROR(IF(INDEX('Disaggregation Data'!$L$159:$L$310,MATCH(LEFT(M263,255),LEFT('Disaggregation Data'!$J$159:$J$310,255),0))=0,"",INDEX('Disaggregation Data'!$L$159:$L$310,MATCH(LEFT(M263,255),LEFT('Disaggregation Data'!J$159:$J$310,255),0))),"")</f>
        <v/>
      </c>
      <c r="G263" s="413" t="str">
        <f t="array" ref="G263">IFERROR(IF(INDEX('Disaggregation Data'!$O$159:$O$310,MATCH(LEFT(M263,255),LEFT('Disaggregation Data'!$J$159:$J$310,255),0))=0,"",INDEX('Disaggregation Data'!$O$159:$O$310,MATCH(LEFT(M263,255),LEFT('Disaggregation Data'!J$159:$J$310,255),0))),"")</f>
        <v/>
      </c>
      <c r="H263" s="412" t="str">
        <f t="array" ref="H263">IFERROR(IF(INDEX('Disaggregation Data'!$P$159:$P$310,MATCH(LEFT(M263,255),LEFT('Disaggregation Data'!$J$159:$J$310,255),0))=0,"",INDEX('Disaggregation Data'!$P$159:$P$310,MATCH(LEFT(M263,255),LEFT('Disaggregation Data'!J$159:$J$310,255),0))),"")</f>
        <v/>
      </c>
      <c r="I263" s="412" t="str">
        <f t="array" ref="I263">IFERROR(IF(INDEX('Disaggregation Data'!$M$159:$M$310,MATCH(LEFT(M263,255),LEFT('Disaggregation Data'!$J$159:$J$310,255),0))=0,"",INDEX('Disaggregation Data'!$M$159:$M$310,MATCH(LEFT(M263,255),LEFT('Disaggregation Data'!J$159:$J$310,255),0))),"")</f>
        <v/>
      </c>
      <c r="J263" s="412" t="str">
        <f t="array" ref="J263">IFERROR(IF(INDEX('Disaggregation Data'!$N$159:$N$310,MATCH(LEFT(M263,255),LEFT('Disaggregation Data'!$J$159:$J$310,255),0))=0,"",INDEX('Disaggregation Data'!$N$159:$N$310,MATCH(LEFT(M263,255),LEFT('Disaggregation Data'!J$159:$J$310,255),0))),"")</f>
        <v/>
      </c>
      <c r="K263" s="504">
        <f t="shared" si="16"/>
        <v>85</v>
      </c>
      <c r="L263" s="504" t="str">
        <f t="shared" si="17"/>
        <v/>
      </c>
      <c r="M263" s="504" t="str">
        <f t="shared" si="18"/>
        <v/>
      </c>
      <c r="N263" s="482" t="b">
        <f t="shared" si="19"/>
        <v>0</v>
      </c>
      <c r="O263" s="487" t="s">
        <v>1974</v>
      </c>
      <c r="P263" s="526" t="str">
        <f t="array" ref="P263">IFERROR(IF(INDEX('Disaggregation Records'!$G$59:$G$92,MATCH(LEFT(L263,255),LEFT('Disaggregation Records'!$D$59:$D$92,255),0))=0,"",INDEX('Disaggregation Records'!$G$59:$G$92,MATCH(LEFT(L263,255),LEFT('Disaggregation Records'!$D$59:$D$92,255),0))),"")</f>
        <v/>
      </c>
      <c r="Q263" s="525" t="s">
        <v>881</v>
      </c>
      <c r="R263" s="50"/>
    </row>
    <row r="264" spans="1:18" ht="47.1" customHeight="1" x14ac:dyDescent="0.25">
      <c r="A264" s="410">
        <v>10</v>
      </c>
      <c r="B264" s="428" t="str">
        <f>IFERROR(VLOOKUP(A264,'Outcome Indicators - Section C'!$A$10:$S$27,19,FALSE),"")</f>
        <v/>
      </c>
      <c r="C264" s="523" t="str">
        <f t="array" ref="C264">IFERROR(IF(INDEX('Disaggregation Records'!$E$59:$E$92,MATCH(LEFT(L264,255),LEFT('Disaggregation Records'!$D$59:$D$92,255),0))=0,"",INDEX('Disaggregation Records'!$E$59:$E$92,MATCH(LEFT(L264,255),LEFT('Disaggregation Records'!$D$59:$D$92,255),0))),"")</f>
        <v/>
      </c>
      <c r="D264" s="523" t="str">
        <f t="array" ref="D264">IFERROR(IF(INDEX('Disaggregation Records'!$F$59:$F$92,MATCH(LEFT(L264,255),LEFT('Disaggregation Records'!$D$59:$D$92,255),0))=0,"",INDEX('Disaggregation Records'!$F$59:$F$92,MATCH(LEFT(L264,255),LEFT('Disaggregation Records'!$D$59:$D$92,255),0))),"")</f>
        <v/>
      </c>
      <c r="E264" s="413" t="str">
        <f t="array" ref="E264">IFERROR(IF(INDEX('Disaggregation Data'!$K$159:$K$310,MATCH(LEFT(M264,255),LEFT('Disaggregation Data'!$J$159:$J$310,255),0))=0,"",INDEX('Disaggregation Data'!$K$159:$K$310,MATCH(LEFT(M264,255),LEFT('Disaggregation Data'!J$159:$J$310,255),0))),"")</f>
        <v/>
      </c>
      <c r="F264" s="413" t="str">
        <f t="array" ref="F264">IFERROR(IF(INDEX('Disaggregation Data'!$L$159:$L$310,MATCH(LEFT(M264,255),LEFT('Disaggregation Data'!$J$159:$J$310,255),0))=0,"",INDEX('Disaggregation Data'!$L$159:$L$310,MATCH(LEFT(M264,255),LEFT('Disaggregation Data'!J$159:$J$310,255),0))),"")</f>
        <v/>
      </c>
      <c r="G264" s="413" t="str">
        <f t="array" ref="G264">IFERROR(IF(INDEX('Disaggregation Data'!$O$159:$O$310,MATCH(LEFT(M264,255),LEFT('Disaggregation Data'!$J$159:$J$310,255),0))=0,"",INDEX('Disaggregation Data'!$O$159:$O$310,MATCH(LEFT(M264,255),LEFT('Disaggregation Data'!J$159:$J$310,255),0))),"")</f>
        <v/>
      </c>
      <c r="H264" s="412" t="str">
        <f t="array" ref="H264">IFERROR(IF(INDEX('Disaggregation Data'!$P$159:$P$310,MATCH(LEFT(M264,255),LEFT('Disaggregation Data'!$J$159:$J$310,255),0))=0,"",INDEX('Disaggregation Data'!$P$159:$P$310,MATCH(LEFT(M264,255),LEFT('Disaggregation Data'!J$159:$J$310,255),0))),"")</f>
        <v/>
      </c>
      <c r="I264" s="412" t="str">
        <f t="array" ref="I264">IFERROR(IF(INDEX('Disaggregation Data'!$M$159:$M$310,MATCH(LEFT(M264,255),LEFT('Disaggregation Data'!$J$159:$J$310,255),0))=0,"",INDEX('Disaggregation Data'!$M$159:$M$310,MATCH(LEFT(M264,255),LEFT('Disaggregation Data'!J$159:$J$310,255),0))),"")</f>
        <v/>
      </c>
      <c r="J264" s="412" t="str">
        <f t="array" ref="J264">IFERROR(IF(INDEX('Disaggregation Data'!$N$159:$N$310,MATCH(LEFT(M264,255),LEFT('Disaggregation Data'!$J$159:$J$310,255),0))=0,"",INDEX('Disaggregation Data'!$N$159:$N$310,MATCH(LEFT(M264,255),LEFT('Disaggregation Data'!J$159:$J$310,255),0))),"")</f>
        <v/>
      </c>
      <c r="K264" s="504">
        <f t="shared" si="16"/>
        <v>86</v>
      </c>
      <c r="L264" s="504" t="str">
        <f t="shared" si="17"/>
        <v/>
      </c>
      <c r="M264" s="504" t="str">
        <f t="shared" si="18"/>
        <v/>
      </c>
      <c r="N264" s="482" t="b">
        <f t="shared" si="19"/>
        <v>0</v>
      </c>
      <c r="O264" s="487" t="s">
        <v>1975</v>
      </c>
      <c r="P264" s="526" t="str">
        <f t="array" ref="P264">IFERROR(IF(INDEX('Disaggregation Records'!$G$59:$G$92,MATCH(LEFT(L264,255),LEFT('Disaggregation Records'!$D$59:$D$92,255),0))=0,"",INDEX('Disaggregation Records'!$G$59:$G$92,MATCH(LEFT(L264,255),LEFT('Disaggregation Records'!$D$59:$D$92,255),0))),"")</f>
        <v/>
      </c>
      <c r="Q264" s="525" t="s">
        <v>881</v>
      </c>
      <c r="R264" s="50"/>
    </row>
    <row r="265" spans="1:18" ht="47.1" customHeight="1" x14ac:dyDescent="0.25">
      <c r="A265" s="410">
        <v>10</v>
      </c>
      <c r="B265" s="428" t="str">
        <f>IFERROR(VLOOKUP(A265,'Outcome Indicators - Section C'!$A$10:$S$27,19,FALSE),"")</f>
        <v/>
      </c>
      <c r="C265" s="523" t="str">
        <f t="array" ref="C265">IFERROR(IF(INDEX('Disaggregation Records'!$E$59:$E$92,MATCH(LEFT(L265,255),LEFT('Disaggregation Records'!$D$59:$D$92,255),0))=0,"",INDEX('Disaggregation Records'!$E$59:$E$92,MATCH(LEFT(L265,255),LEFT('Disaggregation Records'!$D$59:$D$92,255),0))),"")</f>
        <v/>
      </c>
      <c r="D265" s="523" t="str">
        <f t="array" ref="D265">IFERROR(IF(INDEX('Disaggregation Records'!$F$59:$F$92,MATCH(LEFT(L265,255),LEFT('Disaggregation Records'!$D$59:$D$92,255),0))=0,"",INDEX('Disaggregation Records'!$F$59:$F$92,MATCH(LEFT(L265,255),LEFT('Disaggregation Records'!$D$59:$D$92,255),0))),"")</f>
        <v/>
      </c>
      <c r="E265" s="413" t="str">
        <f t="array" ref="E265">IFERROR(IF(INDEX('Disaggregation Data'!$K$159:$K$310,MATCH(LEFT(M265,255),LEFT('Disaggregation Data'!$J$159:$J$310,255),0))=0,"",INDEX('Disaggregation Data'!$K$159:$K$310,MATCH(LEFT(M265,255),LEFT('Disaggregation Data'!J$159:$J$310,255),0))),"")</f>
        <v/>
      </c>
      <c r="F265" s="413" t="str">
        <f t="array" ref="F265">IFERROR(IF(INDEX('Disaggregation Data'!$L$159:$L$310,MATCH(LEFT(M265,255),LEFT('Disaggregation Data'!$J$159:$J$310,255),0))=0,"",INDEX('Disaggregation Data'!$L$159:$L$310,MATCH(LEFT(M265,255),LEFT('Disaggregation Data'!J$159:$J$310,255),0))),"")</f>
        <v/>
      </c>
      <c r="G265" s="413" t="str">
        <f t="array" ref="G265">IFERROR(IF(INDEX('Disaggregation Data'!$O$159:$O$310,MATCH(LEFT(M265,255),LEFT('Disaggregation Data'!$J$159:$J$310,255),0))=0,"",INDEX('Disaggregation Data'!$O$159:$O$310,MATCH(LEFT(M265,255),LEFT('Disaggregation Data'!J$159:$J$310,255),0))),"")</f>
        <v/>
      </c>
      <c r="H265" s="412" t="str">
        <f t="array" ref="H265">IFERROR(IF(INDEX('Disaggregation Data'!$P$159:$P$310,MATCH(LEFT(M265,255),LEFT('Disaggregation Data'!$J$159:$J$310,255),0))=0,"",INDEX('Disaggregation Data'!$P$159:$P$310,MATCH(LEFT(M265,255),LEFT('Disaggregation Data'!J$159:$J$310,255),0))),"")</f>
        <v/>
      </c>
      <c r="I265" s="412" t="str">
        <f t="array" ref="I265">IFERROR(IF(INDEX('Disaggregation Data'!$M$159:$M$310,MATCH(LEFT(M265,255),LEFT('Disaggregation Data'!$J$159:$J$310,255),0))=0,"",INDEX('Disaggregation Data'!$M$159:$M$310,MATCH(LEFT(M265,255),LEFT('Disaggregation Data'!J$159:$J$310,255),0))),"")</f>
        <v/>
      </c>
      <c r="J265" s="412" t="str">
        <f t="array" ref="J265">IFERROR(IF(INDEX('Disaggregation Data'!$N$159:$N$310,MATCH(LEFT(M265,255),LEFT('Disaggregation Data'!$J$159:$J$310,255),0))=0,"",INDEX('Disaggregation Data'!$N$159:$N$310,MATCH(LEFT(M265,255),LEFT('Disaggregation Data'!J$159:$J$310,255),0))),"")</f>
        <v/>
      </c>
      <c r="K265" s="504">
        <f t="shared" si="16"/>
        <v>87</v>
      </c>
      <c r="L265" s="504" t="str">
        <f t="shared" si="17"/>
        <v/>
      </c>
      <c r="M265" s="504" t="str">
        <f t="shared" si="18"/>
        <v/>
      </c>
      <c r="N265" s="482" t="b">
        <f t="shared" si="19"/>
        <v>0</v>
      </c>
      <c r="O265" s="487" t="s">
        <v>1976</v>
      </c>
      <c r="P265" s="526" t="str">
        <f t="array" ref="P265">IFERROR(IF(INDEX('Disaggregation Records'!$G$59:$G$92,MATCH(LEFT(L265,255),LEFT('Disaggregation Records'!$D$59:$D$92,255),0))=0,"",INDEX('Disaggregation Records'!$G$59:$G$92,MATCH(LEFT(L265,255),LEFT('Disaggregation Records'!$D$59:$D$92,255),0))),"")</f>
        <v/>
      </c>
      <c r="Q265" s="525" t="s">
        <v>881</v>
      </c>
      <c r="R265" s="50"/>
    </row>
    <row r="266" spans="1:18" ht="47.1" customHeight="1" x14ac:dyDescent="0.25">
      <c r="A266" s="410">
        <v>10</v>
      </c>
      <c r="B266" s="428" t="str">
        <f>IFERROR(VLOOKUP(A266,'Outcome Indicators - Section C'!$A$10:$S$27,19,FALSE),"")</f>
        <v/>
      </c>
      <c r="C266" s="523" t="str">
        <f t="array" ref="C266">IFERROR(IF(INDEX('Disaggregation Records'!$E$59:$E$92,MATCH(LEFT(L266,255),LEFT('Disaggregation Records'!$D$59:$D$92,255),0))=0,"",INDEX('Disaggregation Records'!$E$59:$E$92,MATCH(LEFT(L266,255),LEFT('Disaggregation Records'!$D$59:$D$92,255),0))),"")</f>
        <v/>
      </c>
      <c r="D266" s="523" t="str">
        <f t="array" ref="D266">IFERROR(IF(INDEX('Disaggregation Records'!$F$59:$F$92,MATCH(LEFT(L266,255),LEFT('Disaggregation Records'!$D$59:$D$92,255),0))=0,"",INDEX('Disaggregation Records'!$F$59:$F$92,MATCH(LEFT(L266,255),LEFT('Disaggregation Records'!$D$59:$D$92,255),0))),"")</f>
        <v/>
      </c>
      <c r="E266" s="413" t="str">
        <f t="array" ref="E266">IFERROR(IF(INDEX('Disaggregation Data'!$K$159:$K$310,MATCH(LEFT(M266,255),LEFT('Disaggregation Data'!$J$159:$J$310,255),0))=0,"",INDEX('Disaggregation Data'!$K$159:$K$310,MATCH(LEFT(M266,255),LEFT('Disaggregation Data'!J$159:$J$310,255),0))),"")</f>
        <v/>
      </c>
      <c r="F266" s="413" t="str">
        <f t="array" ref="F266">IFERROR(IF(INDEX('Disaggregation Data'!$L$159:$L$310,MATCH(LEFT(M266,255),LEFT('Disaggregation Data'!$J$159:$J$310,255),0))=0,"",INDEX('Disaggregation Data'!$L$159:$L$310,MATCH(LEFT(M266,255),LEFT('Disaggregation Data'!J$159:$J$310,255),0))),"")</f>
        <v/>
      </c>
      <c r="G266" s="413" t="str">
        <f t="array" ref="G266">IFERROR(IF(INDEX('Disaggregation Data'!$O$159:$O$310,MATCH(LEFT(M266,255),LEFT('Disaggregation Data'!$J$159:$J$310,255),0))=0,"",INDEX('Disaggregation Data'!$O$159:$O$310,MATCH(LEFT(M266,255),LEFT('Disaggregation Data'!J$159:$J$310,255),0))),"")</f>
        <v/>
      </c>
      <c r="H266" s="412" t="str">
        <f t="array" ref="H266">IFERROR(IF(INDEX('Disaggregation Data'!$P$159:$P$310,MATCH(LEFT(M266,255),LEFT('Disaggregation Data'!$J$159:$J$310,255),0))=0,"",INDEX('Disaggregation Data'!$P$159:$P$310,MATCH(LEFT(M266,255),LEFT('Disaggregation Data'!J$159:$J$310,255),0))),"")</f>
        <v/>
      </c>
      <c r="I266" s="412" t="str">
        <f t="array" ref="I266">IFERROR(IF(INDEX('Disaggregation Data'!$M$159:$M$310,MATCH(LEFT(M266,255),LEFT('Disaggregation Data'!$J$159:$J$310,255),0))=0,"",INDEX('Disaggregation Data'!$M$159:$M$310,MATCH(LEFT(M266,255),LEFT('Disaggregation Data'!J$159:$J$310,255),0))),"")</f>
        <v/>
      </c>
      <c r="J266" s="412" t="str">
        <f t="array" ref="J266">IFERROR(IF(INDEX('Disaggregation Data'!$N$159:$N$310,MATCH(LEFT(M266,255),LEFT('Disaggregation Data'!$J$159:$J$310,255),0))=0,"",INDEX('Disaggregation Data'!$N$159:$N$310,MATCH(LEFT(M266,255),LEFT('Disaggregation Data'!J$159:$J$310,255),0))),"")</f>
        <v/>
      </c>
      <c r="K266" s="504">
        <f t="shared" si="16"/>
        <v>88</v>
      </c>
      <c r="L266" s="504" t="str">
        <f t="shared" si="17"/>
        <v/>
      </c>
      <c r="M266" s="504" t="str">
        <f t="shared" si="18"/>
        <v/>
      </c>
      <c r="N266" s="482" t="b">
        <f t="shared" si="19"/>
        <v>0</v>
      </c>
      <c r="O266" s="487" t="s">
        <v>1977</v>
      </c>
      <c r="P266" s="526" t="str">
        <f t="array" ref="P266">IFERROR(IF(INDEX('Disaggregation Records'!$G$59:$G$92,MATCH(LEFT(L266,255),LEFT('Disaggregation Records'!$D$59:$D$92,255),0))=0,"",INDEX('Disaggregation Records'!$G$59:$G$92,MATCH(LEFT(L266,255),LEFT('Disaggregation Records'!$D$59:$D$92,255),0))),"")</f>
        <v/>
      </c>
      <c r="Q266" s="525" t="s">
        <v>881</v>
      </c>
      <c r="R266" s="50"/>
    </row>
    <row r="267" spans="1:18" ht="47.1" customHeight="1" x14ac:dyDescent="0.25">
      <c r="A267" s="410">
        <v>10</v>
      </c>
      <c r="B267" s="428" t="str">
        <f>IFERROR(VLOOKUP(A267,'Outcome Indicators - Section C'!$A$10:$S$27,19,FALSE),"")</f>
        <v/>
      </c>
      <c r="C267" s="523" t="str">
        <f t="array" ref="C267">IFERROR(IF(INDEX('Disaggregation Records'!$E$59:$E$92,MATCH(LEFT(L267,255),LEFT('Disaggregation Records'!$D$59:$D$92,255),0))=0,"",INDEX('Disaggregation Records'!$E$59:$E$92,MATCH(LEFT(L267,255),LEFT('Disaggregation Records'!$D$59:$D$92,255),0))),"")</f>
        <v/>
      </c>
      <c r="D267" s="523" t="str">
        <f t="array" ref="D267">IFERROR(IF(INDEX('Disaggregation Records'!$F$59:$F$92,MATCH(LEFT(L267,255),LEFT('Disaggregation Records'!$D$59:$D$92,255),0))=0,"",INDEX('Disaggregation Records'!$F$59:$F$92,MATCH(LEFT(L267,255),LEFT('Disaggregation Records'!$D$59:$D$92,255),0))),"")</f>
        <v/>
      </c>
      <c r="E267" s="413" t="str">
        <f t="array" ref="E267">IFERROR(IF(INDEX('Disaggregation Data'!$K$159:$K$310,MATCH(LEFT(M267,255),LEFT('Disaggregation Data'!$J$159:$J$310,255),0))=0,"",INDEX('Disaggregation Data'!$K$159:$K$310,MATCH(LEFT(M267,255),LEFT('Disaggregation Data'!J$159:$J$310,255),0))),"")</f>
        <v/>
      </c>
      <c r="F267" s="413" t="str">
        <f t="array" ref="F267">IFERROR(IF(INDEX('Disaggregation Data'!$L$159:$L$310,MATCH(LEFT(M267,255),LEFT('Disaggregation Data'!$J$159:$J$310,255),0))=0,"",INDEX('Disaggregation Data'!$L$159:$L$310,MATCH(LEFT(M267,255),LEFT('Disaggregation Data'!J$159:$J$310,255),0))),"")</f>
        <v/>
      </c>
      <c r="G267" s="413" t="str">
        <f t="array" ref="G267">IFERROR(IF(INDEX('Disaggregation Data'!$O$159:$O$310,MATCH(LEFT(M267,255),LEFT('Disaggregation Data'!$J$159:$J$310,255),0))=0,"",INDEX('Disaggregation Data'!$O$159:$O$310,MATCH(LEFT(M267,255),LEFT('Disaggregation Data'!J$159:$J$310,255),0))),"")</f>
        <v/>
      </c>
      <c r="H267" s="412" t="str">
        <f t="array" ref="H267">IFERROR(IF(INDEX('Disaggregation Data'!$P$159:$P$310,MATCH(LEFT(M267,255),LEFT('Disaggregation Data'!$J$159:$J$310,255),0))=0,"",INDEX('Disaggregation Data'!$P$159:$P$310,MATCH(LEFT(M267,255),LEFT('Disaggregation Data'!J$159:$J$310,255),0))),"")</f>
        <v/>
      </c>
      <c r="I267" s="412" t="str">
        <f t="array" ref="I267">IFERROR(IF(INDEX('Disaggregation Data'!$M$159:$M$310,MATCH(LEFT(M267,255),LEFT('Disaggregation Data'!$J$159:$J$310,255),0))=0,"",INDEX('Disaggregation Data'!$M$159:$M$310,MATCH(LEFT(M267,255),LEFT('Disaggregation Data'!J$159:$J$310,255),0))),"")</f>
        <v/>
      </c>
      <c r="J267" s="412" t="str">
        <f t="array" ref="J267">IFERROR(IF(INDEX('Disaggregation Data'!$N$159:$N$310,MATCH(LEFT(M267,255),LEFT('Disaggregation Data'!$J$159:$J$310,255),0))=0,"",INDEX('Disaggregation Data'!$N$159:$N$310,MATCH(LEFT(M267,255),LEFT('Disaggregation Data'!J$159:$J$310,255),0))),"")</f>
        <v/>
      </c>
      <c r="K267" s="504">
        <f t="shared" si="16"/>
        <v>89</v>
      </c>
      <c r="L267" s="504" t="str">
        <f t="shared" si="17"/>
        <v/>
      </c>
      <c r="M267" s="504" t="str">
        <f t="shared" si="18"/>
        <v/>
      </c>
      <c r="N267" s="482" t="b">
        <f t="shared" si="19"/>
        <v>0</v>
      </c>
      <c r="O267" s="487" t="s">
        <v>1978</v>
      </c>
      <c r="P267" s="526" t="str">
        <f t="array" ref="P267">IFERROR(IF(INDEX('Disaggregation Records'!$G$59:$G$92,MATCH(LEFT(L267,255),LEFT('Disaggregation Records'!$D$59:$D$92,255),0))=0,"",INDEX('Disaggregation Records'!$G$59:$G$92,MATCH(LEFT(L267,255),LEFT('Disaggregation Records'!$D$59:$D$92,255),0))),"")</f>
        <v/>
      </c>
      <c r="Q267" s="525" t="s">
        <v>881</v>
      </c>
      <c r="R267" s="50"/>
    </row>
    <row r="268" spans="1:18" ht="47.1" customHeight="1" x14ac:dyDescent="0.25">
      <c r="A268" s="410">
        <v>11</v>
      </c>
      <c r="B268" s="428" t="str">
        <f>IFERROR(VLOOKUP(A268,'Outcome Indicators - Section C'!$A$10:$S$27,19,FALSE),"")</f>
        <v/>
      </c>
      <c r="C268" s="523" t="str">
        <f t="array" ref="C268">IFERROR(IF(INDEX('Disaggregation Records'!$E$59:$E$92,MATCH(LEFT(L268,255),LEFT('Disaggregation Records'!$D$59:$D$92,255),0))=0,"",INDEX('Disaggregation Records'!$E$59:$E$92,MATCH(LEFT(L268,255),LEFT('Disaggregation Records'!$D$59:$D$92,255),0))),"")</f>
        <v/>
      </c>
      <c r="D268" s="523" t="str">
        <f t="array" ref="D268">IFERROR(IF(INDEX('Disaggregation Records'!$F$59:$F$92,MATCH(LEFT(L268,255),LEFT('Disaggregation Records'!$D$59:$D$92,255),0))=0,"",INDEX('Disaggregation Records'!$F$59:$F$92,MATCH(LEFT(L268,255),LEFT('Disaggregation Records'!$D$59:$D$92,255),0))),"")</f>
        <v/>
      </c>
      <c r="E268" s="413" t="str">
        <f t="array" ref="E268">IFERROR(IF(INDEX('Disaggregation Data'!$K$159:$K$310,MATCH(LEFT(M268,255),LEFT('Disaggregation Data'!$J$159:$J$310,255),0))=0,"",INDEX('Disaggregation Data'!$K$159:$K$310,MATCH(LEFT(M268,255),LEFT('Disaggregation Data'!J$159:$J$310,255),0))),"")</f>
        <v/>
      </c>
      <c r="F268" s="413" t="str">
        <f t="array" ref="F268">IFERROR(IF(INDEX('Disaggregation Data'!$L$159:$L$310,MATCH(LEFT(M268,255),LEFT('Disaggregation Data'!$J$159:$J$310,255),0))=0,"",INDEX('Disaggregation Data'!$L$159:$L$310,MATCH(LEFT(M268,255),LEFT('Disaggregation Data'!J$159:$J$310,255),0))),"")</f>
        <v/>
      </c>
      <c r="G268" s="413" t="str">
        <f t="array" ref="G268">IFERROR(IF(INDEX('Disaggregation Data'!$O$159:$O$310,MATCH(LEFT(M268,255),LEFT('Disaggregation Data'!$J$159:$J$310,255),0))=0,"",INDEX('Disaggregation Data'!$O$159:$O$310,MATCH(LEFT(M268,255),LEFT('Disaggregation Data'!J$159:$J$310,255),0))),"")</f>
        <v/>
      </c>
      <c r="H268" s="412" t="str">
        <f t="array" ref="H268">IFERROR(IF(INDEX('Disaggregation Data'!$P$159:$P$310,MATCH(LEFT(M268,255),LEFT('Disaggregation Data'!$J$159:$J$310,255),0))=0,"",INDEX('Disaggregation Data'!$P$159:$P$310,MATCH(LEFT(M268,255),LEFT('Disaggregation Data'!J$159:$J$310,255),0))),"")</f>
        <v/>
      </c>
      <c r="I268" s="412" t="str">
        <f t="array" ref="I268">IFERROR(IF(INDEX('Disaggregation Data'!$M$159:$M$310,MATCH(LEFT(M268,255),LEFT('Disaggregation Data'!$J$159:$J$310,255),0))=0,"",INDEX('Disaggregation Data'!$M$159:$M$310,MATCH(LEFT(M268,255),LEFT('Disaggregation Data'!J$159:$J$310,255),0))),"")</f>
        <v/>
      </c>
      <c r="J268" s="412" t="str">
        <f t="array" ref="J268">IFERROR(IF(INDEX('Disaggregation Data'!$N$159:$N$310,MATCH(LEFT(M268,255),LEFT('Disaggregation Data'!$J$159:$J$310,255),0))=0,"",INDEX('Disaggregation Data'!$N$159:$N$310,MATCH(LEFT(M268,255),LEFT('Disaggregation Data'!J$159:$J$310,255),0))),"")</f>
        <v/>
      </c>
      <c r="K268" s="504">
        <f t="shared" si="16"/>
        <v>90</v>
      </c>
      <c r="L268" s="504" t="str">
        <f t="shared" si="17"/>
        <v/>
      </c>
      <c r="M268" s="504" t="str">
        <f t="shared" si="18"/>
        <v/>
      </c>
      <c r="N268" s="482" t="b">
        <f t="shared" si="19"/>
        <v>0</v>
      </c>
      <c r="O268" s="487" t="s">
        <v>1979</v>
      </c>
      <c r="P268" s="526" t="str">
        <f t="array" ref="P268">IFERROR(IF(INDEX('Disaggregation Records'!$G$59:$G$92,MATCH(LEFT(L268,255),LEFT('Disaggregation Records'!$D$59:$D$92,255),0))=0,"",INDEX('Disaggregation Records'!$G$59:$G$92,MATCH(LEFT(L268,255),LEFT('Disaggregation Records'!$D$59:$D$92,255),0))),"")</f>
        <v/>
      </c>
      <c r="Q268" s="525" t="s">
        <v>882</v>
      </c>
      <c r="R268" s="50"/>
    </row>
    <row r="269" spans="1:18" ht="47.1" customHeight="1" x14ac:dyDescent="0.25">
      <c r="A269" s="410">
        <v>11</v>
      </c>
      <c r="B269" s="428" t="str">
        <f>IFERROR(VLOOKUP(A269,'Outcome Indicators - Section C'!$A$10:$S$27,19,FALSE),"")</f>
        <v/>
      </c>
      <c r="C269" s="523" t="str">
        <f t="array" ref="C269">IFERROR(IF(INDEX('Disaggregation Records'!$E$59:$E$92,MATCH(LEFT(L269,255),LEFT('Disaggregation Records'!$D$59:$D$92,255),0))=0,"",INDEX('Disaggregation Records'!$E$59:$E$92,MATCH(LEFT(L269,255),LEFT('Disaggregation Records'!$D$59:$D$92,255),0))),"")</f>
        <v/>
      </c>
      <c r="D269" s="523" t="str">
        <f t="array" ref="D269">IFERROR(IF(INDEX('Disaggregation Records'!$F$59:$F$92,MATCH(LEFT(L269,255),LEFT('Disaggregation Records'!$D$59:$D$92,255),0))=0,"",INDEX('Disaggregation Records'!$F$59:$F$92,MATCH(LEFT(L269,255),LEFT('Disaggregation Records'!$D$59:$D$92,255),0))),"")</f>
        <v/>
      </c>
      <c r="E269" s="413" t="str">
        <f t="array" ref="E269">IFERROR(IF(INDEX('Disaggregation Data'!$K$159:$K$310,MATCH(LEFT(M269,255),LEFT('Disaggregation Data'!$J$159:$J$310,255),0))=0,"",INDEX('Disaggregation Data'!$K$159:$K$310,MATCH(LEFT(M269,255),LEFT('Disaggregation Data'!J$159:$J$310,255),0))),"")</f>
        <v/>
      </c>
      <c r="F269" s="413" t="str">
        <f t="array" ref="F269">IFERROR(IF(INDEX('Disaggregation Data'!$L$159:$L$310,MATCH(LEFT(M269,255),LEFT('Disaggregation Data'!$J$159:$J$310,255),0))=0,"",INDEX('Disaggregation Data'!$L$159:$L$310,MATCH(LEFT(M269,255),LEFT('Disaggregation Data'!J$159:$J$310,255),0))),"")</f>
        <v/>
      </c>
      <c r="G269" s="413" t="str">
        <f t="array" ref="G269">IFERROR(IF(INDEX('Disaggregation Data'!$O$159:$O$310,MATCH(LEFT(M269,255),LEFT('Disaggregation Data'!$J$159:$J$310,255),0))=0,"",INDEX('Disaggregation Data'!$O$159:$O$310,MATCH(LEFT(M269,255),LEFT('Disaggregation Data'!J$159:$J$310,255),0))),"")</f>
        <v/>
      </c>
      <c r="H269" s="412" t="str">
        <f t="array" ref="H269">IFERROR(IF(INDEX('Disaggregation Data'!$P$159:$P$310,MATCH(LEFT(M269,255),LEFT('Disaggregation Data'!$J$159:$J$310,255),0))=0,"",INDEX('Disaggregation Data'!$P$159:$P$310,MATCH(LEFT(M269,255),LEFT('Disaggregation Data'!J$159:$J$310,255),0))),"")</f>
        <v/>
      </c>
      <c r="I269" s="412" t="str">
        <f t="array" ref="I269">IFERROR(IF(INDEX('Disaggregation Data'!$M$159:$M$310,MATCH(LEFT(M269,255),LEFT('Disaggregation Data'!$J$159:$J$310,255),0))=0,"",INDEX('Disaggregation Data'!$M$159:$M$310,MATCH(LEFT(M269,255),LEFT('Disaggregation Data'!J$159:$J$310,255),0))),"")</f>
        <v/>
      </c>
      <c r="J269" s="412" t="str">
        <f t="array" ref="J269">IFERROR(IF(INDEX('Disaggregation Data'!$N$159:$N$310,MATCH(LEFT(M269,255),LEFT('Disaggregation Data'!$J$159:$J$310,255),0))=0,"",INDEX('Disaggregation Data'!$N$159:$N$310,MATCH(LEFT(M269,255),LEFT('Disaggregation Data'!J$159:$J$310,255),0))),"")</f>
        <v/>
      </c>
      <c r="K269" s="504">
        <f t="shared" si="16"/>
        <v>91</v>
      </c>
      <c r="L269" s="504" t="str">
        <f t="shared" si="17"/>
        <v/>
      </c>
      <c r="M269" s="504" t="str">
        <f t="shared" si="18"/>
        <v/>
      </c>
      <c r="N269" s="482" t="b">
        <f t="shared" si="19"/>
        <v>0</v>
      </c>
      <c r="O269" s="487" t="s">
        <v>1980</v>
      </c>
      <c r="P269" s="526" t="str">
        <f t="array" ref="P269">IFERROR(IF(INDEX('Disaggregation Records'!$G$59:$G$92,MATCH(LEFT(L269,255),LEFT('Disaggregation Records'!$D$59:$D$92,255),0))=0,"",INDEX('Disaggregation Records'!$G$59:$G$92,MATCH(LEFT(L269,255),LEFT('Disaggregation Records'!$D$59:$D$92,255),0))),"")</f>
        <v/>
      </c>
      <c r="Q269" s="525" t="s">
        <v>882</v>
      </c>
      <c r="R269" s="50"/>
    </row>
    <row r="270" spans="1:18" ht="47.1" customHeight="1" x14ac:dyDescent="0.25">
      <c r="A270" s="410">
        <v>11</v>
      </c>
      <c r="B270" s="428" t="str">
        <f>IFERROR(VLOOKUP(A270,'Outcome Indicators - Section C'!$A$10:$S$27,19,FALSE),"")</f>
        <v/>
      </c>
      <c r="C270" s="523" t="str">
        <f t="array" ref="C270">IFERROR(IF(INDEX('Disaggregation Records'!$E$59:$E$92,MATCH(LEFT(L270,255),LEFT('Disaggregation Records'!$D$59:$D$92,255),0))=0,"",INDEX('Disaggregation Records'!$E$59:$E$92,MATCH(LEFT(L270,255),LEFT('Disaggregation Records'!$D$59:$D$92,255),0))),"")</f>
        <v/>
      </c>
      <c r="D270" s="523" t="str">
        <f t="array" ref="D270">IFERROR(IF(INDEX('Disaggregation Records'!$F$59:$F$92,MATCH(LEFT(L270,255),LEFT('Disaggregation Records'!$D$59:$D$92,255),0))=0,"",INDEX('Disaggregation Records'!$F$59:$F$92,MATCH(LEFT(L270,255),LEFT('Disaggregation Records'!$D$59:$D$92,255),0))),"")</f>
        <v/>
      </c>
      <c r="E270" s="413" t="str">
        <f t="array" ref="E270">IFERROR(IF(INDEX('Disaggregation Data'!$K$159:$K$310,MATCH(LEFT(M270,255),LEFT('Disaggregation Data'!$J$159:$J$310,255),0))=0,"",INDEX('Disaggregation Data'!$K$159:$K$310,MATCH(LEFT(M270,255),LEFT('Disaggregation Data'!J$159:$J$310,255),0))),"")</f>
        <v/>
      </c>
      <c r="F270" s="413" t="str">
        <f t="array" ref="F270">IFERROR(IF(INDEX('Disaggregation Data'!$L$159:$L$310,MATCH(LEFT(M270,255),LEFT('Disaggregation Data'!$J$159:$J$310,255),0))=0,"",INDEX('Disaggregation Data'!$L$159:$L$310,MATCH(LEFT(M270,255),LEFT('Disaggregation Data'!J$159:$J$310,255),0))),"")</f>
        <v/>
      </c>
      <c r="G270" s="413" t="str">
        <f t="array" ref="G270">IFERROR(IF(INDEX('Disaggregation Data'!$O$159:$O$310,MATCH(LEFT(M270,255),LEFT('Disaggregation Data'!$J$159:$J$310,255),0))=0,"",INDEX('Disaggregation Data'!$O$159:$O$310,MATCH(LEFT(M270,255),LEFT('Disaggregation Data'!J$159:$J$310,255),0))),"")</f>
        <v/>
      </c>
      <c r="H270" s="412" t="str">
        <f t="array" ref="H270">IFERROR(IF(INDEX('Disaggregation Data'!$P$159:$P$310,MATCH(LEFT(M270,255),LEFT('Disaggregation Data'!$J$159:$J$310,255),0))=0,"",INDEX('Disaggregation Data'!$P$159:$P$310,MATCH(LEFT(M270,255),LEFT('Disaggregation Data'!J$159:$J$310,255),0))),"")</f>
        <v/>
      </c>
      <c r="I270" s="412" t="str">
        <f t="array" ref="I270">IFERROR(IF(INDEX('Disaggregation Data'!$M$159:$M$310,MATCH(LEFT(M270,255),LEFT('Disaggregation Data'!$J$159:$J$310,255),0))=0,"",INDEX('Disaggregation Data'!$M$159:$M$310,MATCH(LEFT(M270,255),LEFT('Disaggregation Data'!J$159:$J$310,255),0))),"")</f>
        <v/>
      </c>
      <c r="J270" s="412" t="str">
        <f t="array" ref="J270">IFERROR(IF(INDEX('Disaggregation Data'!$N$159:$N$310,MATCH(LEFT(M270,255),LEFT('Disaggregation Data'!$J$159:$J$310,255),0))=0,"",INDEX('Disaggregation Data'!$N$159:$N$310,MATCH(LEFT(M270,255),LEFT('Disaggregation Data'!J$159:$J$310,255),0))),"")</f>
        <v/>
      </c>
      <c r="K270" s="504">
        <f t="shared" si="16"/>
        <v>92</v>
      </c>
      <c r="L270" s="504" t="str">
        <f t="shared" si="17"/>
        <v/>
      </c>
      <c r="M270" s="504" t="str">
        <f t="shared" si="18"/>
        <v/>
      </c>
      <c r="N270" s="482" t="b">
        <f t="shared" si="19"/>
        <v>0</v>
      </c>
      <c r="O270" s="487" t="s">
        <v>1981</v>
      </c>
      <c r="P270" s="526" t="str">
        <f t="array" ref="P270">IFERROR(IF(INDEX('Disaggregation Records'!$G$59:$G$92,MATCH(LEFT(L270,255),LEFT('Disaggregation Records'!$D$59:$D$92,255),0))=0,"",INDEX('Disaggregation Records'!$G$59:$G$92,MATCH(LEFT(L270,255),LEFT('Disaggregation Records'!$D$59:$D$92,255),0))),"")</f>
        <v/>
      </c>
      <c r="Q270" s="525" t="s">
        <v>882</v>
      </c>
      <c r="R270" s="50"/>
    </row>
    <row r="271" spans="1:18" ht="47.1" customHeight="1" x14ac:dyDescent="0.25">
      <c r="A271" s="410">
        <v>11</v>
      </c>
      <c r="B271" s="428" t="str">
        <f>IFERROR(VLOOKUP(A271,'Outcome Indicators - Section C'!$A$10:$S$27,19,FALSE),"")</f>
        <v/>
      </c>
      <c r="C271" s="523" t="str">
        <f t="array" ref="C271">IFERROR(IF(INDEX('Disaggregation Records'!$E$59:$E$92,MATCH(LEFT(L271,255),LEFT('Disaggregation Records'!$D$59:$D$92,255),0))=0,"",INDEX('Disaggregation Records'!$E$59:$E$92,MATCH(LEFT(L271,255),LEFT('Disaggregation Records'!$D$59:$D$92,255),0))),"")</f>
        <v/>
      </c>
      <c r="D271" s="523" t="str">
        <f t="array" ref="D271">IFERROR(IF(INDEX('Disaggregation Records'!$F$59:$F$92,MATCH(LEFT(L271,255),LEFT('Disaggregation Records'!$D$59:$D$92,255),0))=0,"",INDEX('Disaggregation Records'!$F$59:$F$92,MATCH(LEFT(L271,255),LEFT('Disaggregation Records'!$D$59:$D$92,255),0))),"")</f>
        <v/>
      </c>
      <c r="E271" s="413" t="str">
        <f t="array" ref="E271">IFERROR(IF(INDEX('Disaggregation Data'!$K$159:$K$310,MATCH(LEFT(M271,255),LEFT('Disaggregation Data'!$J$159:$J$310,255),0))=0,"",INDEX('Disaggregation Data'!$K$159:$K$310,MATCH(LEFT(M271,255),LEFT('Disaggregation Data'!J$159:$J$310,255),0))),"")</f>
        <v/>
      </c>
      <c r="F271" s="413" t="str">
        <f t="array" ref="F271">IFERROR(IF(INDEX('Disaggregation Data'!$L$159:$L$310,MATCH(LEFT(M271,255),LEFT('Disaggregation Data'!$J$159:$J$310,255),0))=0,"",INDEX('Disaggregation Data'!$L$159:$L$310,MATCH(LEFT(M271,255),LEFT('Disaggregation Data'!J$159:$J$310,255),0))),"")</f>
        <v/>
      </c>
      <c r="G271" s="413" t="str">
        <f t="array" ref="G271">IFERROR(IF(INDEX('Disaggregation Data'!$O$159:$O$310,MATCH(LEFT(M271,255),LEFT('Disaggregation Data'!$J$159:$J$310,255),0))=0,"",INDEX('Disaggregation Data'!$O$159:$O$310,MATCH(LEFT(M271,255),LEFT('Disaggregation Data'!J$159:$J$310,255),0))),"")</f>
        <v/>
      </c>
      <c r="H271" s="412" t="str">
        <f t="array" ref="H271">IFERROR(IF(INDEX('Disaggregation Data'!$P$159:$P$310,MATCH(LEFT(M271,255),LEFT('Disaggregation Data'!$J$159:$J$310,255),0))=0,"",INDEX('Disaggregation Data'!$P$159:$P$310,MATCH(LEFT(M271,255),LEFT('Disaggregation Data'!J$159:$J$310,255),0))),"")</f>
        <v/>
      </c>
      <c r="I271" s="412" t="str">
        <f t="array" ref="I271">IFERROR(IF(INDEX('Disaggregation Data'!$M$159:$M$310,MATCH(LEFT(M271,255),LEFT('Disaggregation Data'!$J$159:$J$310,255),0))=0,"",INDEX('Disaggregation Data'!$M$159:$M$310,MATCH(LEFT(M271,255),LEFT('Disaggregation Data'!J$159:$J$310,255),0))),"")</f>
        <v/>
      </c>
      <c r="J271" s="412" t="str">
        <f t="array" ref="J271">IFERROR(IF(INDEX('Disaggregation Data'!$N$159:$N$310,MATCH(LEFT(M271,255),LEFT('Disaggregation Data'!$J$159:$J$310,255),0))=0,"",INDEX('Disaggregation Data'!$N$159:$N$310,MATCH(LEFT(M271,255),LEFT('Disaggregation Data'!J$159:$J$310,255),0))),"")</f>
        <v/>
      </c>
      <c r="K271" s="504">
        <f t="shared" si="16"/>
        <v>93</v>
      </c>
      <c r="L271" s="504" t="str">
        <f t="shared" si="17"/>
        <v/>
      </c>
      <c r="M271" s="504" t="str">
        <f t="shared" si="18"/>
        <v/>
      </c>
      <c r="N271" s="482" t="b">
        <f t="shared" si="19"/>
        <v>0</v>
      </c>
      <c r="O271" s="487" t="s">
        <v>1982</v>
      </c>
      <c r="P271" s="526" t="str">
        <f t="array" ref="P271">IFERROR(IF(INDEX('Disaggregation Records'!$G$59:$G$92,MATCH(LEFT(L271,255),LEFT('Disaggregation Records'!$D$59:$D$92,255),0))=0,"",INDEX('Disaggregation Records'!$G$59:$G$92,MATCH(LEFT(L271,255),LEFT('Disaggregation Records'!$D$59:$D$92,255),0))),"")</f>
        <v/>
      </c>
      <c r="Q271" s="525" t="s">
        <v>882</v>
      </c>
      <c r="R271" s="50"/>
    </row>
    <row r="272" spans="1:18" ht="47.1" customHeight="1" x14ac:dyDescent="0.25">
      <c r="A272" s="410">
        <v>11</v>
      </c>
      <c r="B272" s="428" t="str">
        <f>IFERROR(VLOOKUP(A272,'Outcome Indicators - Section C'!$A$10:$S$27,19,FALSE),"")</f>
        <v/>
      </c>
      <c r="C272" s="523" t="str">
        <f t="array" ref="C272">IFERROR(IF(INDEX('Disaggregation Records'!$E$59:$E$92,MATCH(LEFT(L272,255),LEFT('Disaggregation Records'!$D$59:$D$92,255),0))=0,"",INDEX('Disaggregation Records'!$E$59:$E$92,MATCH(LEFT(L272,255),LEFT('Disaggregation Records'!$D$59:$D$92,255),0))),"")</f>
        <v/>
      </c>
      <c r="D272" s="523" t="str">
        <f t="array" ref="D272">IFERROR(IF(INDEX('Disaggregation Records'!$F$59:$F$92,MATCH(LEFT(L272,255),LEFT('Disaggregation Records'!$D$59:$D$92,255),0))=0,"",INDEX('Disaggregation Records'!$F$59:$F$92,MATCH(LEFT(L272,255),LEFT('Disaggregation Records'!$D$59:$D$92,255),0))),"")</f>
        <v/>
      </c>
      <c r="E272" s="413" t="str">
        <f t="array" ref="E272">IFERROR(IF(INDEX('Disaggregation Data'!$K$159:$K$310,MATCH(LEFT(M272,255),LEFT('Disaggregation Data'!$J$159:$J$310,255),0))=0,"",INDEX('Disaggregation Data'!$K$159:$K$310,MATCH(LEFT(M272,255),LEFT('Disaggregation Data'!J$159:$J$310,255),0))),"")</f>
        <v/>
      </c>
      <c r="F272" s="413" t="str">
        <f t="array" ref="F272">IFERROR(IF(INDEX('Disaggregation Data'!$L$159:$L$310,MATCH(LEFT(M272,255),LEFT('Disaggregation Data'!$J$159:$J$310,255),0))=0,"",INDEX('Disaggregation Data'!$L$159:$L$310,MATCH(LEFT(M272,255),LEFT('Disaggregation Data'!J$159:$J$310,255),0))),"")</f>
        <v/>
      </c>
      <c r="G272" s="413" t="str">
        <f t="array" ref="G272">IFERROR(IF(INDEX('Disaggregation Data'!$O$159:$O$310,MATCH(LEFT(M272,255),LEFT('Disaggregation Data'!$J$159:$J$310,255),0))=0,"",INDEX('Disaggregation Data'!$O$159:$O$310,MATCH(LEFT(M272,255),LEFT('Disaggregation Data'!J$159:$J$310,255),0))),"")</f>
        <v/>
      </c>
      <c r="H272" s="412" t="str">
        <f t="array" ref="H272">IFERROR(IF(INDEX('Disaggregation Data'!$P$159:$P$310,MATCH(LEFT(M272,255),LEFT('Disaggregation Data'!$J$159:$J$310,255),0))=0,"",INDEX('Disaggregation Data'!$P$159:$P$310,MATCH(LEFT(M272,255),LEFT('Disaggregation Data'!J$159:$J$310,255),0))),"")</f>
        <v/>
      </c>
      <c r="I272" s="412" t="str">
        <f t="array" ref="I272">IFERROR(IF(INDEX('Disaggregation Data'!$M$159:$M$310,MATCH(LEFT(M272,255),LEFT('Disaggregation Data'!$J$159:$J$310,255),0))=0,"",INDEX('Disaggregation Data'!$M$159:$M$310,MATCH(LEFT(M272,255),LEFT('Disaggregation Data'!J$159:$J$310,255),0))),"")</f>
        <v/>
      </c>
      <c r="J272" s="412" t="str">
        <f t="array" ref="J272">IFERROR(IF(INDEX('Disaggregation Data'!$N$159:$N$310,MATCH(LEFT(M272,255),LEFT('Disaggregation Data'!$J$159:$J$310,255),0))=0,"",INDEX('Disaggregation Data'!$N$159:$N$310,MATCH(LEFT(M272,255),LEFT('Disaggregation Data'!J$159:$J$310,255),0))),"")</f>
        <v/>
      </c>
      <c r="K272" s="504">
        <f t="shared" si="16"/>
        <v>94</v>
      </c>
      <c r="L272" s="504" t="str">
        <f t="shared" si="17"/>
        <v/>
      </c>
      <c r="M272" s="504" t="str">
        <f t="shared" si="18"/>
        <v/>
      </c>
      <c r="N272" s="482" t="b">
        <f t="shared" si="19"/>
        <v>0</v>
      </c>
      <c r="O272" s="487" t="s">
        <v>1983</v>
      </c>
      <c r="P272" s="526" t="str">
        <f t="array" ref="P272">IFERROR(IF(INDEX('Disaggregation Records'!$G$59:$G$92,MATCH(LEFT(L272,255),LEFT('Disaggregation Records'!$D$59:$D$92,255),0))=0,"",INDEX('Disaggregation Records'!$G$59:$G$92,MATCH(LEFT(L272,255),LEFT('Disaggregation Records'!$D$59:$D$92,255),0))),"")</f>
        <v/>
      </c>
      <c r="Q272" s="525" t="s">
        <v>882</v>
      </c>
      <c r="R272" s="50"/>
    </row>
    <row r="273" spans="1:18" ht="47.1" customHeight="1" x14ac:dyDescent="0.25">
      <c r="A273" s="410">
        <v>11</v>
      </c>
      <c r="B273" s="428" t="str">
        <f>IFERROR(VLOOKUP(A273,'Outcome Indicators - Section C'!$A$10:$S$27,19,FALSE),"")</f>
        <v/>
      </c>
      <c r="C273" s="523" t="str">
        <f t="array" ref="C273">IFERROR(IF(INDEX('Disaggregation Records'!$E$59:$E$92,MATCH(LEFT(L273,255),LEFT('Disaggregation Records'!$D$59:$D$92,255),0))=0,"",INDEX('Disaggregation Records'!$E$59:$E$92,MATCH(LEFT(L273,255),LEFT('Disaggregation Records'!$D$59:$D$92,255),0))),"")</f>
        <v/>
      </c>
      <c r="D273" s="523" t="str">
        <f t="array" ref="D273">IFERROR(IF(INDEX('Disaggregation Records'!$F$59:$F$92,MATCH(LEFT(L273,255),LEFT('Disaggregation Records'!$D$59:$D$92,255),0))=0,"",INDEX('Disaggregation Records'!$F$59:$F$92,MATCH(LEFT(L273,255),LEFT('Disaggregation Records'!$D$59:$D$92,255),0))),"")</f>
        <v/>
      </c>
      <c r="E273" s="413" t="str">
        <f t="array" ref="E273">IFERROR(IF(INDEX('Disaggregation Data'!$K$159:$K$310,MATCH(LEFT(M273,255),LEFT('Disaggregation Data'!$J$159:$J$310,255),0))=0,"",INDEX('Disaggregation Data'!$K$159:$K$310,MATCH(LEFT(M273,255),LEFT('Disaggregation Data'!J$159:$J$310,255),0))),"")</f>
        <v/>
      </c>
      <c r="F273" s="413" t="str">
        <f t="array" ref="F273">IFERROR(IF(INDEX('Disaggregation Data'!$L$159:$L$310,MATCH(LEFT(M273,255),LEFT('Disaggregation Data'!$J$159:$J$310,255),0))=0,"",INDEX('Disaggregation Data'!$L$159:$L$310,MATCH(LEFT(M273,255),LEFT('Disaggregation Data'!J$159:$J$310,255),0))),"")</f>
        <v/>
      </c>
      <c r="G273" s="413" t="str">
        <f t="array" ref="G273">IFERROR(IF(INDEX('Disaggregation Data'!$O$159:$O$310,MATCH(LEFT(M273,255),LEFT('Disaggregation Data'!$J$159:$J$310,255),0))=0,"",INDEX('Disaggregation Data'!$O$159:$O$310,MATCH(LEFT(M273,255),LEFT('Disaggregation Data'!J$159:$J$310,255),0))),"")</f>
        <v/>
      </c>
      <c r="H273" s="412" t="str">
        <f t="array" ref="H273">IFERROR(IF(INDEX('Disaggregation Data'!$P$159:$P$310,MATCH(LEFT(M273,255),LEFT('Disaggregation Data'!$J$159:$J$310,255),0))=0,"",INDEX('Disaggregation Data'!$P$159:$P$310,MATCH(LEFT(M273,255),LEFT('Disaggregation Data'!J$159:$J$310,255),0))),"")</f>
        <v/>
      </c>
      <c r="I273" s="412" t="str">
        <f t="array" ref="I273">IFERROR(IF(INDEX('Disaggregation Data'!$M$159:$M$310,MATCH(LEFT(M273,255),LEFT('Disaggregation Data'!$J$159:$J$310,255),0))=0,"",INDEX('Disaggregation Data'!$M$159:$M$310,MATCH(LEFT(M273,255),LEFT('Disaggregation Data'!J$159:$J$310,255),0))),"")</f>
        <v/>
      </c>
      <c r="J273" s="412" t="str">
        <f t="array" ref="J273">IFERROR(IF(INDEX('Disaggregation Data'!$N$159:$N$310,MATCH(LEFT(M273,255),LEFT('Disaggregation Data'!$J$159:$J$310,255),0))=0,"",INDEX('Disaggregation Data'!$N$159:$N$310,MATCH(LEFT(M273,255),LEFT('Disaggregation Data'!J$159:$J$310,255),0))),"")</f>
        <v/>
      </c>
      <c r="K273" s="504">
        <f t="shared" si="16"/>
        <v>95</v>
      </c>
      <c r="L273" s="504" t="str">
        <f t="shared" si="17"/>
        <v/>
      </c>
      <c r="M273" s="504" t="str">
        <f t="shared" si="18"/>
        <v/>
      </c>
      <c r="N273" s="482" t="b">
        <f t="shared" si="19"/>
        <v>0</v>
      </c>
      <c r="O273" s="487" t="s">
        <v>1984</v>
      </c>
      <c r="P273" s="526" t="str">
        <f t="array" ref="P273">IFERROR(IF(INDEX('Disaggregation Records'!$G$59:$G$92,MATCH(LEFT(L273,255),LEFT('Disaggregation Records'!$D$59:$D$92,255),0))=0,"",INDEX('Disaggregation Records'!$G$59:$G$92,MATCH(LEFT(L273,255),LEFT('Disaggregation Records'!$D$59:$D$92,255),0))),"")</f>
        <v/>
      </c>
      <c r="Q273" s="525" t="s">
        <v>882</v>
      </c>
      <c r="R273" s="50"/>
    </row>
    <row r="274" spans="1:18" ht="47.1" customHeight="1" x14ac:dyDescent="0.25">
      <c r="A274" s="410">
        <v>11</v>
      </c>
      <c r="B274" s="428" t="str">
        <f>IFERROR(VLOOKUP(A274,'Outcome Indicators - Section C'!$A$10:$S$27,19,FALSE),"")</f>
        <v/>
      </c>
      <c r="C274" s="523" t="str">
        <f t="array" ref="C274">IFERROR(IF(INDEX('Disaggregation Records'!$E$59:$E$92,MATCH(LEFT(L274,255),LEFT('Disaggregation Records'!$D$59:$D$92,255),0))=0,"",INDEX('Disaggregation Records'!$E$59:$E$92,MATCH(LEFT(L274,255),LEFT('Disaggregation Records'!$D$59:$D$92,255),0))),"")</f>
        <v/>
      </c>
      <c r="D274" s="523" t="str">
        <f t="array" ref="D274">IFERROR(IF(INDEX('Disaggregation Records'!$F$59:$F$92,MATCH(LEFT(L274,255),LEFT('Disaggregation Records'!$D$59:$D$92,255),0))=0,"",INDEX('Disaggregation Records'!$F$59:$F$92,MATCH(LEFT(L274,255),LEFT('Disaggregation Records'!$D$59:$D$92,255),0))),"")</f>
        <v/>
      </c>
      <c r="E274" s="413" t="str">
        <f t="array" ref="E274">IFERROR(IF(INDEX('Disaggregation Data'!$K$159:$K$310,MATCH(LEFT(M274,255),LEFT('Disaggregation Data'!$J$159:$J$310,255),0))=0,"",INDEX('Disaggregation Data'!$K$159:$K$310,MATCH(LEFT(M274,255),LEFT('Disaggregation Data'!J$159:$J$310,255),0))),"")</f>
        <v/>
      </c>
      <c r="F274" s="413" t="str">
        <f t="array" ref="F274">IFERROR(IF(INDEX('Disaggregation Data'!$L$159:$L$310,MATCH(LEFT(M274,255),LEFT('Disaggregation Data'!$J$159:$J$310,255),0))=0,"",INDEX('Disaggregation Data'!$L$159:$L$310,MATCH(LEFT(M274,255),LEFT('Disaggregation Data'!J$159:$J$310,255),0))),"")</f>
        <v/>
      </c>
      <c r="G274" s="413" t="str">
        <f t="array" ref="G274">IFERROR(IF(INDEX('Disaggregation Data'!$O$159:$O$310,MATCH(LEFT(M274,255),LEFT('Disaggregation Data'!$J$159:$J$310,255),0))=0,"",INDEX('Disaggregation Data'!$O$159:$O$310,MATCH(LEFT(M274,255),LEFT('Disaggregation Data'!J$159:$J$310,255),0))),"")</f>
        <v/>
      </c>
      <c r="H274" s="412" t="str">
        <f t="array" ref="H274">IFERROR(IF(INDEX('Disaggregation Data'!$P$159:$P$310,MATCH(LEFT(M274,255),LEFT('Disaggregation Data'!$J$159:$J$310,255),0))=0,"",INDEX('Disaggregation Data'!$P$159:$P$310,MATCH(LEFT(M274,255),LEFT('Disaggregation Data'!J$159:$J$310,255),0))),"")</f>
        <v/>
      </c>
      <c r="I274" s="412" t="str">
        <f t="array" ref="I274">IFERROR(IF(INDEX('Disaggregation Data'!$M$159:$M$310,MATCH(LEFT(M274,255),LEFT('Disaggregation Data'!$J$159:$J$310,255),0))=0,"",INDEX('Disaggregation Data'!$M$159:$M$310,MATCH(LEFT(M274,255),LEFT('Disaggregation Data'!J$159:$J$310,255),0))),"")</f>
        <v/>
      </c>
      <c r="J274" s="412" t="str">
        <f t="array" ref="J274">IFERROR(IF(INDEX('Disaggregation Data'!$N$159:$N$310,MATCH(LEFT(M274,255),LEFT('Disaggregation Data'!$J$159:$J$310,255),0))=0,"",INDEX('Disaggregation Data'!$N$159:$N$310,MATCH(LEFT(M274,255),LEFT('Disaggregation Data'!J$159:$J$310,255),0))),"")</f>
        <v/>
      </c>
      <c r="K274" s="504">
        <f t="shared" si="16"/>
        <v>96</v>
      </c>
      <c r="L274" s="504" t="str">
        <f t="shared" si="17"/>
        <v/>
      </c>
      <c r="M274" s="504" t="str">
        <f t="shared" si="18"/>
        <v/>
      </c>
      <c r="N274" s="482" t="b">
        <f t="shared" si="19"/>
        <v>0</v>
      </c>
      <c r="O274" s="487" t="s">
        <v>1985</v>
      </c>
      <c r="P274" s="526" t="str">
        <f t="array" ref="P274">IFERROR(IF(INDEX('Disaggregation Records'!$G$59:$G$92,MATCH(LEFT(L274,255),LEFT('Disaggregation Records'!$D$59:$D$92,255),0))=0,"",INDEX('Disaggregation Records'!$G$59:$G$92,MATCH(LEFT(L274,255),LEFT('Disaggregation Records'!$D$59:$D$92,255),0))),"")</f>
        <v/>
      </c>
      <c r="Q274" s="525" t="s">
        <v>882</v>
      </c>
      <c r="R274" s="50"/>
    </row>
    <row r="275" spans="1:18" ht="47.1" customHeight="1" x14ac:dyDescent="0.25">
      <c r="A275" s="410">
        <v>11</v>
      </c>
      <c r="B275" s="428" t="str">
        <f>IFERROR(VLOOKUP(A275,'Outcome Indicators - Section C'!$A$10:$S$27,19,FALSE),"")</f>
        <v/>
      </c>
      <c r="C275" s="523" t="str">
        <f t="array" ref="C275">IFERROR(IF(INDEX('Disaggregation Records'!$E$59:$E$92,MATCH(LEFT(L275,255),LEFT('Disaggregation Records'!$D$59:$D$92,255),0))=0,"",INDEX('Disaggregation Records'!$E$59:$E$92,MATCH(LEFT(L275,255),LEFT('Disaggregation Records'!$D$59:$D$92,255),0))),"")</f>
        <v/>
      </c>
      <c r="D275" s="523" t="str">
        <f t="array" ref="D275">IFERROR(IF(INDEX('Disaggregation Records'!$F$59:$F$92,MATCH(LEFT(L275,255),LEFT('Disaggregation Records'!$D$59:$D$92,255),0))=0,"",INDEX('Disaggregation Records'!$F$59:$F$92,MATCH(LEFT(L275,255),LEFT('Disaggregation Records'!$D$59:$D$92,255),0))),"")</f>
        <v/>
      </c>
      <c r="E275" s="413" t="str">
        <f t="array" ref="E275">IFERROR(IF(INDEX('Disaggregation Data'!$K$159:$K$310,MATCH(LEFT(M275,255),LEFT('Disaggregation Data'!$J$159:$J$310,255),0))=0,"",INDEX('Disaggregation Data'!$K$159:$K$310,MATCH(LEFT(M275,255),LEFT('Disaggregation Data'!J$159:$J$310,255),0))),"")</f>
        <v/>
      </c>
      <c r="F275" s="413" t="str">
        <f t="array" ref="F275">IFERROR(IF(INDEX('Disaggregation Data'!$L$159:$L$310,MATCH(LEFT(M275,255),LEFT('Disaggregation Data'!$J$159:$J$310,255),0))=0,"",INDEX('Disaggregation Data'!$L$159:$L$310,MATCH(LEFT(M275,255),LEFT('Disaggregation Data'!J$159:$J$310,255),0))),"")</f>
        <v/>
      </c>
      <c r="G275" s="413" t="str">
        <f t="array" ref="G275">IFERROR(IF(INDEX('Disaggregation Data'!$O$159:$O$310,MATCH(LEFT(M275,255),LEFT('Disaggregation Data'!$J$159:$J$310,255),0))=0,"",INDEX('Disaggregation Data'!$O$159:$O$310,MATCH(LEFT(M275,255),LEFT('Disaggregation Data'!J$159:$J$310,255),0))),"")</f>
        <v/>
      </c>
      <c r="H275" s="412" t="str">
        <f t="array" ref="H275">IFERROR(IF(INDEX('Disaggregation Data'!$P$159:$P$310,MATCH(LEFT(M275,255),LEFT('Disaggregation Data'!$J$159:$J$310,255),0))=0,"",INDEX('Disaggregation Data'!$P$159:$P$310,MATCH(LEFT(M275,255),LEFT('Disaggregation Data'!J$159:$J$310,255),0))),"")</f>
        <v/>
      </c>
      <c r="I275" s="412" t="str">
        <f t="array" ref="I275">IFERROR(IF(INDEX('Disaggregation Data'!$M$159:$M$310,MATCH(LEFT(M275,255),LEFT('Disaggregation Data'!$J$159:$J$310,255),0))=0,"",INDEX('Disaggregation Data'!$M$159:$M$310,MATCH(LEFT(M275,255),LEFT('Disaggregation Data'!J$159:$J$310,255),0))),"")</f>
        <v/>
      </c>
      <c r="J275" s="412" t="str">
        <f t="array" ref="J275">IFERROR(IF(INDEX('Disaggregation Data'!$N$159:$N$310,MATCH(LEFT(M275,255),LEFT('Disaggregation Data'!$J$159:$J$310,255),0))=0,"",INDEX('Disaggregation Data'!$N$159:$N$310,MATCH(LEFT(M275,255),LEFT('Disaggregation Data'!J$159:$J$310,255),0))),"")</f>
        <v/>
      </c>
      <c r="K275" s="504">
        <f t="shared" si="16"/>
        <v>97</v>
      </c>
      <c r="L275" s="504" t="str">
        <f t="shared" si="17"/>
        <v/>
      </c>
      <c r="M275" s="504" t="str">
        <f t="shared" si="18"/>
        <v/>
      </c>
      <c r="N275" s="482" t="b">
        <f t="shared" si="19"/>
        <v>0</v>
      </c>
      <c r="O275" s="487" t="s">
        <v>1986</v>
      </c>
      <c r="P275" s="526" t="str">
        <f t="array" ref="P275">IFERROR(IF(INDEX('Disaggregation Records'!$G$59:$G$92,MATCH(LEFT(L275,255),LEFT('Disaggregation Records'!$D$59:$D$92,255),0))=0,"",INDEX('Disaggregation Records'!$G$59:$G$92,MATCH(LEFT(L275,255),LEFT('Disaggregation Records'!$D$59:$D$92,255),0))),"")</f>
        <v/>
      </c>
      <c r="Q275" s="525" t="s">
        <v>882</v>
      </c>
      <c r="R275" s="50"/>
    </row>
    <row r="276" spans="1:18" ht="47.1" customHeight="1" x14ac:dyDescent="0.25">
      <c r="A276" s="410">
        <v>11</v>
      </c>
      <c r="B276" s="428" t="str">
        <f>IFERROR(VLOOKUP(A276,'Outcome Indicators - Section C'!$A$10:$S$27,19,FALSE),"")</f>
        <v/>
      </c>
      <c r="C276" s="523" t="str">
        <f t="array" ref="C276">IFERROR(IF(INDEX('Disaggregation Records'!$E$59:$E$92,MATCH(LEFT(L276,255),LEFT('Disaggregation Records'!$D$59:$D$92,255),0))=0,"",INDEX('Disaggregation Records'!$E$59:$E$92,MATCH(LEFT(L276,255),LEFT('Disaggregation Records'!$D$59:$D$92,255),0))),"")</f>
        <v/>
      </c>
      <c r="D276" s="523" t="str">
        <f t="array" ref="D276">IFERROR(IF(INDEX('Disaggregation Records'!$F$59:$F$92,MATCH(LEFT(L276,255),LEFT('Disaggregation Records'!$D$59:$D$92,255),0))=0,"",INDEX('Disaggregation Records'!$F$59:$F$92,MATCH(LEFT(L276,255),LEFT('Disaggregation Records'!$D$59:$D$92,255),0))),"")</f>
        <v/>
      </c>
      <c r="E276" s="413" t="str">
        <f t="array" ref="E276">IFERROR(IF(INDEX('Disaggregation Data'!$K$159:$K$310,MATCH(LEFT(M276,255),LEFT('Disaggregation Data'!$J$159:$J$310,255),0))=0,"",INDEX('Disaggregation Data'!$K$159:$K$310,MATCH(LEFT(M276,255),LEFT('Disaggregation Data'!J$159:$J$310,255),0))),"")</f>
        <v/>
      </c>
      <c r="F276" s="413" t="str">
        <f t="array" ref="F276">IFERROR(IF(INDEX('Disaggregation Data'!$L$159:$L$310,MATCH(LEFT(M276,255),LEFT('Disaggregation Data'!$J$159:$J$310,255),0))=0,"",INDEX('Disaggregation Data'!$L$159:$L$310,MATCH(LEFT(M276,255),LEFT('Disaggregation Data'!J$159:$J$310,255),0))),"")</f>
        <v/>
      </c>
      <c r="G276" s="413" t="str">
        <f t="array" ref="G276">IFERROR(IF(INDEX('Disaggregation Data'!$O$159:$O$310,MATCH(LEFT(M276,255),LEFT('Disaggregation Data'!$J$159:$J$310,255),0))=0,"",INDEX('Disaggregation Data'!$O$159:$O$310,MATCH(LEFT(M276,255),LEFT('Disaggregation Data'!J$159:$J$310,255),0))),"")</f>
        <v/>
      </c>
      <c r="H276" s="412" t="str">
        <f t="array" ref="H276">IFERROR(IF(INDEX('Disaggregation Data'!$P$159:$P$310,MATCH(LEFT(M276,255),LEFT('Disaggregation Data'!$J$159:$J$310,255),0))=0,"",INDEX('Disaggregation Data'!$P$159:$P$310,MATCH(LEFT(M276,255),LEFT('Disaggregation Data'!J$159:$J$310,255),0))),"")</f>
        <v/>
      </c>
      <c r="I276" s="412" t="str">
        <f t="array" ref="I276">IFERROR(IF(INDEX('Disaggregation Data'!$M$159:$M$310,MATCH(LEFT(M276,255),LEFT('Disaggregation Data'!$J$159:$J$310,255),0))=0,"",INDEX('Disaggregation Data'!$M$159:$M$310,MATCH(LEFT(M276,255),LEFT('Disaggregation Data'!J$159:$J$310,255),0))),"")</f>
        <v/>
      </c>
      <c r="J276" s="412" t="str">
        <f t="array" ref="J276">IFERROR(IF(INDEX('Disaggregation Data'!$N$159:$N$310,MATCH(LEFT(M276,255),LEFT('Disaggregation Data'!$J$159:$J$310,255),0))=0,"",INDEX('Disaggregation Data'!$N$159:$N$310,MATCH(LEFT(M276,255),LEFT('Disaggregation Data'!J$159:$J$310,255),0))),"")</f>
        <v/>
      </c>
      <c r="K276" s="504">
        <f t="shared" si="16"/>
        <v>98</v>
      </c>
      <c r="L276" s="504" t="str">
        <f t="shared" si="17"/>
        <v/>
      </c>
      <c r="M276" s="504" t="str">
        <f t="shared" si="18"/>
        <v/>
      </c>
      <c r="N276" s="482" t="b">
        <f t="shared" si="19"/>
        <v>0</v>
      </c>
      <c r="O276" s="487" t="s">
        <v>1987</v>
      </c>
      <c r="P276" s="526" t="str">
        <f t="array" ref="P276">IFERROR(IF(INDEX('Disaggregation Records'!$G$59:$G$92,MATCH(LEFT(L276,255),LEFT('Disaggregation Records'!$D$59:$D$92,255),0))=0,"",INDEX('Disaggregation Records'!$G$59:$G$92,MATCH(LEFT(L276,255),LEFT('Disaggregation Records'!$D$59:$D$92,255),0))),"")</f>
        <v/>
      </c>
      <c r="Q276" s="525" t="s">
        <v>882</v>
      </c>
      <c r="R276" s="50"/>
    </row>
    <row r="277" spans="1:18" ht="47.1" customHeight="1" x14ac:dyDescent="0.25">
      <c r="A277" s="410">
        <v>11</v>
      </c>
      <c r="B277" s="428" t="str">
        <f>IFERROR(VLOOKUP(A277,'Outcome Indicators - Section C'!$A$10:$S$27,19,FALSE),"")</f>
        <v/>
      </c>
      <c r="C277" s="523" t="str">
        <f t="array" ref="C277">IFERROR(IF(INDEX('Disaggregation Records'!$E$59:$E$92,MATCH(LEFT(L277,255),LEFT('Disaggregation Records'!$D$59:$D$92,255),0))=0,"",INDEX('Disaggregation Records'!$E$59:$E$92,MATCH(LEFT(L277,255),LEFT('Disaggregation Records'!$D$59:$D$92,255),0))),"")</f>
        <v/>
      </c>
      <c r="D277" s="523" t="str">
        <f t="array" ref="D277">IFERROR(IF(INDEX('Disaggregation Records'!$F$59:$F$92,MATCH(LEFT(L277,255),LEFT('Disaggregation Records'!$D$59:$D$92,255),0))=0,"",INDEX('Disaggregation Records'!$F$59:$F$92,MATCH(LEFT(L277,255),LEFT('Disaggregation Records'!$D$59:$D$92,255),0))),"")</f>
        <v/>
      </c>
      <c r="E277" s="413" t="str">
        <f t="array" ref="E277">IFERROR(IF(INDEX('Disaggregation Data'!$K$159:$K$310,MATCH(LEFT(M277,255),LEFT('Disaggregation Data'!$J$159:$J$310,255),0))=0,"",INDEX('Disaggregation Data'!$K$159:$K$310,MATCH(LEFT(M277,255),LEFT('Disaggregation Data'!J$159:$J$310,255),0))),"")</f>
        <v/>
      </c>
      <c r="F277" s="413" t="str">
        <f t="array" ref="F277">IFERROR(IF(INDEX('Disaggregation Data'!$L$159:$L$310,MATCH(LEFT(M277,255),LEFT('Disaggregation Data'!$J$159:$J$310,255),0))=0,"",INDEX('Disaggregation Data'!$L$159:$L$310,MATCH(LEFT(M277,255),LEFT('Disaggregation Data'!J$159:$J$310,255),0))),"")</f>
        <v/>
      </c>
      <c r="G277" s="413" t="str">
        <f t="array" ref="G277">IFERROR(IF(INDEX('Disaggregation Data'!$O$159:$O$310,MATCH(LEFT(M277,255),LEFT('Disaggregation Data'!$J$159:$J$310,255),0))=0,"",INDEX('Disaggregation Data'!$O$159:$O$310,MATCH(LEFT(M277,255),LEFT('Disaggregation Data'!J$159:$J$310,255),0))),"")</f>
        <v/>
      </c>
      <c r="H277" s="412" t="str">
        <f t="array" ref="H277">IFERROR(IF(INDEX('Disaggregation Data'!$P$159:$P$310,MATCH(LEFT(M277,255),LEFT('Disaggregation Data'!$J$159:$J$310,255),0))=0,"",INDEX('Disaggregation Data'!$P$159:$P$310,MATCH(LEFT(M277,255),LEFT('Disaggregation Data'!J$159:$J$310,255),0))),"")</f>
        <v/>
      </c>
      <c r="I277" s="412" t="str">
        <f t="array" ref="I277">IFERROR(IF(INDEX('Disaggregation Data'!$M$159:$M$310,MATCH(LEFT(M277,255),LEFT('Disaggregation Data'!$J$159:$J$310,255),0))=0,"",INDEX('Disaggregation Data'!$M$159:$M$310,MATCH(LEFT(M277,255),LEFT('Disaggregation Data'!J$159:$J$310,255),0))),"")</f>
        <v/>
      </c>
      <c r="J277" s="412" t="str">
        <f t="array" ref="J277">IFERROR(IF(INDEX('Disaggregation Data'!$N$159:$N$310,MATCH(LEFT(M277,255),LEFT('Disaggregation Data'!$J$159:$J$310,255),0))=0,"",INDEX('Disaggregation Data'!$N$159:$N$310,MATCH(LEFT(M277,255),LEFT('Disaggregation Data'!J$159:$J$310,255),0))),"")</f>
        <v/>
      </c>
      <c r="K277" s="504">
        <f t="shared" si="16"/>
        <v>99</v>
      </c>
      <c r="L277" s="504" t="str">
        <f t="shared" si="17"/>
        <v/>
      </c>
      <c r="M277" s="504" t="str">
        <f t="shared" si="18"/>
        <v/>
      </c>
      <c r="N277" s="482" t="b">
        <f t="shared" si="19"/>
        <v>0</v>
      </c>
      <c r="O277" s="487" t="s">
        <v>1988</v>
      </c>
      <c r="P277" s="526" t="str">
        <f t="array" ref="P277">IFERROR(IF(INDEX('Disaggregation Records'!$G$59:$G$92,MATCH(LEFT(L277,255),LEFT('Disaggregation Records'!$D$59:$D$92,255),0))=0,"",INDEX('Disaggregation Records'!$G$59:$G$92,MATCH(LEFT(L277,255),LEFT('Disaggregation Records'!$D$59:$D$92,255),0))),"")</f>
        <v/>
      </c>
      <c r="Q277" s="525" t="s">
        <v>882</v>
      </c>
      <c r="R277" s="50"/>
    </row>
    <row r="278" spans="1:18" ht="47.1" customHeight="1" x14ac:dyDescent="0.25">
      <c r="A278" s="410">
        <v>12</v>
      </c>
      <c r="B278" s="428" t="str">
        <f>IFERROR(VLOOKUP(A278,'Outcome Indicators - Section C'!$A$10:$S$27,19,FALSE),"")</f>
        <v/>
      </c>
      <c r="C278" s="523" t="str">
        <f t="array" ref="C278">IFERROR(IF(INDEX('Disaggregation Records'!$E$59:$E$92,MATCH(LEFT(L278,255),LEFT('Disaggregation Records'!$D$59:$D$92,255),0))=0,"",INDEX('Disaggregation Records'!$E$59:$E$92,MATCH(LEFT(L278,255),LEFT('Disaggregation Records'!$D$59:$D$92,255),0))),"")</f>
        <v/>
      </c>
      <c r="D278" s="523" t="str">
        <f t="array" ref="D278">IFERROR(IF(INDEX('Disaggregation Records'!$F$59:$F$92,MATCH(LEFT(L278,255),LEFT('Disaggregation Records'!$D$59:$D$92,255),0))=0,"",INDEX('Disaggregation Records'!$F$59:$F$92,MATCH(LEFT(L278,255),LEFT('Disaggregation Records'!$D$59:$D$92,255),0))),"")</f>
        <v/>
      </c>
      <c r="E278" s="413" t="str">
        <f t="array" ref="E278">IFERROR(IF(INDEX('Disaggregation Data'!$K$159:$K$310,MATCH(LEFT(M278,255),LEFT('Disaggregation Data'!$J$159:$J$310,255),0))=0,"",INDEX('Disaggregation Data'!$K$159:$K$310,MATCH(LEFT(M278,255),LEFT('Disaggregation Data'!J$159:$J$310,255),0))),"")</f>
        <v/>
      </c>
      <c r="F278" s="413" t="str">
        <f t="array" ref="F278">IFERROR(IF(INDEX('Disaggregation Data'!$L$159:$L$310,MATCH(LEFT(M278,255),LEFT('Disaggregation Data'!$J$159:$J$310,255),0))=0,"",INDEX('Disaggregation Data'!$L$159:$L$310,MATCH(LEFT(M278,255),LEFT('Disaggregation Data'!J$159:$J$310,255),0))),"")</f>
        <v/>
      </c>
      <c r="G278" s="413" t="str">
        <f t="array" ref="G278">IFERROR(IF(INDEX('Disaggregation Data'!$O$159:$O$310,MATCH(LEFT(M278,255),LEFT('Disaggregation Data'!$J$159:$J$310,255),0))=0,"",INDEX('Disaggregation Data'!$O$159:$O$310,MATCH(LEFT(M278,255),LEFT('Disaggregation Data'!J$159:$J$310,255),0))),"")</f>
        <v/>
      </c>
      <c r="H278" s="412" t="str">
        <f t="array" ref="H278">IFERROR(IF(INDEX('Disaggregation Data'!$P$159:$P$310,MATCH(LEFT(M278,255),LEFT('Disaggregation Data'!$J$159:$J$310,255),0))=0,"",INDEX('Disaggregation Data'!$P$159:$P$310,MATCH(LEFT(M278,255),LEFT('Disaggregation Data'!J$159:$J$310,255),0))),"")</f>
        <v/>
      </c>
      <c r="I278" s="412" t="str">
        <f t="array" ref="I278">IFERROR(IF(INDEX('Disaggregation Data'!$M$159:$M$310,MATCH(LEFT(M278,255),LEFT('Disaggregation Data'!$J$159:$J$310,255),0))=0,"",INDEX('Disaggregation Data'!$M$159:$M$310,MATCH(LEFT(M278,255),LEFT('Disaggregation Data'!J$159:$J$310,255),0))),"")</f>
        <v/>
      </c>
      <c r="J278" s="412" t="str">
        <f t="array" ref="J278">IFERROR(IF(INDEX('Disaggregation Data'!$N$159:$N$310,MATCH(LEFT(M278,255),LEFT('Disaggregation Data'!$J$159:$J$310,255),0))=0,"",INDEX('Disaggregation Data'!$N$159:$N$310,MATCH(LEFT(M278,255),LEFT('Disaggregation Data'!J$159:$J$310,255),0))),"")</f>
        <v/>
      </c>
      <c r="K278" s="504">
        <f t="shared" si="16"/>
        <v>100</v>
      </c>
      <c r="L278" s="504" t="str">
        <f t="shared" si="17"/>
        <v/>
      </c>
      <c r="M278" s="504" t="str">
        <f t="shared" si="18"/>
        <v/>
      </c>
      <c r="N278" s="482" t="b">
        <f t="shared" si="19"/>
        <v>0</v>
      </c>
      <c r="O278" s="487" t="s">
        <v>1989</v>
      </c>
      <c r="P278" s="526" t="str">
        <f t="array" ref="P278">IFERROR(IF(INDEX('Disaggregation Records'!$G$59:$G$92,MATCH(LEFT(L278,255),LEFT('Disaggregation Records'!$D$59:$D$92,255),0))=0,"",INDEX('Disaggregation Records'!$G$59:$G$92,MATCH(LEFT(L278,255),LEFT('Disaggregation Records'!$D$59:$D$92,255),0))),"")</f>
        <v/>
      </c>
      <c r="Q278" s="525" t="s">
        <v>883</v>
      </c>
      <c r="R278" s="50"/>
    </row>
    <row r="279" spans="1:18" ht="47.1" customHeight="1" x14ac:dyDescent="0.25">
      <c r="A279" s="410">
        <v>12</v>
      </c>
      <c r="B279" s="428" t="str">
        <f>IFERROR(VLOOKUP(A279,'Outcome Indicators - Section C'!$A$10:$S$27,19,FALSE),"")</f>
        <v/>
      </c>
      <c r="C279" s="523" t="str">
        <f t="array" ref="C279">IFERROR(IF(INDEX('Disaggregation Records'!$E$59:$E$92,MATCH(LEFT(L279,255),LEFT('Disaggregation Records'!$D$59:$D$92,255),0))=0,"",INDEX('Disaggregation Records'!$E$59:$E$92,MATCH(LEFT(L279,255),LEFT('Disaggregation Records'!$D$59:$D$92,255),0))),"")</f>
        <v/>
      </c>
      <c r="D279" s="523" t="str">
        <f t="array" ref="D279">IFERROR(IF(INDEX('Disaggregation Records'!$F$59:$F$92,MATCH(LEFT(L279,255),LEFT('Disaggregation Records'!$D$59:$D$92,255),0))=0,"",INDEX('Disaggregation Records'!$F$59:$F$92,MATCH(LEFT(L279,255),LEFT('Disaggregation Records'!$D$59:$D$92,255),0))),"")</f>
        <v/>
      </c>
      <c r="E279" s="413" t="str">
        <f t="array" ref="E279">IFERROR(IF(INDEX('Disaggregation Data'!$K$159:$K$310,MATCH(LEFT(M279,255),LEFT('Disaggregation Data'!$J$159:$J$310,255),0))=0,"",INDEX('Disaggregation Data'!$K$159:$K$310,MATCH(LEFT(M279,255),LEFT('Disaggregation Data'!J$159:$J$310,255),0))),"")</f>
        <v/>
      </c>
      <c r="F279" s="413" t="str">
        <f t="array" ref="F279">IFERROR(IF(INDEX('Disaggregation Data'!$L$159:$L$310,MATCH(LEFT(M279,255),LEFT('Disaggregation Data'!$J$159:$J$310,255),0))=0,"",INDEX('Disaggregation Data'!$L$159:$L$310,MATCH(LEFT(M279,255),LEFT('Disaggregation Data'!J$159:$J$310,255),0))),"")</f>
        <v/>
      </c>
      <c r="G279" s="413" t="str">
        <f t="array" ref="G279">IFERROR(IF(INDEX('Disaggregation Data'!$O$159:$O$310,MATCH(LEFT(M279,255),LEFT('Disaggregation Data'!$J$159:$J$310,255),0))=0,"",INDEX('Disaggregation Data'!$O$159:$O$310,MATCH(LEFT(M279,255),LEFT('Disaggregation Data'!J$159:$J$310,255),0))),"")</f>
        <v/>
      </c>
      <c r="H279" s="412" t="str">
        <f t="array" ref="H279">IFERROR(IF(INDEX('Disaggregation Data'!$P$159:$P$310,MATCH(LEFT(M279,255),LEFT('Disaggregation Data'!$J$159:$J$310,255),0))=0,"",INDEX('Disaggregation Data'!$P$159:$P$310,MATCH(LEFT(M279,255),LEFT('Disaggregation Data'!J$159:$J$310,255),0))),"")</f>
        <v/>
      </c>
      <c r="I279" s="412" t="str">
        <f t="array" ref="I279">IFERROR(IF(INDEX('Disaggregation Data'!$M$159:$M$310,MATCH(LEFT(M279,255),LEFT('Disaggregation Data'!$J$159:$J$310,255),0))=0,"",INDEX('Disaggregation Data'!$M$159:$M$310,MATCH(LEFT(M279,255),LEFT('Disaggregation Data'!J$159:$J$310,255),0))),"")</f>
        <v/>
      </c>
      <c r="J279" s="412" t="str">
        <f t="array" ref="J279">IFERROR(IF(INDEX('Disaggregation Data'!$N$159:$N$310,MATCH(LEFT(M279,255),LEFT('Disaggregation Data'!$J$159:$J$310,255),0))=0,"",INDEX('Disaggregation Data'!$N$159:$N$310,MATCH(LEFT(M279,255),LEFT('Disaggregation Data'!J$159:$J$310,255),0))),"")</f>
        <v/>
      </c>
      <c r="K279" s="504">
        <f t="shared" si="16"/>
        <v>101</v>
      </c>
      <c r="L279" s="504" t="str">
        <f t="shared" si="17"/>
        <v/>
      </c>
      <c r="M279" s="504" t="str">
        <f t="shared" si="18"/>
        <v/>
      </c>
      <c r="N279" s="482" t="b">
        <f t="shared" si="19"/>
        <v>0</v>
      </c>
      <c r="O279" s="487" t="s">
        <v>1990</v>
      </c>
      <c r="P279" s="526" t="str">
        <f t="array" ref="P279">IFERROR(IF(INDEX('Disaggregation Records'!$G$59:$G$92,MATCH(LEFT(L279,255),LEFT('Disaggregation Records'!$D$59:$D$92,255),0))=0,"",INDEX('Disaggregation Records'!$G$59:$G$92,MATCH(LEFT(L279,255),LEFT('Disaggregation Records'!$D$59:$D$92,255),0))),"")</f>
        <v/>
      </c>
      <c r="Q279" s="525" t="s">
        <v>883</v>
      </c>
      <c r="R279" s="50"/>
    </row>
    <row r="280" spans="1:18" ht="47.1" customHeight="1" x14ac:dyDescent="0.25">
      <c r="A280" s="410">
        <v>12</v>
      </c>
      <c r="B280" s="428" t="str">
        <f>IFERROR(VLOOKUP(A280,'Outcome Indicators - Section C'!$A$10:$S$27,19,FALSE),"")</f>
        <v/>
      </c>
      <c r="C280" s="523" t="str">
        <f t="array" ref="C280">IFERROR(IF(INDEX('Disaggregation Records'!$E$59:$E$92,MATCH(LEFT(L280,255),LEFT('Disaggregation Records'!$D$59:$D$92,255),0))=0,"",INDEX('Disaggregation Records'!$E$59:$E$92,MATCH(LEFT(L280,255),LEFT('Disaggregation Records'!$D$59:$D$92,255),0))),"")</f>
        <v/>
      </c>
      <c r="D280" s="523" t="str">
        <f t="array" ref="D280">IFERROR(IF(INDEX('Disaggregation Records'!$F$59:$F$92,MATCH(LEFT(L280,255),LEFT('Disaggregation Records'!$D$59:$D$92,255),0))=0,"",INDEX('Disaggregation Records'!$F$59:$F$92,MATCH(LEFT(L280,255),LEFT('Disaggregation Records'!$D$59:$D$92,255),0))),"")</f>
        <v/>
      </c>
      <c r="E280" s="413" t="str">
        <f t="array" ref="E280">IFERROR(IF(INDEX('Disaggregation Data'!$K$159:$K$310,MATCH(LEFT(M280,255),LEFT('Disaggregation Data'!$J$159:$J$310,255),0))=0,"",INDEX('Disaggregation Data'!$K$159:$K$310,MATCH(LEFT(M280,255),LEFT('Disaggregation Data'!J$159:$J$310,255),0))),"")</f>
        <v/>
      </c>
      <c r="F280" s="413" t="str">
        <f t="array" ref="F280">IFERROR(IF(INDEX('Disaggregation Data'!$L$159:$L$310,MATCH(LEFT(M280,255),LEFT('Disaggregation Data'!$J$159:$J$310,255),0))=0,"",INDEX('Disaggregation Data'!$L$159:$L$310,MATCH(LEFT(M280,255),LEFT('Disaggregation Data'!J$159:$J$310,255),0))),"")</f>
        <v/>
      </c>
      <c r="G280" s="413" t="str">
        <f t="array" ref="G280">IFERROR(IF(INDEX('Disaggregation Data'!$O$159:$O$310,MATCH(LEFT(M280,255),LEFT('Disaggregation Data'!$J$159:$J$310,255),0))=0,"",INDEX('Disaggregation Data'!$O$159:$O$310,MATCH(LEFT(M280,255),LEFT('Disaggregation Data'!J$159:$J$310,255),0))),"")</f>
        <v/>
      </c>
      <c r="H280" s="412" t="str">
        <f t="array" ref="H280">IFERROR(IF(INDEX('Disaggregation Data'!$P$159:$P$310,MATCH(LEFT(M280,255),LEFT('Disaggregation Data'!$J$159:$J$310,255),0))=0,"",INDEX('Disaggregation Data'!$P$159:$P$310,MATCH(LEFT(M280,255),LEFT('Disaggregation Data'!J$159:$J$310,255),0))),"")</f>
        <v/>
      </c>
      <c r="I280" s="412" t="str">
        <f t="array" ref="I280">IFERROR(IF(INDEX('Disaggregation Data'!$M$159:$M$310,MATCH(LEFT(M280,255),LEFT('Disaggregation Data'!$J$159:$J$310,255),0))=0,"",INDEX('Disaggregation Data'!$M$159:$M$310,MATCH(LEFT(M280,255),LEFT('Disaggregation Data'!J$159:$J$310,255),0))),"")</f>
        <v/>
      </c>
      <c r="J280" s="412" t="str">
        <f t="array" ref="J280">IFERROR(IF(INDEX('Disaggregation Data'!$N$159:$N$310,MATCH(LEFT(M280,255),LEFT('Disaggregation Data'!$J$159:$J$310,255),0))=0,"",INDEX('Disaggregation Data'!$N$159:$N$310,MATCH(LEFT(M280,255),LEFT('Disaggregation Data'!J$159:$J$310,255),0))),"")</f>
        <v/>
      </c>
      <c r="K280" s="504">
        <f t="shared" si="16"/>
        <v>102</v>
      </c>
      <c r="L280" s="504" t="str">
        <f t="shared" si="17"/>
        <v/>
      </c>
      <c r="M280" s="504" t="str">
        <f t="shared" si="18"/>
        <v/>
      </c>
      <c r="N280" s="482" t="b">
        <f t="shared" si="19"/>
        <v>0</v>
      </c>
      <c r="O280" s="487" t="s">
        <v>1991</v>
      </c>
      <c r="P280" s="526" t="str">
        <f t="array" ref="P280">IFERROR(IF(INDEX('Disaggregation Records'!$G$59:$G$92,MATCH(LEFT(L280,255),LEFT('Disaggregation Records'!$D$59:$D$92,255),0))=0,"",INDEX('Disaggregation Records'!$G$59:$G$92,MATCH(LEFT(L280,255),LEFT('Disaggregation Records'!$D$59:$D$92,255),0))),"")</f>
        <v/>
      </c>
      <c r="Q280" s="525" t="s">
        <v>883</v>
      </c>
      <c r="R280" s="50"/>
    </row>
    <row r="281" spans="1:18" ht="47.1" customHeight="1" x14ac:dyDescent="0.25">
      <c r="A281" s="410">
        <v>12</v>
      </c>
      <c r="B281" s="428" t="str">
        <f>IFERROR(VLOOKUP(A281,'Outcome Indicators - Section C'!$A$10:$S$27,19,FALSE),"")</f>
        <v/>
      </c>
      <c r="C281" s="523" t="str">
        <f t="array" ref="C281">IFERROR(IF(INDEX('Disaggregation Records'!$E$59:$E$92,MATCH(LEFT(L281,255),LEFT('Disaggregation Records'!$D$59:$D$92,255),0))=0,"",INDEX('Disaggregation Records'!$E$59:$E$92,MATCH(LEFT(L281,255),LEFT('Disaggregation Records'!$D$59:$D$92,255),0))),"")</f>
        <v/>
      </c>
      <c r="D281" s="523" t="str">
        <f t="array" ref="D281">IFERROR(IF(INDEX('Disaggregation Records'!$F$59:$F$92,MATCH(LEFT(L281,255),LEFT('Disaggregation Records'!$D$59:$D$92,255),0))=0,"",INDEX('Disaggregation Records'!$F$59:$F$92,MATCH(LEFT(L281,255),LEFT('Disaggregation Records'!$D$59:$D$92,255),0))),"")</f>
        <v/>
      </c>
      <c r="E281" s="413" t="str">
        <f t="array" ref="E281">IFERROR(IF(INDEX('Disaggregation Data'!$K$159:$K$310,MATCH(LEFT(M281,255),LEFT('Disaggregation Data'!$J$159:$J$310,255),0))=0,"",INDEX('Disaggregation Data'!$K$159:$K$310,MATCH(LEFT(M281,255),LEFT('Disaggregation Data'!J$159:$J$310,255),0))),"")</f>
        <v/>
      </c>
      <c r="F281" s="413" t="str">
        <f t="array" ref="F281">IFERROR(IF(INDEX('Disaggregation Data'!$L$159:$L$310,MATCH(LEFT(M281,255),LEFT('Disaggregation Data'!$J$159:$J$310,255),0))=0,"",INDEX('Disaggregation Data'!$L$159:$L$310,MATCH(LEFT(M281,255),LEFT('Disaggregation Data'!J$159:$J$310,255),0))),"")</f>
        <v/>
      </c>
      <c r="G281" s="413" t="str">
        <f t="array" ref="G281">IFERROR(IF(INDEX('Disaggregation Data'!$O$159:$O$310,MATCH(LEFT(M281,255),LEFT('Disaggregation Data'!$J$159:$J$310,255),0))=0,"",INDEX('Disaggregation Data'!$O$159:$O$310,MATCH(LEFT(M281,255),LEFT('Disaggregation Data'!J$159:$J$310,255),0))),"")</f>
        <v/>
      </c>
      <c r="H281" s="412" t="str">
        <f t="array" ref="H281">IFERROR(IF(INDEX('Disaggregation Data'!$P$159:$P$310,MATCH(LEFT(M281,255),LEFT('Disaggregation Data'!$J$159:$J$310,255),0))=0,"",INDEX('Disaggregation Data'!$P$159:$P$310,MATCH(LEFT(M281,255),LEFT('Disaggregation Data'!J$159:$J$310,255),0))),"")</f>
        <v/>
      </c>
      <c r="I281" s="412" t="str">
        <f t="array" ref="I281">IFERROR(IF(INDEX('Disaggregation Data'!$M$159:$M$310,MATCH(LEFT(M281,255),LEFT('Disaggregation Data'!$J$159:$J$310,255),0))=0,"",INDEX('Disaggregation Data'!$M$159:$M$310,MATCH(LEFT(M281,255),LEFT('Disaggregation Data'!J$159:$J$310,255),0))),"")</f>
        <v/>
      </c>
      <c r="J281" s="412" t="str">
        <f t="array" ref="J281">IFERROR(IF(INDEX('Disaggregation Data'!$N$159:$N$310,MATCH(LEFT(M281,255),LEFT('Disaggregation Data'!$J$159:$J$310,255),0))=0,"",INDEX('Disaggregation Data'!$N$159:$N$310,MATCH(LEFT(M281,255),LEFT('Disaggregation Data'!J$159:$J$310,255),0))),"")</f>
        <v/>
      </c>
      <c r="K281" s="504">
        <f t="shared" si="16"/>
        <v>103</v>
      </c>
      <c r="L281" s="504" t="str">
        <f t="shared" si="17"/>
        <v/>
      </c>
      <c r="M281" s="504" t="str">
        <f t="shared" si="18"/>
        <v/>
      </c>
      <c r="N281" s="482" t="b">
        <f t="shared" si="19"/>
        <v>0</v>
      </c>
      <c r="O281" s="487" t="s">
        <v>1992</v>
      </c>
      <c r="P281" s="526" t="str">
        <f t="array" ref="P281">IFERROR(IF(INDEX('Disaggregation Records'!$G$59:$G$92,MATCH(LEFT(L281,255),LEFT('Disaggregation Records'!$D$59:$D$92,255),0))=0,"",INDEX('Disaggregation Records'!$G$59:$G$92,MATCH(LEFT(L281,255),LEFT('Disaggregation Records'!$D$59:$D$92,255),0))),"")</f>
        <v/>
      </c>
      <c r="Q281" s="525" t="s">
        <v>883</v>
      </c>
      <c r="R281" s="50"/>
    </row>
    <row r="282" spans="1:18" ht="47.1" customHeight="1" x14ac:dyDescent="0.25">
      <c r="A282" s="410">
        <v>12</v>
      </c>
      <c r="B282" s="428" t="str">
        <f>IFERROR(VLOOKUP(A282,'Outcome Indicators - Section C'!$A$10:$S$27,19,FALSE),"")</f>
        <v/>
      </c>
      <c r="C282" s="523" t="str">
        <f t="array" ref="C282">IFERROR(IF(INDEX('Disaggregation Records'!$E$59:$E$92,MATCH(LEFT(L282,255),LEFT('Disaggregation Records'!$D$59:$D$92,255),0))=0,"",INDEX('Disaggregation Records'!$E$59:$E$92,MATCH(LEFT(L282,255),LEFT('Disaggregation Records'!$D$59:$D$92,255),0))),"")</f>
        <v/>
      </c>
      <c r="D282" s="523" t="str">
        <f t="array" ref="D282">IFERROR(IF(INDEX('Disaggregation Records'!$F$59:$F$92,MATCH(LEFT(L282,255),LEFT('Disaggregation Records'!$D$59:$D$92,255),0))=0,"",INDEX('Disaggregation Records'!$F$59:$F$92,MATCH(LEFT(L282,255),LEFT('Disaggregation Records'!$D$59:$D$92,255),0))),"")</f>
        <v/>
      </c>
      <c r="E282" s="413" t="str">
        <f t="array" ref="E282">IFERROR(IF(INDEX('Disaggregation Data'!$K$159:$K$310,MATCH(LEFT(M282,255),LEFT('Disaggregation Data'!$J$159:$J$310,255),0))=0,"",INDEX('Disaggregation Data'!$K$159:$K$310,MATCH(LEFT(M282,255),LEFT('Disaggregation Data'!J$159:$J$310,255),0))),"")</f>
        <v/>
      </c>
      <c r="F282" s="413" t="str">
        <f t="array" ref="F282">IFERROR(IF(INDEX('Disaggregation Data'!$L$159:$L$310,MATCH(LEFT(M282,255),LEFT('Disaggregation Data'!$J$159:$J$310,255),0))=0,"",INDEX('Disaggregation Data'!$L$159:$L$310,MATCH(LEFT(M282,255),LEFT('Disaggregation Data'!J$159:$J$310,255),0))),"")</f>
        <v/>
      </c>
      <c r="G282" s="413" t="str">
        <f t="array" ref="G282">IFERROR(IF(INDEX('Disaggregation Data'!$O$159:$O$310,MATCH(LEFT(M282,255),LEFT('Disaggregation Data'!$J$159:$J$310,255),0))=0,"",INDEX('Disaggregation Data'!$O$159:$O$310,MATCH(LEFT(M282,255),LEFT('Disaggregation Data'!J$159:$J$310,255),0))),"")</f>
        <v/>
      </c>
      <c r="H282" s="412" t="str">
        <f t="array" ref="H282">IFERROR(IF(INDEX('Disaggregation Data'!$P$159:$P$310,MATCH(LEFT(M282,255),LEFT('Disaggregation Data'!$J$159:$J$310,255),0))=0,"",INDEX('Disaggregation Data'!$P$159:$P$310,MATCH(LEFT(M282,255),LEFT('Disaggregation Data'!J$159:$J$310,255),0))),"")</f>
        <v/>
      </c>
      <c r="I282" s="412" t="str">
        <f t="array" ref="I282">IFERROR(IF(INDEX('Disaggregation Data'!$M$159:$M$310,MATCH(LEFT(M282,255),LEFT('Disaggregation Data'!$J$159:$J$310,255),0))=0,"",INDEX('Disaggregation Data'!$M$159:$M$310,MATCH(LEFT(M282,255),LEFT('Disaggregation Data'!J$159:$J$310,255),0))),"")</f>
        <v/>
      </c>
      <c r="J282" s="412" t="str">
        <f t="array" ref="J282">IFERROR(IF(INDEX('Disaggregation Data'!$N$159:$N$310,MATCH(LEFT(M282,255),LEFT('Disaggregation Data'!$J$159:$J$310,255),0))=0,"",INDEX('Disaggregation Data'!$N$159:$N$310,MATCH(LEFT(M282,255),LEFT('Disaggregation Data'!J$159:$J$310,255),0))),"")</f>
        <v/>
      </c>
      <c r="K282" s="504">
        <f t="shared" si="16"/>
        <v>104</v>
      </c>
      <c r="L282" s="504" t="str">
        <f t="shared" si="17"/>
        <v/>
      </c>
      <c r="M282" s="504" t="str">
        <f t="shared" si="18"/>
        <v/>
      </c>
      <c r="N282" s="482" t="b">
        <f t="shared" si="19"/>
        <v>0</v>
      </c>
      <c r="O282" s="487" t="s">
        <v>1993</v>
      </c>
      <c r="P282" s="526" t="str">
        <f t="array" ref="P282">IFERROR(IF(INDEX('Disaggregation Records'!$G$59:$G$92,MATCH(LEFT(L282,255),LEFT('Disaggregation Records'!$D$59:$D$92,255),0))=0,"",INDEX('Disaggregation Records'!$G$59:$G$92,MATCH(LEFT(L282,255),LEFT('Disaggregation Records'!$D$59:$D$92,255),0))),"")</f>
        <v/>
      </c>
      <c r="Q282" s="525" t="s">
        <v>883</v>
      </c>
      <c r="R282" s="50"/>
    </row>
    <row r="283" spans="1:18" ht="47.1" customHeight="1" x14ac:dyDescent="0.25">
      <c r="A283" s="410">
        <v>12</v>
      </c>
      <c r="B283" s="428" t="str">
        <f>IFERROR(VLOOKUP(A283,'Outcome Indicators - Section C'!$A$10:$S$27,19,FALSE),"")</f>
        <v/>
      </c>
      <c r="C283" s="523" t="str">
        <f t="array" ref="C283">IFERROR(IF(INDEX('Disaggregation Records'!$E$59:$E$92,MATCH(LEFT(L283,255),LEFT('Disaggregation Records'!$D$59:$D$92,255),0))=0,"",INDEX('Disaggregation Records'!$E$59:$E$92,MATCH(LEFT(L283,255),LEFT('Disaggregation Records'!$D$59:$D$92,255),0))),"")</f>
        <v/>
      </c>
      <c r="D283" s="523" t="str">
        <f t="array" ref="D283">IFERROR(IF(INDEX('Disaggregation Records'!$F$59:$F$92,MATCH(LEFT(L283,255),LEFT('Disaggregation Records'!$D$59:$D$92,255),0))=0,"",INDEX('Disaggregation Records'!$F$59:$F$92,MATCH(LEFT(L283,255),LEFT('Disaggregation Records'!$D$59:$D$92,255),0))),"")</f>
        <v/>
      </c>
      <c r="E283" s="413" t="str">
        <f t="array" ref="E283">IFERROR(IF(INDEX('Disaggregation Data'!$K$159:$K$310,MATCH(LEFT(M283,255),LEFT('Disaggregation Data'!$J$159:$J$310,255),0))=0,"",INDEX('Disaggregation Data'!$K$159:$K$310,MATCH(LEFT(M283,255),LEFT('Disaggregation Data'!J$159:$J$310,255),0))),"")</f>
        <v/>
      </c>
      <c r="F283" s="413" t="str">
        <f t="array" ref="F283">IFERROR(IF(INDEX('Disaggregation Data'!$L$159:$L$310,MATCH(LEFT(M283,255),LEFT('Disaggregation Data'!$J$159:$J$310,255),0))=0,"",INDEX('Disaggregation Data'!$L$159:$L$310,MATCH(LEFT(M283,255),LEFT('Disaggregation Data'!J$159:$J$310,255),0))),"")</f>
        <v/>
      </c>
      <c r="G283" s="413" t="str">
        <f t="array" ref="G283">IFERROR(IF(INDEX('Disaggregation Data'!$O$159:$O$310,MATCH(LEFT(M283,255),LEFT('Disaggregation Data'!$J$159:$J$310,255),0))=0,"",INDEX('Disaggregation Data'!$O$159:$O$310,MATCH(LEFT(M283,255),LEFT('Disaggregation Data'!J$159:$J$310,255),0))),"")</f>
        <v/>
      </c>
      <c r="H283" s="412" t="str">
        <f t="array" ref="H283">IFERROR(IF(INDEX('Disaggregation Data'!$P$159:$P$310,MATCH(LEFT(M283,255),LEFT('Disaggregation Data'!$J$159:$J$310,255),0))=0,"",INDEX('Disaggregation Data'!$P$159:$P$310,MATCH(LEFT(M283,255),LEFT('Disaggregation Data'!J$159:$J$310,255),0))),"")</f>
        <v/>
      </c>
      <c r="I283" s="412" t="str">
        <f t="array" ref="I283">IFERROR(IF(INDEX('Disaggregation Data'!$M$159:$M$310,MATCH(LEFT(M283,255),LEFT('Disaggregation Data'!$J$159:$J$310,255),0))=0,"",INDEX('Disaggregation Data'!$M$159:$M$310,MATCH(LEFT(M283,255),LEFT('Disaggregation Data'!J$159:$J$310,255),0))),"")</f>
        <v/>
      </c>
      <c r="J283" s="412" t="str">
        <f t="array" ref="J283">IFERROR(IF(INDEX('Disaggregation Data'!$N$159:$N$310,MATCH(LEFT(M283,255),LEFT('Disaggregation Data'!$J$159:$J$310,255),0))=0,"",INDEX('Disaggregation Data'!$N$159:$N$310,MATCH(LEFT(M283,255),LEFT('Disaggregation Data'!J$159:$J$310,255),0))),"")</f>
        <v/>
      </c>
      <c r="K283" s="504">
        <f t="shared" si="16"/>
        <v>105</v>
      </c>
      <c r="L283" s="504" t="str">
        <f t="shared" si="17"/>
        <v/>
      </c>
      <c r="M283" s="504" t="str">
        <f t="shared" si="18"/>
        <v/>
      </c>
      <c r="N283" s="482" t="b">
        <f t="shared" si="19"/>
        <v>0</v>
      </c>
      <c r="O283" s="487" t="s">
        <v>1994</v>
      </c>
      <c r="P283" s="526" t="str">
        <f t="array" ref="P283">IFERROR(IF(INDEX('Disaggregation Records'!$G$59:$G$92,MATCH(LEFT(L283,255),LEFT('Disaggregation Records'!$D$59:$D$92,255),0))=0,"",INDEX('Disaggregation Records'!$G$59:$G$92,MATCH(LEFT(L283,255),LEFT('Disaggregation Records'!$D$59:$D$92,255),0))),"")</f>
        <v/>
      </c>
      <c r="Q283" s="525" t="s">
        <v>883</v>
      </c>
      <c r="R283" s="50"/>
    </row>
    <row r="284" spans="1:18" ht="47.1" customHeight="1" x14ac:dyDescent="0.25">
      <c r="A284" s="410">
        <v>12</v>
      </c>
      <c r="B284" s="428" t="str">
        <f>IFERROR(VLOOKUP(A284,'Outcome Indicators - Section C'!$A$10:$S$27,19,FALSE),"")</f>
        <v/>
      </c>
      <c r="C284" s="523" t="str">
        <f t="array" ref="C284">IFERROR(IF(INDEX('Disaggregation Records'!$E$59:$E$92,MATCH(LEFT(L284,255),LEFT('Disaggregation Records'!$D$59:$D$92,255),0))=0,"",INDEX('Disaggregation Records'!$E$59:$E$92,MATCH(LEFT(L284,255),LEFT('Disaggregation Records'!$D$59:$D$92,255),0))),"")</f>
        <v/>
      </c>
      <c r="D284" s="523" t="str">
        <f t="array" ref="D284">IFERROR(IF(INDEX('Disaggregation Records'!$F$59:$F$92,MATCH(LEFT(L284,255),LEFT('Disaggregation Records'!$D$59:$D$92,255),0))=0,"",INDEX('Disaggregation Records'!$F$59:$F$92,MATCH(LEFT(L284,255),LEFT('Disaggregation Records'!$D$59:$D$92,255),0))),"")</f>
        <v/>
      </c>
      <c r="E284" s="413" t="str">
        <f t="array" ref="E284">IFERROR(IF(INDEX('Disaggregation Data'!$K$159:$K$310,MATCH(LEFT(M284,255),LEFT('Disaggregation Data'!$J$159:$J$310,255),0))=0,"",INDEX('Disaggregation Data'!$K$159:$K$310,MATCH(LEFT(M284,255),LEFT('Disaggregation Data'!J$159:$J$310,255),0))),"")</f>
        <v/>
      </c>
      <c r="F284" s="413" t="str">
        <f t="array" ref="F284">IFERROR(IF(INDEX('Disaggregation Data'!$L$159:$L$310,MATCH(LEFT(M284,255),LEFT('Disaggregation Data'!$J$159:$J$310,255),0))=0,"",INDEX('Disaggregation Data'!$L$159:$L$310,MATCH(LEFT(M284,255),LEFT('Disaggregation Data'!J$159:$J$310,255),0))),"")</f>
        <v/>
      </c>
      <c r="G284" s="413" t="str">
        <f t="array" ref="G284">IFERROR(IF(INDEX('Disaggregation Data'!$O$159:$O$310,MATCH(LEFT(M284,255),LEFT('Disaggregation Data'!$J$159:$J$310,255),0))=0,"",INDEX('Disaggregation Data'!$O$159:$O$310,MATCH(LEFT(M284,255),LEFT('Disaggregation Data'!J$159:$J$310,255),0))),"")</f>
        <v/>
      </c>
      <c r="H284" s="412" t="str">
        <f t="array" ref="H284">IFERROR(IF(INDEX('Disaggregation Data'!$P$159:$P$310,MATCH(LEFT(M284,255),LEFT('Disaggregation Data'!$J$159:$J$310,255),0))=0,"",INDEX('Disaggregation Data'!$P$159:$P$310,MATCH(LEFT(M284,255),LEFT('Disaggregation Data'!J$159:$J$310,255),0))),"")</f>
        <v/>
      </c>
      <c r="I284" s="412" t="str">
        <f t="array" ref="I284">IFERROR(IF(INDEX('Disaggregation Data'!$M$159:$M$310,MATCH(LEFT(M284,255),LEFT('Disaggregation Data'!$J$159:$J$310,255),0))=0,"",INDEX('Disaggregation Data'!$M$159:$M$310,MATCH(LEFT(M284,255),LEFT('Disaggregation Data'!J$159:$J$310,255),0))),"")</f>
        <v/>
      </c>
      <c r="J284" s="412" t="str">
        <f t="array" ref="J284">IFERROR(IF(INDEX('Disaggregation Data'!$N$159:$N$310,MATCH(LEFT(M284,255),LEFT('Disaggregation Data'!$J$159:$J$310,255),0))=0,"",INDEX('Disaggregation Data'!$N$159:$N$310,MATCH(LEFT(M284,255),LEFT('Disaggregation Data'!J$159:$J$310,255),0))),"")</f>
        <v/>
      </c>
      <c r="K284" s="504">
        <f t="shared" si="16"/>
        <v>106</v>
      </c>
      <c r="L284" s="504" t="str">
        <f t="shared" si="17"/>
        <v/>
      </c>
      <c r="M284" s="504" t="str">
        <f t="shared" si="18"/>
        <v/>
      </c>
      <c r="N284" s="482" t="b">
        <f t="shared" si="19"/>
        <v>0</v>
      </c>
      <c r="O284" s="487" t="s">
        <v>1995</v>
      </c>
      <c r="P284" s="526" t="str">
        <f t="array" ref="P284">IFERROR(IF(INDEX('Disaggregation Records'!$G$59:$G$92,MATCH(LEFT(L284,255),LEFT('Disaggregation Records'!$D$59:$D$92,255),0))=0,"",INDEX('Disaggregation Records'!$G$59:$G$92,MATCH(LEFT(L284,255),LEFT('Disaggregation Records'!$D$59:$D$92,255),0))),"")</f>
        <v/>
      </c>
      <c r="Q284" s="525" t="s">
        <v>883</v>
      </c>
      <c r="R284" s="50"/>
    </row>
    <row r="285" spans="1:18" ht="47.1" customHeight="1" x14ac:dyDescent="0.25">
      <c r="A285" s="410">
        <v>12</v>
      </c>
      <c r="B285" s="428" t="str">
        <f>IFERROR(VLOOKUP(A285,'Outcome Indicators - Section C'!$A$10:$S$27,19,FALSE),"")</f>
        <v/>
      </c>
      <c r="C285" s="523" t="str">
        <f t="array" ref="C285">IFERROR(IF(INDEX('Disaggregation Records'!$E$59:$E$92,MATCH(LEFT(L285,255),LEFT('Disaggregation Records'!$D$59:$D$92,255),0))=0,"",INDEX('Disaggregation Records'!$E$59:$E$92,MATCH(LEFT(L285,255),LEFT('Disaggregation Records'!$D$59:$D$92,255),0))),"")</f>
        <v/>
      </c>
      <c r="D285" s="523" t="str">
        <f t="array" ref="D285">IFERROR(IF(INDEX('Disaggregation Records'!$F$59:$F$92,MATCH(LEFT(L285,255),LEFT('Disaggregation Records'!$D$59:$D$92,255),0))=0,"",INDEX('Disaggregation Records'!$F$59:$F$92,MATCH(LEFT(L285,255),LEFT('Disaggregation Records'!$D$59:$D$92,255),0))),"")</f>
        <v/>
      </c>
      <c r="E285" s="413" t="str">
        <f t="array" ref="E285">IFERROR(IF(INDEX('Disaggregation Data'!$K$159:$K$310,MATCH(LEFT(M285,255),LEFT('Disaggregation Data'!$J$159:$J$310,255),0))=0,"",INDEX('Disaggregation Data'!$K$159:$K$310,MATCH(LEFT(M285,255),LEFT('Disaggregation Data'!J$159:$J$310,255),0))),"")</f>
        <v/>
      </c>
      <c r="F285" s="413" t="str">
        <f t="array" ref="F285">IFERROR(IF(INDEX('Disaggregation Data'!$L$159:$L$310,MATCH(LEFT(M285,255),LEFT('Disaggregation Data'!$J$159:$J$310,255),0))=0,"",INDEX('Disaggregation Data'!$L$159:$L$310,MATCH(LEFT(M285,255),LEFT('Disaggregation Data'!J$159:$J$310,255),0))),"")</f>
        <v/>
      </c>
      <c r="G285" s="413" t="str">
        <f t="array" ref="G285">IFERROR(IF(INDEX('Disaggregation Data'!$O$159:$O$310,MATCH(LEFT(M285,255),LEFT('Disaggregation Data'!$J$159:$J$310,255),0))=0,"",INDEX('Disaggregation Data'!$O$159:$O$310,MATCH(LEFT(M285,255),LEFT('Disaggregation Data'!J$159:$J$310,255),0))),"")</f>
        <v/>
      </c>
      <c r="H285" s="412" t="str">
        <f t="array" ref="H285">IFERROR(IF(INDEX('Disaggregation Data'!$P$159:$P$310,MATCH(LEFT(M285,255),LEFT('Disaggregation Data'!$J$159:$J$310,255),0))=0,"",INDEX('Disaggregation Data'!$P$159:$P$310,MATCH(LEFT(M285,255),LEFT('Disaggregation Data'!J$159:$J$310,255),0))),"")</f>
        <v/>
      </c>
      <c r="I285" s="412" t="str">
        <f t="array" ref="I285">IFERROR(IF(INDEX('Disaggregation Data'!$M$159:$M$310,MATCH(LEFT(M285,255),LEFT('Disaggregation Data'!$J$159:$J$310,255),0))=0,"",INDEX('Disaggregation Data'!$M$159:$M$310,MATCH(LEFT(M285,255),LEFT('Disaggregation Data'!J$159:$J$310,255),0))),"")</f>
        <v/>
      </c>
      <c r="J285" s="412" t="str">
        <f t="array" ref="J285">IFERROR(IF(INDEX('Disaggregation Data'!$N$159:$N$310,MATCH(LEFT(M285,255),LEFT('Disaggregation Data'!$J$159:$J$310,255),0))=0,"",INDEX('Disaggregation Data'!$N$159:$N$310,MATCH(LEFT(M285,255),LEFT('Disaggregation Data'!J$159:$J$310,255),0))),"")</f>
        <v/>
      </c>
      <c r="K285" s="504">
        <f t="shared" si="16"/>
        <v>107</v>
      </c>
      <c r="L285" s="504" t="str">
        <f t="shared" si="17"/>
        <v/>
      </c>
      <c r="M285" s="504" t="str">
        <f t="shared" si="18"/>
        <v/>
      </c>
      <c r="N285" s="482" t="b">
        <f t="shared" si="19"/>
        <v>0</v>
      </c>
      <c r="O285" s="487" t="s">
        <v>1996</v>
      </c>
      <c r="P285" s="526" t="str">
        <f t="array" ref="P285">IFERROR(IF(INDEX('Disaggregation Records'!$G$59:$G$92,MATCH(LEFT(L285,255),LEFT('Disaggregation Records'!$D$59:$D$92,255),0))=0,"",INDEX('Disaggregation Records'!$G$59:$G$92,MATCH(LEFT(L285,255),LEFT('Disaggregation Records'!$D$59:$D$92,255),0))),"")</f>
        <v/>
      </c>
      <c r="Q285" s="525" t="s">
        <v>883</v>
      </c>
      <c r="R285" s="50"/>
    </row>
    <row r="286" spans="1:18" ht="47.1" customHeight="1" x14ac:dyDescent="0.25">
      <c r="A286" s="410">
        <v>12</v>
      </c>
      <c r="B286" s="428" t="str">
        <f>IFERROR(VLOOKUP(A286,'Outcome Indicators - Section C'!$A$10:$S$27,19,FALSE),"")</f>
        <v/>
      </c>
      <c r="C286" s="523" t="str">
        <f t="array" ref="C286">IFERROR(IF(INDEX('Disaggregation Records'!$E$59:$E$92,MATCH(LEFT(L286,255),LEFT('Disaggregation Records'!$D$59:$D$92,255),0))=0,"",INDEX('Disaggregation Records'!$E$59:$E$92,MATCH(LEFT(L286,255),LEFT('Disaggregation Records'!$D$59:$D$92,255),0))),"")</f>
        <v/>
      </c>
      <c r="D286" s="523" t="str">
        <f t="array" ref="D286">IFERROR(IF(INDEX('Disaggregation Records'!$F$59:$F$92,MATCH(LEFT(L286,255),LEFT('Disaggregation Records'!$D$59:$D$92,255),0))=0,"",INDEX('Disaggregation Records'!$F$59:$F$92,MATCH(LEFT(L286,255),LEFT('Disaggregation Records'!$D$59:$D$92,255),0))),"")</f>
        <v/>
      </c>
      <c r="E286" s="413" t="str">
        <f t="array" ref="E286">IFERROR(IF(INDEX('Disaggregation Data'!$K$159:$K$310,MATCH(LEFT(M286,255),LEFT('Disaggregation Data'!$J$159:$J$310,255),0))=0,"",INDEX('Disaggregation Data'!$K$159:$K$310,MATCH(LEFT(M286,255),LEFT('Disaggregation Data'!J$159:$J$310,255),0))),"")</f>
        <v/>
      </c>
      <c r="F286" s="413" t="str">
        <f t="array" ref="F286">IFERROR(IF(INDEX('Disaggregation Data'!$L$159:$L$310,MATCH(LEFT(M286,255),LEFT('Disaggregation Data'!$J$159:$J$310,255),0))=0,"",INDEX('Disaggregation Data'!$L$159:$L$310,MATCH(LEFT(M286,255),LEFT('Disaggregation Data'!J$159:$J$310,255),0))),"")</f>
        <v/>
      </c>
      <c r="G286" s="413" t="str">
        <f t="array" ref="G286">IFERROR(IF(INDEX('Disaggregation Data'!$O$159:$O$310,MATCH(LEFT(M286,255),LEFT('Disaggregation Data'!$J$159:$J$310,255),0))=0,"",INDEX('Disaggregation Data'!$O$159:$O$310,MATCH(LEFT(M286,255),LEFT('Disaggregation Data'!J$159:$J$310,255),0))),"")</f>
        <v/>
      </c>
      <c r="H286" s="412" t="str">
        <f t="array" ref="H286">IFERROR(IF(INDEX('Disaggregation Data'!$P$159:$P$310,MATCH(LEFT(M286,255),LEFT('Disaggregation Data'!$J$159:$J$310,255),0))=0,"",INDEX('Disaggregation Data'!$P$159:$P$310,MATCH(LEFT(M286,255),LEFT('Disaggregation Data'!J$159:$J$310,255),0))),"")</f>
        <v/>
      </c>
      <c r="I286" s="412" t="str">
        <f t="array" ref="I286">IFERROR(IF(INDEX('Disaggregation Data'!$M$159:$M$310,MATCH(LEFT(M286,255),LEFT('Disaggregation Data'!$J$159:$J$310,255),0))=0,"",INDEX('Disaggregation Data'!$M$159:$M$310,MATCH(LEFT(M286,255),LEFT('Disaggregation Data'!J$159:$J$310,255),0))),"")</f>
        <v/>
      </c>
      <c r="J286" s="412" t="str">
        <f t="array" ref="J286">IFERROR(IF(INDEX('Disaggregation Data'!$N$159:$N$310,MATCH(LEFT(M286,255),LEFT('Disaggregation Data'!$J$159:$J$310,255),0))=0,"",INDEX('Disaggregation Data'!$N$159:$N$310,MATCH(LEFT(M286,255),LEFT('Disaggregation Data'!J$159:$J$310,255),0))),"")</f>
        <v/>
      </c>
      <c r="K286" s="504">
        <f t="shared" si="16"/>
        <v>108</v>
      </c>
      <c r="L286" s="504" t="str">
        <f t="shared" si="17"/>
        <v/>
      </c>
      <c r="M286" s="504" t="str">
        <f t="shared" si="18"/>
        <v/>
      </c>
      <c r="N286" s="482" t="b">
        <f t="shared" si="19"/>
        <v>0</v>
      </c>
      <c r="O286" s="487" t="s">
        <v>1997</v>
      </c>
      <c r="P286" s="526" t="str">
        <f t="array" ref="P286">IFERROR(IF(INDEX('Disaggregation Records'!$G$59:$G$92,MATCH(LEFT(L286,255),LEFT('Disaggregation Records'!$D$59:$D$92,255),0))=0,"",INDEX('Disaggregation Records'!$G$59:$G$92,MATCH(LEFT(L286,255),LEFT('Disaggregation Records'!$D$59:$D$92,255),0))),"")</f>
        <v/>
      </c>
      <c r="Q286" s="525" t="s">
        <v>883</v>
      </c>
      <c r="R286" s="50"/>
    </row>
    <row r="287" spans="1:18" ht="47.1" customHeight="1" x14ac:dyDescent="0.25">
      <c r="A287" s="410">
        <v>12</v>
      </c>
      <c r="B287" s="428" t="str">
        <f>IFERROR(VLOOKUP(A287,'Outcome Indicators - Section C'!$A$10:$S$27,19,FALSE),"")</f>
        <v/>
      </c>
      <c r="C287" s="523" t="str">
        <f t="array" ref="C287">IFERROR(IF(INDEX('Disaggregation Records'!$E$59:$E$92,MATCH(LEFT(L287,255),LEFT('Disaggregation Records'!$D$59:$D$92,255),0))=0,"",INDEX('Disaggregation Records'!$E$59:$E$92,MATCH(LEFT(L287,255),LEFT('Disaggregation Records'!$D$59:$D$92,255),0))),"")</f>
        <v/>
      </c>
      <c r="D287" s="523" t="str">
        <f t="array" ref="D287">IFERROR(IF(INDEX('Disaggregation Records'!$F$59:$F$92,MATCH(LEFT(L287,255),LEFT('Disaggregation Records'!$D$59:$D$92,255),0))=0,"",INDEX('Disaggregation Records'!$F$59:$F$92,MATCH(LEFT(L287,255),LEFT('Disaggregation Records'!$D$59:$D$92,255),0))),"")</f>
        <v/>
      </c>
      <c r="E287" s="413" t="str">
        <f t="array" ref="E287">IFERROR(IF(INDEX('Disaggregation Data'!$K$159:$K$310,MATCH(LEFT(M287,255),LEFT('Disaggregation Data'!$J$159:$J$310,255),0))=0,"",INDEX('Disaggregation Data'!$K$159:$K$310,MATCH(LEFT(M287,255),LEFT('Disaggregation Data'!J$159:$J$310,255),0))),"")</f>
        <v/>
      </c>
      <c r="F287" s="413" t="str">
        <f t="array" ref="F287">IFERROR(IF(INDEX('Disaggregation Data'!$L$159:$L$310,MATCH(LEFT(M287,255),LEFT('Disaggregation Data'!$J$159:$J$310,255),0))=0,"",INDEX('Disaggregation Data'!$L$159:$L$310,MATCH(LEFT(M287,255),LEFT('Disaggregation Data'!J$159:$J$310,255),0))),"")</f>
        <v/>
      </c>
      <c r="G287" s="413" t="str">
        <f t="array" ref="G287">IFERROR(IF(INDEX('Disaggregation Data'!$O$159:$O$310,MATCH(LEFT(M287,255),LEFT('Disaggregation Data'!$J$159:$J$310,255),0))=0,"",INDEX('Disaggregation Data'!$O$159:$O$310,MATCH(LEFT(M287,255),LEFT('Disaggregation Data'!J$159:$J$310,255),0))),"")</f>
        <v/>
      </c>
      <c r="H287" s="412" t="str">
        <f t="array" ref="H287">IFERROR(IF(INDEX('Disaggregation Data'!$P$159:$P$310,MATCH(LEFT(M287,255),LEFT('Disaggregation Data'!$J$159:$J$310,255),0))=0,"",INDEX('Disaggregation Data'!$P$159:$P$310,MATCH(LEFT(M287,255),LEFT('Disaggregation Data'!J$159:$J$310,255),0))),"")</f>
        <v/>
      </c>
      <c r="I287" s="412" t="str">
        <f t="array" ref="I287">IFERROR(IF(INDEX('Disaggregation Data'!$M$159:$M$310,MATCH(LEFT(M287,255),LEFT('Disaggregation Data'!$J$159:$J$310,255),0))=0,"",INDEX('Disaggregation Data'!$M$159:$M$310,MATCH(LEFT(M287,255),LEFT('Disaggregation Data'!J$159:$J$310,255),0))),"")</f>
        <v/>
      </c>
      <c r="J287" s="412" t="str">
        <f t="array" ref="J287">IFERROR(IF(INDEX('Disaggregation Data'!$N$159:$N$310,MATCH(LEFT(M287,255),LEFT('Disaggregation Data'!$J$159:$J$310,255),0))=0,"",INDEX('Disaggregation Data'!$N$159:$N$310,MATCH(LEFT(M287,255),LEFT('Disaggregation Data'!J$159:$J$310,255),0))),"")</f>
        <v/>
      </c>
      <c r="K287" s="504">
        <f t="shared" si="16"/>
        <v>109</v>
      </c>
      <c r="L287" s="504" t="str">
        <f t="shared" si="17"/>
        <v/>
      </c>
      <c r="M287" s="504" t="str">
        <f t="shared" si="18"/>
        <v/>
      </c>
      <c r="N287" s="482" t="b">
        <f t="shared" si="19"/>
        <v>0</v>
      </c>
      <c r="O287" s="487" t="s">
        <v>1998</v>
      </c>
      <c r="P287" s="526" t="str">
        <f t="array" ref="P287">IFERROR(IF(INDEX('Disaggregation Records'!$G$59:$G$92,MATCH(LEFT(L287,255),LEFT('Disaggregation Records'!$D$59:$D$92,255),0))=0,"",INDEX('Disaggregation Records'!$G$59:$G$92,MATCH(LEFT(L287,255),LEFT('Disaggregation Records'!$D$59:$D$92,255),0))),"")</f>
        <v/>
      </c>
      <c r="Q287" s="525" t="s">
        <v>883</v>
      </c>
      <c r="R287" s="50"/>
    </row>
    <row r="288" spans="1:18" ht="47.1" customHeight="1" x14ac:dyDescent="0.25">
      <c r="A288" s="410">
        <v>13</v>
      </c>
      <c r="B288" s="428" t="str">
        <f>IFERROR(VLOOKUP(A288,'Outcome Indicators - Section C'!$A$10:$S$27,19,FALSE),"")</f>
        <v/>
      </c>
      <c r="C288" s="523" t="str">
        <f t="array" ref="C288">IFERROR(IF(INDEX('Disaggregation Records'!$E$59:$E$92,MATCH(LEFT(L288,255),LEFT('Disaggregation Records'!$D$59:$D$92,255),0))=0,"",INDEX('Disaggregation Records'!$E$59:$E$92,MATCH(LEFT(L288,255),LEFT('Disaggregation Records'!$D$59:$D$92,255),0))),"")</f>
        <v/>
      </c>
      <c r="D288" s="523" t="str">
        <f t="array" ref="D288">IFERROR(IF(INDEX('Disaggregation Records'!$F$59:$F$92,MATCH(LEFT(L288,255),LEFT('Disaggregation Records'!$D$59:$D$92,255),0))=0,"",INDEX('Disaggregation Records'!$F$59:$F$92,MATCH(LEFT(L288,255),LEFT('Disaggregation Records'!$D$59:$D$92,255),0))),"")</f>
        <v/>
      </c>
      <c r="E288" s="413" t="str">
        <f t="array" ref="E288">IFERROR(IF(INDEX('Disaggregation Data'!$K$159:$K$310,MATCH(LEFT(M288,255),LEFT('Disaggregation Data'!$J$159:$J$310,255),0))=0,"",INDEX('Disaggregation Data'!$K$159:$K$310,MATCH(LEFT(M288,255),LEFT('Disaggregation Data'!J$159:$J$310,255),0))),"")</f>
        <v/>
      </c>
      <c r="F288" s="413" t="str">
        <f t="array" ref="F288">IFERROR(IF(INDEX('Disaggregation Data'!$L$159:$L$310,MATCH(LEFT(M288,255),LEFT('Disaggregation Data'!$J$159:$J$310,255),0))=0,"",INDEX('Disaggregation Data'!$L$159:$L$310,MATCH(LEFT(M288,255),LEFT('Disaggregation Data'!J$159:$J$310,255),0))),"")</f>
        <v/>
      </c>
      <c r="G288" s="413" t="str">
        <f t="array" ref="G288">IFERROR(IF(INDEX('Disaggregation Data'!$O$159:$O$310,MATCH(LEFT(M288,255),LEFT('Disaggregation Data'!$J$159:$J$310,255),0))=0,"",INDEX('Disaggregation Data'!$O$159:$O$310,MATCH(LEFT(M288,255),LEFT('Disaggregation Data'!J$159:$J$310,255),0))),"")</f>
        <v/>
      </c>
      <c r="H288" s="412" t="str">
        <f t="array" ref="H288">IFERROR(IF(INDEX('Disaggregation Data'!$P$159:$P$310,MATCH(LEFT(M288,255),LEFT('Disaggregation Data'!$J$159:$J$310,255),0))=0,"",INDEX('Disaggregation Data'!$P$159:$P$310,MATCH(LEFT(M288,255),LEFT('Disaggregation Data'!J$159:$J$310,255),0))),"")</f>
        <v/>
      </c>
      <c r="I288" s="412" t="str">
        <f t="array" ref="I288">IFERROR(IF(INDEX('Disaggregation Data'!$M$159:$M$310,MATCH(LEFT(M288,255),LEFT('Disaggregation Data'!$J$159:$J$310,255),0))=0,"",INDEX('Disaggregation Data'!$M$159:$M$310,MATCH(LEFT(M288,255),LEFT('Disaggregation Data'!J$159:$J$310,255),0))),"")</f>
        <v/>
      </c>
      <c r="J288" s="412" t="str">
        <f t="array" ref="J288">IFERROR(IF(INDEX('Disaggregation Data'!$N$159:$N$310,MATCH(LEFT(M288,255),LEFT('Disaggregation Data'!$J$159:$J$310,255),0))=0,"",INDEX('Disaggregation Data'!$N$159:$N$310,MATCH(LEFT(M288,255),LEFT('Disaggregation Data'!J$159:$J$310,255),0))),"")</f>
        <v/>
      </c>
      <c r="K288" s="504">
        <f t="shared" si="16"/>
        <v>110</v>
      </c>
      <c r="L288" s="504" t="str">
        <f t="shared" si="17"/>
        <v/>
      </c>
      <c r="M288" s="504" t="str">
        <f t="shared" si="18"/>
        <v/>
      </c>
      <c r="N288" s="482" t="b">
        <f t="shared" si="19"/>
        <v>0</v>
      </c>
      <c r="O288" s="487" t="s">
        <v>1999</v>
      </c>
      <c r="P288" s="526" t="str">
        <f t="array" ref="P288">IFERROR(IF(INDEX('Disaggregation Records'!$G$59:$G$92,MATCH(LEFT(L288,255),LEFT('Disaggregation Records'!$D$59:$D$92,255),0))=0,"",INDEX('Disaggregation Records'!$G$59:$G$92,MATCH(LEFT(L288,255),LEFT('Disaggregation Records'!$D$59:$D$92,255),0))),"")</f>
        <v/>
      </c>
      <c r="Q288" s="525" t="s">
        <v>884</v>
      </c>
      <c r="R288" s="50"/>
    </row>
    <row r="289" spans="1:18" ht="47.1" customHeight="1" x14ac:dyDescent="0.25">
      <c r="A289" s="410">
        <v>13</v>
      </c>
      <c r="B289" s="428" t="str">
        <f>IFERROR(VLOOKUP(A289,'Outcome Indicators - Section C'!$A$10:$S$27,19,FALSE),"")</f>
        <v/>
      </c>
      <c r="C289" s="523" t="str">
        <f t="array" ref="C289">IFERROR(IF(INDEX('Disaggregation Records'!$E$59:$E$92,MATCH(LEFT(L289,255),LEFT('Disaggregation Records'!$D$59:$D$92,255),0))=0,"",INDEX('Disaggregation Records'!$E$59:$E$92,MATCH(LEFT(L289,255),LEFT('Disaggregation Records'!$D$59:$D$92,255),0))),"")</f>
        <v/>
      </c>
      <c r="D289" s="523" t="str">
        <f t="array" ref="D289">IFERROR(IF(INDEX('Disaggregation Records'!$F$59:$F$92,MATCH(LEFT(L289,255),LEFT('Disaggregation Records'!$D$59:$D$92,255),0))=0,"",INDEX('Disaggregation Records'!$F$59:$F$92,MATCH(LEFT(L289,255),LEFT('Disaggregation Records'!$D$59:$D$92,255),0))),"")</f>
        <v/>
      </c>
      <c r="E289" s="413" t="str">
        <f t="array" ref="E289">IFERROR(IF(INDEX('Disaggregation Data'!$K$159:$K$310,MATCH(LEFT(M289,255),LEFT('Disaggregation Data'!$J$159:$J$310,255),0))=0,"",INDEX('Disaggregation Data'!$K$159:$K$310,MATCH(LEFT(M289,255),LEFT('Disaggregation Data'!J$159:$J$310,255),0))),"")</f>
        <v/>
      </c>
      <c r="F289" s="413" t="str">
        <f t="array" ref="F289">IFERROR(IF(INDEX('Disaggregation Data'!$L$159:$L$310,MATCH(LEFT(M289,255),LEFT('Disaggregation Data'!$J$159:$J$310,255),0))=0,"",INDEX('Disaggregation Data'!$L$159:$L$310,MATCH(LEFT(M289,255),LEFT('Disaggregation Data'!J$159:$J$310,255),0))),"")</f>
        <v/>
      </c>
      <c r="G289" s="413" t="str">
        <f t="array" ref="G289">IFERROR(IF(INDEX('Disaggregation Data'!$O$159:$O$310,MATCH(LEFT(M289,255),LEFT('Disaggregation Data'!$J$159:$J$310,255),0))=0,"",INDEX('Disaggregation Data'!$O$159:$O$310,MATCH(LEFT(M289,255),LEFT('Disaggregation Data'!J$159:$J$310,255),0))),"")</f>
        <v/>
      </c>
      <c r="H289" s="412" t="str">
        <f t="array" ref="H289">IFERROR(IF(INDEX('Disaggregation Data'!$P$159:$P$310,MATCH(LEFT(M289,255),LEFT('Disaggregation Data'!$J$159:$J$310,255),0))=0,"",INDEX('Disaggregation Data'!$P$159:$P$310,MATCH(LEFT(M289,255),LEFT('Disaggregation Data'!J$159:$J$310,255),0))),"")</f>
        <v/>
      </c>
      <c r="I289" s="412" t="str">
        <f t="array" ref="I289">IFERROR(IF(INDEX('Disaggregation Data'!$M$159:$M$310,MATCH(LEFT(M289,255),LEFT('Disaggregation Data'!$J$159:$J$310,255),0))=0,"",INDEX('Disaggregation Data'!$M$159:$M$310,MATCH(LEFT(M289,255),LEFT('Disaggregation Data'!J$159:$J$310,255),0))),"")</f>
        <v/>
      </c>
      <c r="J289" s="412" t="str">
        <f t="array" ref="J289">IFERROR(IF(INDEX('Disaggregation Data'!$N$159:$N$310,MATCH(LEFT(M289,255),LEFT('Disaggregation Data'!$J$159:$J$310,255),0))=0,"",INDEX('Disaggregation Data'!$N$159:$N$310,MATCH(LEFT(M289,255),LEFT('Disaggregation Data'!J$159:$J$310,255),0))),"")</f>
        <v/>
      </c>
      <c r="K289" s="504">
        <f t="shared" si="16"/>
        <v>111</v>
      </c>
      <c r="L289" s="504" t="str">
        <f t="shared" si="17"/>
        <v/>
      </c>
      <c r="M289" s="504" t="str">
        <f t="shared" si="18"/>
        <v/>
      </c>
      <c r="N289" s="482" t="b">
        <f t="shared" si="19"/>
        <v>0</v>
      </c>
      <c r="O289" s="487" t="s">
        <v>2000</v>
      </c>
      <c r="P289" s="526" t="str">
        <f t="array" ref="P289">IFERROR(IF(INDEX('Disaggregation Records'!$G$59:$G$92,MATCH(LEFT(L289,255),LEFT('Disaggregation Records'!$D$59:$D$92,255),0))=0,"",INDEX('Disaggregation Records'!$G$59:$G$92,MATCH(LEFT(L289,255),LEFT('Disaggregation Records'!$D$59:$D$92,255),0))),"")</f>
        <v/>
      </c>
      <c r="Q289" s="525" t="s">
        <v>884</v>
      </c>
      <c r="R289" s="50"/>
    </row>
    <row r="290" spans="1:18" ht="47.1" customHeight="1" x14ac:dyDescent="0.25">
      <c r="A290" s="410">
        <v>13</v>
      </c>
      <c r="B290" s="428" t="str">
        <f>IFERROR(VLOOKUP(A290,'Outcome Indicators - Section C'!$A$10:$S$27,19,FALSE),"")</f>
        <v/>
      </c>
      <c r="C290" s="523" t="str">
        <f t="array" ref="C290">IFERROR(IF(INDEX('Disaggregation Records'!$E$59:$E$92,MATCH(LEFT(L290,255),LEFT('Disaggregation Records'!$D$59:$D$92,255),0))=0,"",INDEX('Disaggregation Records'!$E$59:$E$92,MATCH(LEFT(L290,255),LEFT('Disaggregation Records'!$D$59:$D$92,255),0))),"")</f>
        <v/>
      </c>
      <c r="D290" s="523" t="str">
        <f t="array" ref="D290">IFERROR(IF(INDEX('Disaggregation Records'!$F$59:$F$92,MATCH(LEFT(L290,255),LEFT('Disaggregation Records'!$D$59:$D$92,255),0))=0,"",INDEX('Disaggregation Records'!$F$59:$F$92,MATCH(LEFT(L290,255),LEFT('Disaggregation Records'!$D$59:$D$92,255),0))),"")</f>
        <v/>
      </c>
      <c r="E290" s="413" t="str">
        <f t="array" ref="E290">IFERROR(IF(INDEX('Disaggregation Data'!$K$159:$K$310,MATCH(LEFT(M290,255),LEFT('Disaggregation Data'!$J$159:$J$310,255),0))=0,"",INDEX('Disaggregation Data'!$K$159:$K$310,MATCH(LEFT(M290,255),LEFT('Disaggregation Data'!J$159:$J$310,255),0))),"")</f>
        <v/>
      </c>
      <c r="F290" s="413" t="str">
        <f t="array" ref="F290">IFERROR(IF(INDEX('Disaggregation Data'!$L$159:$L$310,MATCH(LEFT(M290,255),LEFT('Disaggregation Data'!$J$159:$J$310,255),0))=0,"",INDEX('Disaggregation Data'!$L$159:$L$310,MATCH(LEFT(M290,255),LEFT('Disaggregation Data'!J$159:$J$310,255),0))),"")</f>
        <v/>
      </c>
      <c r="G290" s="413" t="str">
        <f t="array" ref="G290">IFERROR(IF(INDEX('Disaggregation Data'!$O$159:$O$310,MATCH(LEFT(M290,255),LEFT('Disaggregation Data'!$J$159:$J$310,255),0))=0,"",INDEX('Disaggregation Data'!$O$159:$O$310,MATCH(LEFT(M290,255),LEFT('Disaggregation Data'!J$159:$J$310,255),0))),"")</f>
        <v/>
      </c>
      <c r="H290" s="412" t="str">
        <f t="array" ref="H290">IFERROR(IF(INDEX('Disaggregation Data'!$P$159:$P$310,MATCH(LEFT(M290,255),LEFT('Disaggregation Data'!$J$159:$J$310,255),0))=0,"",INDEX('Disaggregation Data'!$P$159:$P$310,MATCH(LEFT(M290,255),LEFT('Disaggregation Data'!J$159:$J$310,255),0))),"")</f>
        <v/>
      </c>
      <c r="I290" s="412" t="str">
        <f t="array" ref="I290">IFERROR(IF(INDEX('Disaggregation Data'!$M$159:$M$310,MATCH(LEFT(M290,255),LEFT('Disaggregation Data'!$J$159:$J$310,255),0))=0,"",INDEX('Disaggregation Data'!$M$159:$M$310,MATCH(LEFT(M290,255),LEFT('Disaggregation Data'!J$159:$J$310,255),0))),"")</f>
        <v/>
      </c>
      <c r="J290" s="412" t="str">
        <f t="array" ref="J290">IFERROR(IF(INDEX('Disaggregation Data'!$N$159:$N$310,MATCH(LEFT(M290,255),LEFT('Disaggregation Data'!$J$159:$J$310,255),0))=0,"",INDEX('Disaggregation Data'!$N$159:$N$310,MATCH(LEFT(M290,255),LEFT('Disaggregation Data'!J$159:$J$310,255),0))),"")</f>
        <v/>
      </c>
      <c r="K290" s="504">
        <f t="shared" si="16"/>
        <v>112</v>
      </c>
      <c r="L290" s="504" t="str">
        <f t="shared" si="17"/>
        <v/>
      </c>
      <c r="M290" s="504" t="str">
        <f t="shared" si="18"/>
        <v/>
      </c>
      <c r="N290" s="482" t="b">
        <f t="shared" si="19"/>
        <v>0</v>
      </c>
      <c r="O290" s="487" t="s">
        <v>2001</v>
      </c>
      <c r="P290" s="526" t="str">
        <f t="array" ref="P290">IFERROR(IF(INDEX('Disaggregation Records'!$G$59:$G$92,MATCH(LEFT(L290,255),LEFT('Disaggregation Records'!$D$59:$D$92,255),0))=0,"",INDEX('Disaggregation Records'!$G$59:$G$92,MATCH(LEFT(L290,255),LEFT('Disaggregation Records'!$D$59:$D$92,255),0))),"")</f>
        <v/>
      </c>
      <c r="Q290" s="525" t="s">
        <v>884</v>
      </c>
      <c r="R290" s="50"/>
    </row>
    <row r="291" spans="1:18" ht="47.1" customHeight="1" x14ac:dyDescent="0.25">
      <c r="A291" s="410">
        <v>13</v>
      </c>
      <c r="B291" s="428" t="str">
        <f>IFERROR(VLOOKUP(A291,'Outcome Indicators - Section C'!$A$10:$S$27,19,FALSE),"")</f>
        <v/>
      </c>
      <c r="C291" s="523" t="str">
        <f t="array" ref="C291">IFERROR(IF(INDEX('Disaggregation Records'!$E$59:$E$92,MATCH(LEFT(L291,255),LEFT('Disaggregation Records'!$D$59:$D$92,255),0))=0,"",INDEX('Disaggregation Records'!$E$59:$E$92,MATCH(LEFT(L291,255),LEFT('Disaggregation Records'!$D$59:$D$92,255),0))),"")</f>
        <v/>
      </c>
      <c r="D291" s="523" t="str">
        <f t="array" ref="D291">IFERROR(IF(INDEX('Disaggregation Records'!$F$59:$F$92,MATCH(LEFT(L291,255),LEFT('Disaggregation Records'!$D$59:$D$92,255),0))=0,"",INDEX('Disaggregation Records'!$F$59:$F$92,MATCH(LEFT(L291,255),LEFT('Disaggregation Records'!$D$59:$D$92,255),0))),"")</f>
        <v/>
      </c>
      <c r="E291" s="413" t="str">
        <f t="array" ref="E291">IFERROR(IF(INDEX('Disaggregation Data'!$K$159:$K$310,MATCH(LEFT(M291,255),LEFT('Disaggregation Data'!$J$159:$J$310,255),0))=0,"",INDEX('Disaggregation Data'!$K$159:$K$310,MATCH(LEFT(M291,255),LEFT('Disaggregation Data'!J$159:$J$310,255),0))),"")</f>
        <v/>
      </c>
      <c r="F291" s="413" t="str">
        <f t="array" ref="F291">IFERROR(IF(INDEX('Disaggregation Data'!$L$159:$L$310,MATCH(LEFT(M291,255),LEFT('Disaggregation Data'!$J$159:$J$310,255),0))=0,"",INDEX('Disaggregation Data'!$L$159:$L$310,MATCH(LEFT(M291,255),LEFT('Disaggregation Data'!J$159:$J$310,255),0))),"")</f>
        <v/>
      </c>
      <c r="G291" s="413" t="str">
        <f t="array" ref="G291">IFERROR(IF(INDEX('Disaggregation Data'!$O$159:$O$310,MATCH(LEFT(M291,255),LEFT('Disaggregation Data'!$J$159:$J$310,255),0))=0,"",INDEX('Disaggregation Data'!$O$159:$O$310,MATCH(LEFT(M291,255),LEFT('Disaggregation Data'!J$159:$J$310,255),0))),"")</f>
        <v/>
      </c>
      <c r="H291" s="412" t="str">
        <f t="array" ref="H291">IFERROR(IF(INDEX('Disaggregation Data'!$P$159:$P$310,MATCH(LEFT(M291,255),LEFT('Disaggregation Data'!$J$159:$J$310,255),0))=0,"",INDEX('Disaggregation Data'!$P$159:$P$310,MATCH(LEFT(M291,255),LEFT('Disaggregation Data'!J$159:$J$310,255),0))),"")</f>
        <v/>
      </c>
      <c r="I291" s="412" t="str">
        <f t="array" ref="I291">IFERROR(IF(INDEX('Disaggregation Data'!$M$159:$M$310,MATCH(LEFT(M291,255),LEFT('Disaggregation Data'!$J$159:$J$310,255),0))=0,"",INDEX('Disaggregation Data'!$M$159:$M$310,MATCH(LEFT(M291,255),LEFT('Disaggregation Data'!J$159:$J$310,255),0))),"")</f>
        <v/>
      </c>
      <c r="J291" s="412" t="str">
        <f t="array" ref="J291">IFERROR(IF(INDEX('Disaggregation Data'!$N$159:$N$310,MATCH(LEFT(M291,255),LEFT('Disaggregation Data'!$J$159:$J$310,255),0))=0,"",INDEX('Disaggregation Data'!$N$159:$N$310,MATCH(LEFT(M291,255),LEFT('Disaggregation Data'!J$159:$J$310,255),0))),"")</f>
        <v/>
      </c>
      <c r="K291" s="504">
        <f t="shared" si="16"/>
        <v>113</v>
      </c>
      <c r="L291" s="504" t="str">
        <f t="shared" si="17"/>
        <v/>
      </c>
      <c r="M291" s="504" t="str">
        <f t="shared" si="18"/>
        <v/>
      </c>
      <c r="N291" s="482" t="b">
        <f t="shared" si="19"/>
        <v>0</v>
      </c>
      <c r="O291" s="487" t="s">
        <v>2002</v>
      </c>
      <c r="P291" s="526" t="str">
        <f t="array" ref="P291">IFERROR(IF(INDEX('Disaggregation Records'!$G$59:$G$92,MATCH(LEFT(L291,255),LEFT('Disaggregation Records'!$D$59:$D$92,255),0))=0,"",INDEX('Disaggregation Records'!$G$59:$G$92,MATCH(LEFT(L291,255),LEFT('Disaggregation Records'!$D$59:$D$92,255),0))),"")</f>
        <v/>
      </c>
      <c r="Q291" s="525" t="s">
        <v>884</v>
      </c>
      <c r="R291" s="50"/>
    </row>
    <row r="292" spans="1:18" ht="47.1" customHeight="1" x14ac:dyDescent="0.25">
      <c r="A292" s="410">
        <v>13</v>
      </c>
      <c r="B292" s="428" t="str">
        <f>IFERROR(VLOOKUP(A292,'Outcome Indicators - Section C'!$A$10:$S$27,19,FALSE),"")</f>
        <v/>
      </c>
      <c r="C292" s="523" t="str">
        <f t="array" ref="C292">IFERROR(IF(INDEX('Disaggregation Records'!$E$59:$E$92,MATCH(LEFT(L292,255),LEFT('Disaggregation Records'!$D$59:$D$92,255),0))=0,"",INDEX('Disaggregation Records'!$E$59:$E$92,MATCH(LEFT(L292,255),LEFT('Disaggregation Records'!$D$59:$D$92,255),0))),"")</f>
        <v/>
      </c>
      <c r="D292" s="523" t="str">
        <f t="array" ref="D292">IFERROR(IF(INDEX('Disaggregation Records'!$F$59:$F$92,MATCH(LEFT(L292,255),LEFT('Disaggregation Records'!$D$59:$D$92,255),0))=0,"",INDEX('Disaggregation Records'!$F$59:$F$92,MATCH(LEFT(L292,255),LEFT('Disaggregation Records'!$D$59:$D$92,255),0))),"")</f>
        <v/>
      </c>
      <c r="E292" s="413" t="str">
        <f t="array" ref="E292">IFERROR(IF(INDEX('Disaggregation Data'!$K$159:$K$310,MATCH(LEFT(M292,255),LEFT('Disaggregation Data'!$J$159:$J$310,255),0))=0,"",INDEX('Disaggregation Data'!$K$159:$K$310,MATCH(LEFT(M292,255),LEFT('Disaggregation Data'!J$159:$J$310,255),0))),"")</f>
        <v/>
      </c>
      <c r="F292" s="413" t="str">
        <f t="array" ref="F292">IFERROR(IF(INDEX('Disaggregation Data'!$L$159:$L$310,MATCH(LEFT(M292,255),LEFT('Disaggregation Data'!$J$159:$J$310,255),0))=0,"",INDEX('Disaggregation Data'!$L$159:$L$310,MATCH(LEFT(M292,255),LEFT('Disaggregation Data'!J$159:$J$310,255),0))),"")</f>
        <v/>
      </c>
      <c r="G292" s="413" t="str">
        <f t="array" ref="G292">IFERROR(IF(INDEX('Disaggregation Data'!$O$159:$O$310,MATCH(LEFT(M292,255),LEFT('Disaggregation Data'!$J$159:$J$310,255),0))=0,"",INDEX('Disaggregation Data'!$O$159:$O$310,MATCH(LEFT(M292,255),LEFT('Disaggregation Data'!J$159:$J$310,255),0))),"")</f>
        <v/>
      </c>
      <c r="H292" s="412" t="str">
        <f t="array" ref="H292">IFERROR(IF(INDEX('Disaggregation Data'!$P$159:$P$310,MATCH(LEFT(M292,255),LEFT('Disaggregation Data'!$J$159:$J$310,255),0))=0,"",INDEX('Disaggregation Data'!$P$159:$P$310,MATCH(LEFT(M292,255),LEFT('Disaggregation Data'!J$159:$J$310,255),0))),"")</f>
        <v/>
      </c>
      <c r="I292" s="412" t="str">
        <f t="array" ref="I292">IFERROR(IF(INDEX('Disaggregation Data'!$M$159:$M$310,MATCH(LEFT(M292,255),LEFT('Disaggregation Data'!$J$159:$J$310,255),0))=0,"",INDEX('Disaggregation Data'!$M$159:$M$310,MATCH(LEFT(M292,255),LEFT('Disaggregation Data'!J$159:$J$310,255),0))),"")</f>
        <v/>
      </c>
      <c r="J292" s="412" t="str">
        <f t="array" ref="J292">IFERROR(IF(INDEX('Disaggregation Data'!$N$159:$N$310,MATCH(LEFT(M292,255),LEFT('Disaggregation Data'!$J$159:$J$310,255),0))=0,"",INDEX('Disaggregation Data'!$N$159:$N$310,MATCH(LEFT(M292,255),LEFT('Disaggregation Data'!J$159:$J$310,255),0))),"")</f>
        <v/>
      </c>
      <c r="K292" s="504">
        <f t="shared" si="16"/>
        <v>114</v>
      </c>
      <c r="L292" s="504" t="str">
        <f t="shared" si="17"/>
        <v/>
      </c>
      <c r="M292" s="504" t="str">
        <f t="shared" si="18"/>
        <v/>
      </c>
      <c r="N292" s="482" t="b">
        <f t="shared" si="19"/>
        <v>0</v>
      </c>
      <c r="O292" s="487" t="s">
        <v>2003</v>
      </c>
      <c r="P292" s="526" t="str">
        <f t="array" ref="P292">IFERROR(IF(INDEX('Disaggregation Records'!$G$59:$G$92,MATCH(LEFT(L292,255),LEFT('Disaggregation Records'!$D$59:$D$92,255),0))=0,"",INDEX('Disaggregation Records'!$G$59:$G$92,MATCH(LEFT(L292,255),LEFT('Disaggregation Records'!$D$59:$D$92,255),0))),"")</f>
        <v/>
      </c>
      <c r="Q292" s="525" t="s">
        <v>884</v>
      </c>
      <c r="R292" s="50"/>
    </row>
    <row r="293" spans="1:18" ht="47.1" customHeight="1" x14ac:dyDescent="0.25">
      <c r="A293" s="410">
        <v>13</v>
      </c>
      <c r="B293" s="428" t="str">
        <f>IFERROR(VLOOKUP(A293,'Outcome Indicators - Section C'!$A$10:$S$27,19,FALSE),"")</f>
        <v/>
      </c>
      <c r="C293" s="523" t="str">
        <f t="array" ref="C293">IFERROR(IF(INDEX('Disaggregation Records'!$E$59:$E$92,MATCH(LEFT(L293,255),LEFT('Disaggregation Records'!$D$59:$D$92,255),0))=0,"",INDEX('Disaggregation Records'!$E$59:$E$92,MATCH(LEFT(L293,255),LEFT('Disaggregation Records'!$D$59:$D$92,255),0))),"")</f>
        <v/>
      </c>
      <c r="D293" s="523" t="str">
        <f t="array" ref="D293">IFERROR(IF(INDEX('Disaggregation Records'!$F$59:$F$92,MATCH(LEFT(L293,255),LEFT('Disaggregation Records'!$D$59:$D$92,255),0))=0,"",INDEX('Disaggregation Records'!$F$59:$F$92,MATCH(LEFT(L293,255),LEFT('Disaggregation Records'!$D$59:$D$92,255),0))),"")</f>
        <v/>
      </c>
      <c r="E293" s="413" t="str">
        <f t="array" ref="E293">IFERROR(IF(INDEX('Disaggregation Data'!$K$159:$K$310,MATCH(LEFT(M293,255),LEFT('Disaggregation Data'!$J$159:$J$310,255),0))=0,"",INDEX('Disaggregation Data'!$K$159:$K$310,MATCH(LEFT(M293,255),LEFT('Disaggregation Data'!J$159:$J$310,255),0))),"")</f>
        <v/>
      </c>
      <c r="F293" s="413" t="str">
        <f t="array" ref="F293">IFERROR(IF(INDEX('Disaggregation Data'!$L$159:$L$310,MATCH(LEFT(M293,255),LEFT('Disaggregation Data'!$J$159:$J$310,255),0))=0,"",INDEX('Disaggregation Data'!$L$159:$L$310,MATCH(LEFT(M293,255),LEFT('Disaggregation Data'!J$159:$J$310,255),0))),"")</f>
        <v/>
      </c>
      <c r="G293" s="413" t="str">
        <f t="array" ref="G293">IFERROR(IF(INDEX('Disaggregation Data'!$O$159:$O$310,MATCH(LEFT(M293,255),LEFT('Disaggregation Data'!$J$159:$J$310,255),0))=0,"",INDEX('Disaggregation Data'!$O$159:$O$310,MATCH(LEFT(M293,255),LEFT('Disaggregation Data'!J$159:$J$310,255),0))),"")</f>
        <v/>
      </c>
      <c r="H293" s="412" t="str">
        <f t="array" ref="H293">IFERROR(IF(INDEX('Disaggregation Data'!$P$159:$P$310,MATCH(LEFT(M293,255),LEFT('Disaggregation Data'!$J$159:$J$310,255),0))=0,"",INDEX('Disaggregation Data'!$P$159:$P$310,MATCH(LEFT(M293,255),LEFT('Disaggregation Data'!J$159:$J$310,255),0))),"")</f>
        <v/>
      </c>
      <c r="I293" s="412" t="str">
        <f t="array" ref="I293">IFERROR(IF(INDEX('Disaggregation Data'!$M$159:$M$310,MATCH(LEFT(M293,255),LEFT('Disaggregation Data'!$J$159:$J$310,255),0))=0,"",INDEX('Disaggregation Data'!$M$159:$M$310,MATCH(LEFT(M293,255),LEFT('Disaggregation Data'!J$159:$J$310,255),0))),"")</f>
        <v/>
      </c>
      <c r="J293" s="412" t="str">
        <f t="array" ref="J293">IFERROR(IF(INDEX('Disaggregation Data'!$N$159:$N$310,MATCH(LEFT(M293,255),LEFT('Disaggregation Data'!$J$159:$J$310,255),0))=0,"",INDEX('Disaggregation Data'!$N$159:$N$310,MATCH(LEFT(M293,255),LEFT('Disaggregation Data'!J$159:$J$310,255),0))),"")</f>
        <v/>
      </c>
      <c r="K293" s="504">
        <f t="shared" si="16"/>
        <v>115</v>
      </c>
      <c r="L293" s="504" t="str">
        <f t="shared" si="17"/>
        <v/>
      </c>
      <c r="M293" s="504" t="str">
        <f t="shared" si="18"/>
        <v/>
      </c>
      <c r="N293" s="482" t="b">
        <f t="shared" si="19"/>
        <v>0</v>
      </c>
      <c r="O293" s="487" t="s">
        <v>2004</v>
      </c>
      <c r="P293" s="526" t="str">
        <f t="array" ref="P293">IFERROR(IF(INDEX('Disaggregation Records'!$G$59:$G$92,MATCH(LEFT(L293,255),LEFT('Disaggregation Records'!$D$59:$D$92,255),0))=0,"",INDEX('Disaggregation Records'!$G$59:$G$92,MATCH(LEFT(L293,255),LEFT('Disaggregation Records'!$D$59:$D$92,255),0))),"")</f>
        <v/>
      </c>
      <c r="Q293" s="525" t="s">
        <v>884</v>
      </c>
      <c r="R293" s="50"/>
    </row>
    <row r="294" spans="1:18" ht="47.1" customHeight="1" x14ac:dyDescent="0.25">
      <c r="A294" s="410">
        <v>13</v>
      </c>
      <c r="B294" s="428" t="str">
        <f>IFERROR(VLOOKUP(A294,'Outcome Indicators - Section C'!$A$10:$S$27,19,FALSE),"")</f>
        <v/>
      </c>
      <c r="C294" s="523" t="str">
        <f t="array" ref="C294">IFERROR(IF(INDEX('Disaggregation Records'!$E$59:$E$92,MATCH(LEFT(L294,255),LEFT('Disaggregation Records'!$D$59:$D$92,255),0))=0,"",INDEX('Disaggregation Records'!$E$59:$E$92,MATCH(LEFT(L294,255),LEFT('Disaggregation Records'!$D$59:$D$92,255),0))),"")</f>
        <v/>
      </c>
      <c r="D294" s="523" t="str">
        <f t="array" ref="D294">IFERROR(IF(INDEX('Disaggregation Records'!$F$59:$F$92,MATCH(LEFT(L294,255),LEFT('Disaggregation Records'!$D$59:$D$92,255),0))=0,"",INDEX('Disaggregation Records'!$F$59:$F$92,MATCH(LEFT(L294,255),LEFT('Disaggregation Records'!$D$59:$D$92,255),0))),"")</f>
        <v/>
      </c>
      <c r="E294" s="413" t="str">
        <f t="array" ref="E294">IFERROR(IF(INDEX('Disaggregation Data'!$K$159:$K$310,MATCH(LEFT(M294,255),LEFT('Disaggregation Data'!$J$159:$J$310,255),0))=0,"",INDEX('Disaggregation Data'!$K$159:$K$310,MATCH(LEFT(M294,255),LEFT('Disaggregation Data'!J$159:$J$310,255),0))),"")</f>
        <v/>
      </c>
      <c r="F294" s="413" t="str">
        <f t="array" ref="F294">IFERROR(IF(INDEX('Disaggregation Data'!$L$159:$L$310,MATCH(LEFT(M294,255),LEFT('Disaggregation Data'!$J$159:$J$310,255),0))=0,"",INDEX('Disaggregation Data'!$L$159:$L$310,MATCH(LEFT(M294,255),LEFT('Disaggregation Data'!J$159:$J$310,255),0))),"")</f>
        <v/>
      </c>
      <c r="G294" s="413" t="str">
        <f t="array" ref="G294">IFERROR(IF(INDEX('Disaggregation Data'!$O$159:$O$310,MATCH(LEFT(M294,255),LEFT('Disaggregation Data'!$J$159:$J$310,255),0))=0,"",INDEX('Disaggregation Data'!$O$159:$O$310,MATCH(LEFT(M294,255),LEFT('Disaggregation Data'!J$159:$J$310,255),0))),"")</f>
        <v/>
      </c>
      <c r="H294" s="412" t="str">
        <f t="array" ref="H294">IFERROR(IF(INDEX('Disaggregation Data'!$P$159:$P$310,MATCH(LEFT(M294,255),LEFT('Disaggregation Data'!$J$159:$J$310,255),0))=0,"",INDEX('Disaggregation Data'!$P$159:$P$310,MATCH(LEFT(M294,255),LEFT('Disaggregation Data'!J$159:$J$310,255),0))),"")</f>
        <v/>
      </c>
      <c r="I294" s="412" t="str">
        <f t="array" ref="I294">IFERROR(IF(INDEX('Disaggregation Data'!$M$159:$M$310,MATCH(LEFT(M294,255),LEFT('Disaggregation Data'!$J$159:$J$310,255),0))=0,"",INDEX('Disaggregation Data'!$M$159:$M$310,MATCH(LEFT(M294,255),LEFT('Disaggregation Data'!J$159:$J$310,255),0))),"")</f>
        <v/>
      </c>
      <c r="J294" s="412" t="str">
        <f t="array" ref="J294">IFERROR(IF(INDEX('Disaggregation Data'!$N$159:$N$310,MATCH(LEFT(M294,255),LEFT('Disaggregation Data'!$J$159:$J$310,255),0))=0,"",INDEX('Disaggregation Data'!$N$159:$N$310,MATCH(LEFT(M294,255),LEFT('Disaggregation Data'!J$159:$J$310,255),0))),"")</f>
        <v/>
      </c>
      <c r="K294" s="504">
        <f t="shared" si="16"/>
        <v>116</v>
      </c>
      <c r="L294" s="504" t="str">
        <f t="shared" si="17"/>
        <v/>
      </c>
      <c r="M294" s="504" t="str">
        <f t="shared" si="18"/>
        <v/>
      </c>
      <c r="N294" s="482" t="b">
        <f t="shared" si="19"/>
        <v>0</v>
      </c>
      <c r="O294" s="487" t="s">
        <v>2005</v>
      </c>
      <c r="P294" s="526" t="str">
        <f t="array" ref="P294">IFERROR(IF(INDEX('Disaggregation Records'!$G$59:$G$92,MATCH(LEFT(L294,255),LEFT('Disaggregation Records'!$D$59:$D$92,255),0))=0,"",INDEX('Disaggregation Records'!$G$59:$G$92,MATCH(LEFT(L294,255),LEFT('Disaggregation Records'!$D$59:$D$92,255),0))),"")</f>
        <v/>
      </c>
      <c r="Q294" s="525" t="s">
        <v>884</v>
      </c>
      <c r="R294" s="50"/>
    </row>
    <row r="295" spans="1:18" ht="47.1" customHeight="1" x14ac:dyDescent="0.25">
      <c r="A295" s="410">
        <v>13</v>
      </c>
      <c r="B295" s="428" t="str">
        <f>IFERROR(VLOOKUP(A295,'Outcome Indicators - Section C'!$A$10:$S$27,19,FALSE),"")</f>
        <v/>
      </c>
      <c r="C295" s="523" t="str">
        <f t="array" ref="C295">IFERROR(IF(INDEX('Disaggregation Records'!$E$59:$E$92,MATCH(LEFT(L295,255),LEFT('Disaggregation Records'!$D$59:$D$92,255),0))=0,"",INDEX('Disaggregation Records'!$E$59:$E$92,MATCH(LEFT(L295,255),LEFT('Disaggregation Records'!$D$59:$D$92,255),0))),"")</f>
        <v/>
      </c>
      <c r="D295" s="523" t="str">
        <f t="array" ref="D295">IFERROR(IF(INDEX('Disaggregation Records'!$F$59:$F$92,MATCH(LEFT(L295,255),LEFT('Disaggregation Records'!$D$59:$D$92,255),0))=0,"",INDEX('Disaggregation Records'!$F$59:$F$92,MATCH(LEFT(L295,255),LEFT('Disaggregation Records'!$D$59:$D$92,255),0))),"")</f>
        <v/>
      </c>
      <c r="E295" s="413" t="str">
        <f t="array" ref="E295">IFERROR(IF(INDEX('Disaggregation Data'!$K$159:$K$310,MATCH(LEFT(M295,255),LEFT('Disaggregation Data'!$J$159:$J$310,255),0))=0,"",INDEX('Disaggregation Data'!$K$159:$K$310,MATCH(LEFT(M295,255),LEFT('Disaggregation Data'!J$159:$J$310,255),0))),"")</f>
        <v/>
      </c>
      <c r="F295" s="413" t="str">
        <f t="array" ref="F295">IFERROR(IF(INDEX('Disaggregation Data'!$L$159:$L$310,MATCH(LEFT(M295,255),LEFT('Disaggregation Data'!$J$159:$J$310,255),0))=0,"",INDEX('Disaggregation Data'!$L$159:$L$310,MATCH(LEFT(M295,255),LEFT('Disaggregation Data'!J$159:$J$310,255),0))),"")</f>
        <v/>
      </c>
      <c r="G295" s="413" t="str">
        <f t="array" ref="G295">IFERROR(IF(INDEX('Disaggregation Data'!$O$159:$O$310,MATCH(LEFT(M295,255),LEFT('Disaggregation Data'!$J$159:$J$310,255),0))=0,"",INDEX('Disaggregation Data'!$O$159:$O$310,MATCH(LEFT(M295,255),LEFT('Disaggregation Data'!J$159:$J$310,255),0))),"")</f>
        <v/>
      </c>
      <c r="H295" s="412" t="str">
        <f t="array" ref="H295">IFERROR(IF(INDEX('Disaggregation Data'!$P$159:$P$310,MATCH(LEFT(M295,255),LEFT('Disaggregation Data'!$J$159:$J$310,255),0))=0,"",INDEX('Disaggregation Data'!$P$159:$P$310,MATCH(LEFT(M295,255),LEFT('Disaggregation Data'!J$159:$J$310,255),0))),"")</f>
        <v/>
      </c>
      <c r="I295" s="412" t="str">
        <f t="array" ref="I295">IFERROR(IF(INDEX('Disaggregation Data'!$M$159:$M$310,MATCH(LEFT(M295,255),LEFT('Disaggregation Data'!$J$159:$J$310,255),0))=0,"",INDEX('Disaggregation Data'!$M$159:$M$310,MATCH(LEFT(M295,255),LEFT('Disaggregation Data'!J$159:$J$310,255),0))),"")</f>
        <v/>
      </c>
      <c r="J295" s="412" t="str">
        <f t="array" ref="J295">IFERROR(IF(INDEX('Disaggregation Data'!$N$159:$N$310,MATCH(LEFT(M295,255),LEFT('Disaggregation Data'!$J$159:$J$310,255),0))=0,"",INDEX('Disaggregation Data'!$N$159:$N$310,MATCH(LEFT(M295,255),LEFT('Disaggregation Data'!J$159:$J$310,255),0))),"")</f>
        <v/>
      </c>
      <c r="K295" s="504">
        <f t="shared" si="16"/>
        <v>117</v>
      </c>
      <c r="L295" s="504" t="str">
        <f t="shared" si="17"/>
        <v/>
      </c>
      <c r="M295" s="504" t="str">
        <f t="shared" si="18"/>
        <v/>
      </c>
      <c r="N295" s="482" t="b">
        <f t="shared" si="19"/>
        <v>0</v>
      </c>
      <c r="O295" s="487" t="s">
        <v>2006</v>
      </c>
      <c r="P295" s="526" t="str">
        <f t="array" ref="P295">IFERROR(IF(INDEX('Disaggregation Records'!$G$59:$G$92,MATCH(LEFT(L295,255),LEFT('Disaggregation Records'!$D$59:$D$92,255),0))=0,"",INDEX('Disaggregation Records'!$G$59:$G$92,MATCH(LEFT(L295,255),LEFT('Disaggregation Records'!$D$59:$D$92,255),0))),"")</f>
        <v/>
      </c>
      <c r="Q295" s="525" t="s">
        <v>884</v>
      </c>
      <c r="R295" s="50"/>
    </row>
    <row r="296" spans="1:18" ht="47.1" customHeight="1" x14ac:dyDescent="0.25">
      <c r="A296" s="410">
        <v>13</v>
      </c>
      <c r="B296" s="428" t="str">
        <f>IFERROR(VLOOKUP(A296,'Outcome Indicators - Section C'!$A$10:$S$27,19,FALSE),"")</f>
        <v/>
      </c>
      <c r="C296" s="523" t="str">
        <f t="array" ref="C296">IFERROR(IF(INDEX('Disaggregation Records'!$E$59:$E$92,MATCH(LEFT(L296,255),LEFT('Disaggregation Records'!$D$59:$D$92,255),0))=0,"",INDEX('Disaggregation Records'!$E$59:$E$92,MATCH(LEFT(L296,255),LEFT('Disaggregation Records'!$D$59:$D$92,255),0))),"")</f>
        <v/>
      </c>
      <c r="D296" s="523" t="str">
        <f t="array" ref="D296">IFERROR(IF(INDEX('Disaggregation Records'!$F$59:$F$92,MATCH(LEFT(L296,255),LEFT('Disaggregation Records'!$D$59:$D$92,255),0))=0,"",INDEX('Disaggregation Records'!$F$59:$F$92,MATCH(LEFT(L296,255),LEFT('Disaggregation Records'!$D$59:$D$92,255),0))),"")</f>
        <v/>
      </c>
      <c r="E296" s="413" t="str">
        <f t="array" ref="E296">IFERROR(IF(INDEX('Disaggregation Data'!$K$159:$K$310,MATCH(LEFT(M296,255),LEFT('Disaggregation Data'!$J$159:$J$310,255),0))=0,"",INDEX('Disaggregation Data'!$K$159:$K$310,MATCH(LEFT(M296,255),LEFT('Disaggregation Data'!J$159:$J$310,255),0))),"")</f>
        <v/>
      </c>
      <c r="F296" s="413" t="str">
        <f t="array" ref="F296">IFERROR(IF(INDEX('Disaggregation Data'!$L$159:$L$310,MATCH(LEFT(M296,255),LEFT('Disaggregation Data'!$J$159:$J$310,255),0))=0,"",INDEX('Disaggregation Data'!$L$159:$L$310,MATCH(LEFT(M296,255),LEFT('Disaggregation Data'!J$159:$J$310,255),0))),"")</f>
        <v/>
      </c>
      <c r="G296" s="413" t="str">
        <f t="array" ref="G296">IFERROR(IF(INDEX('Disaggregation Data'!$O$159:$O$310,MATCH(LEFT(M296,255),LEFT('Disaggregation Data'!$J$159:$J$310,255),0))=0,"",INDEX('Disaggregation Data'!$O$159:$O$310,MATCH(LEFT(M296,255),LEFT('Disaggregation Data'!J$159:$J$310,255),0))),"")</f>
        <v/>
      </c>
      <c r="H296" s="412" t="str">
        <f t="array" ref="H296">IFERROR(IF(INDEX('Disaggregation Data'!$P$159:$P$310,MATCH(LEFT(M296,255),LEFT('Disaggregation Data'!$J$159:$J$310,255),0))=0,"",INDEX('Disaggregation Data'!$P$159:$P$310,MATCH(LEFT(M296,255),LEFT('Disaggregation Data'!J$159:$J$310,255),0))),"")</f>
        <v/>
      </c>
      <c r="I296" s="412" t="str">
        <f t="array" ref="I296">IFERROR(IF(INDEX('Disaggregation Data'!$M$159:$M$310,MATCH(LEFT(M296,255),LEFT('Disaggregation Data'!$J$159:$J$310,255),0))=0,"",INDEX('Disaggregation Data'!$M$159:$M$310,MATCH(LEFT(M296,255),LEFT('Disaggregation Data'!J$159:$J$310,255),0))),"")</f>
        <v/>
      </c>
      <c r="J296" s="412" t="str">
        <f t="array" ref="J296">IFERROR(IF(INDEX('Disaggregation Data'!$N$159:$N$310,MATCH(LEFT(M296,255),LEFT('Disaggregation Data'!$J$159:$J$310,255),0))=0,"",INDEX('Disaggregation Data'!$N$159:$N$310,MATCH(LEFT(M296,255),LEFT('Disaggregation Data'!J$159:$J$310,255),0))),"")</f>
        <v/>
      </c>
      <c r="K296" s="504">
        <f t="shared" ref="K296:K317" si="20">IF(B296=B295,K295+1,0)</f>
        <v>118</v>
      </c>
      <c r="L296" s="504" t="str">
        <f t="shared" ref="L296:L317" si="21">IF(B296&lt;&gt;"",B296&amp;"-"&amp;K296,"")</f>
        <v/>
      </c>
      <c r="M296" s="504" t="str">
        <f t="shared" ref="M296:M317" si="22">IF(B296&lt;&gt;"",B296&amp;C296&amp;D296,"")</f>
        <v/>
      </c>
      <c r="N296" s="482" t="b">
        <f t="shared" ref="N296:N317" si="23">IFERROR(IF(B296&lt;&gt;"",TRUE,FALSE),"")</f>
        <v>0</v>
      </c>
      <c r="O296" s="487" t="s">
        <v>2007</v>
      </c>
      <c r="P296" s="526" t="str">
        <f t="array" ref="P296">IFERROR(IF(INDEX('Disaggregation Records'!$G$59:$G$92,MATCH(LEFT(L296,255),LEFT('Disaggregation Records'!$D$59:$D$92,255),0))=0,"",INDEX('Disaggregation Records'!$G$59:$G$92,MATCH(LEFT(L296,255),LEFT('Disaggregation Records'!$D$59:$D$92,255),0))),"")</f>
        <v/>
      </c>
      <c r="Q296" s="525" t="s">
        <v>884</v>
      </c>
      <c r="R296" s="50"/>
    </row>
    <row r="297" spans="1:18" ht="47.1" customHeight="1" x14ac:dyDescent="0.25">
      <c r="A297" s="410">
        <v>13</v>
      </c>
      <c r="B297" s="428" t="str">
        <f>IFERROR(VLOOKUP(A297,'Outcome Indicators - Section C'!$A$10:$S$27,19,FALSE),"")</f>
        <v/>
      </c>
      <c r="C297" s="523" t="str">
        <f t="array" ref="C297">IFERROR(IF(INDEX('Disaggregation Records'!$E$59:$E$92,MATCH(LEFT(L297,255),LEFT('Disaggregation Records'!$D$59:$D$92,255),0))=0,"",INDEX('Disaggregation Records'!$E$59:$E$92,MATCH(LEFT(L297,255),LEFT('Disaggregation Records'!$D$59:$D$92,255),0))),"")</f>
        <v/>
      </c>
      <c r="D297" s="523" t="str">
        <f t="array" ref="D297">IFERROR(IF(INDEX('Disaggregation Records'!$F$59:$F$92,MATCH(LEFT(L297,255),LEFT('Disaggregation Records'!$D$59:$D$92,255),0))=0,"",INDEX('Disaggregation Records'!$F$59:$F$92,MATCH(LEFT(L297,255),LEFT('Disaggregation Records'!$D$59:$D$92,255),0))),"")</f>
        <v/>
      </c>
      <c r="E297" s="413" t="str">
        <f t="array" ref="E297">IFERROR(IF(INDEX('Disaggregation Data'!$K$159:$K$310,MATCH(LEFT(M297,255),LEFT('Disaggregation Data'!$J$159:$J$310,255),0))=0,"",INDEX('Disaggregation Data'!$K$159:$K$310,MATCH(LEFT(M297,255),LEFT('Disaggregation Data'!J$159:$J$310,255),0))),"")</f>
        <v/>
      </c>
      <c r="F297" s="413" t="str">
        <f t="array" ref="F297">IFERROR(IF(INDEX('Disaggregation Data'!$L$159:$L$310,MATCH(LEFT(M297,255),LEFT('Disaggregation Data'!$J$159:$J$310,255),0))=0,"",INDEX('Disaggregation Data'!$L$159:$L$310,MATCH(LEFT(M297,255),LEFT('Disaggregation Data'!J$159:$J$310,255),0))),"")</f>
        <v/>
      </c>
      <c r="G297" s="413" t="str">
        <f t="array" ref="G297">IFERROR(IF(INDEX('Disaggregation Data'!$O$159:$O$310,MATCH(LEFT(M297,255),LEFT('Disaggregation Data'!$J$159:$J$310,255),0))=0,"",INDEX('Disaggregation Data'!$O$159:$O$310,MATCH(LEFT(M297,255),LEFT('Disaggregation Data'!J$159:$J$310,255),0))),"")</f>
        <v/>
      </c>
      <c r="H297" s="412" t="str">
        <f t="array" ref="H297">IFERROR(IF(INDEX('Disaggregation Data'!$P$159:$P$310,MATCH(LEFT(M297,255),LEFT('Disaggregation Data'!$J$159:$J$310,255),0))=0,"",INDEX('Disaggregation Data'!$P$159:$P$310,MATCH(LEFT(M297,255),LEFT('Disaggregation Data'!J$159:$J$310,255),0))),"")</f>
        <v/>
      </c>
      <c r="I297" s="412" t="str">
        <f t="array" ref="I297">IFERROR(IF(INDEX('Disaggregation Data'!$M$159:$M$310,MATCH(LEFT(M297,255),LEFT('Disaggregation Data'!$J$159:$J$310,255),0))=0,"",INDEX('Disaggregation Data'!$M$159:$M$310,MATCH(LEFT(M297,255),LEFT('Disaggregation Data'!J$159:$J$310,255),0))),"")</f>
        <v/>
      </c>
      <c r="J297" s="412" t="str">
        <f t="array" ref="J297">IFERROR(IF(INDEX('Disaggregation Data'!$N$159:$N$310,MATCH(LEFT(M297,255),LEFT('Disaggregation Data'!$J$159:$J$310,255),0))=0,"",INDEX('Disaggregation Data'!$N$159:$N$310,MATCH(LEFT(M297,255),LEFT('Disaggregation Data'!J$159:$J$310,255),0))),"")</f>
        <v/>
      </c>
      <c r="K297" s="504">
        <f t="shared" si="20"/>
        <v>119</v>
      </c>
      <c r="L297" s="504" t="str">
        <f t="shared" si="21"/>
        <v/>
      </c>
      <c r="M297" s="504" t="str">
        <f t="shared" si="22"/>
        <v/>
      </c>
      <c r="N297" s="482" t="b">
        <f t="shared" si="23"/>
        <v>0</v>
      </c>
      <c r="O297" s="487" t="s">
        <v>2008</v>
      </c>
      <c r="P297" s="526" t="str">
        <f t="array" ref="P297">IFERROR(IF(INDEX('Disaggregation Records'!$G$59:$G$92,MATCH(LEFT(L297,255),LEFT('Disaggregation Records'!$D$59:$D$92,255),0))=0,"",INDEX('Disaggregation Records'!$G$59:$G$92,MATCH(LEFT(L297,255),LEFT('Disaggregation Records'!$D$59:$D$92,255),0))),"")</f>
        <v/>
      </c>
      <c r="Q297" s="525" t="s">
        <v>884</v>
      </c>
      <c r="R297" s="50"/>
    </row>
    <row r="298" spans="1:18" ht="47.1" customHeight="1" x14ac:dyDescent="0.25">
      <c r="A298" s="410">
        <v>14</v>
      </c>
      <c r="B298" s="428" t="str">
        <f>IFERROR(VLOOKUP(A298,'Outcome Indicators - Section C'!$A$10:$S$27,19,FALSE),"")</f>
        <v/>
      </c>
      <c r="C298" s="523" t="str">
        <f t="array" ref="C298">IFERROR(IF(INDEX('Disaggregation Records'!$E$59:$E$92,MATCH(LEFT(L298,255),LEFT('Disaggregation Records'!$D$59:$D$92,255),0))=0,"",INDEX('Disaggregation Records'!$E$59:$E$92,MATCH(LEFT(L298,255),LEFT('Disaggregation Records'!$D$59:$D$92,255),0))),"")</f>
        <v/>
      </c>
      <c r="D298" s="523" t="str">
        <f t="array" ref="D298">IFERROR(IF(INDEX('Disaggregation Records'!$F$59:$F$92,MATCH(LEFT(L298,255),LEFT('Disaggregation Records'!$D$59:$D$92,255),0))=0,"",INDEX('Disaggregation Records'!$F$59:$F$92,MATCH(LEFT(L298,255),LEFT('Disaggregation Records'!$D$59:$D$92,255),0))),"")</f>
        <v/>
      </c>
      <c r="E298" s="413" t="str">
        <f t="array" ref="E298">IFERROR(IF(INDEX('Disaggregation Data'!$K$159:$K$310,MATCH(LEFT(M298,255),LEFT('Disaggregation Data'!$J$159:$J$310,255),0))=0,"",INDEX('Disaggregation Data'!$K$159:$K$310,MATCH(LEFT(M298,255),LEFT('Disaggregation Data'!J$159:$J$310,255),0))),"")</f>
        <v/>
      </c>
      <c r="F298" s="413" t="str">
        <f t="array" ref="F298">IFERROR(IF(INDEX('Disaggregation Data'!$L$159:$L$310,MATCH(LEFT(M298,255),LEFT('Disaggregation Data'!$J$159:$J$310,255),0))=0,"",INDEX('Disaggregation Data'!$L$159:$L$310,MATCH(LEFT(M298,255),LEFT('Disaggregation Data'!J$159:$J$310,255),0))),"")</f>
        <v/>
      </c>
      <c r="G298" s="413" t="str">
        <f t="array" ref="G298">IFERROR(IF(INDEX('Disaggregation Data'!$O$159:$O$310,MATCH(LEFT(M298,255),LEFT('Disaggregation Data'!$J$159:$J$310,255),0))=0,"",INDEX('Disaggregation Data'!$O$159:$O$310,MATCH(LEFT(M298,255),LEFT('Disaggregation Data'!J$159:$J$310,255),0))),"")</f>
        <v/>
      </c>
      <c r="H298" s="412" t="str">
        <f t="array" ref="H298">IFERROR(IF(INDEX('Disaggregation Data'!$P$159:$P$310,MATCH(LEFT(M298,255),LEFT('Disaggregation Data'!$J$159:$J$310,255),0))=0,"",INDEX('Disaggregation Data'!$P$159:$P$310,MATCH(LEFT(M298,255),LEFT('Disaggregation Data'!J$159:$J$310,255),0))),"")</f>
        <v/>
      </c>
      <c r="I298" s="412" t="str">
        <f t="array" ref="I298">IFERROR(IF(INDEX('Disaggregation Data'!$M$159:$M$310,MATCH(LEFT(M298,255),LEFT('Disaggregation Data'!$J$159:$J$310,255),0))=0,"",INDEX('Disaggregation Data'!$M$159:$M$310,MATCH(LEFT(M298,255),LEFT('Disaggregation Data'!J$159:$J$310,255),0))),"")</f>
        <v/>
      </c>
      <c r="J298" s="412" t="str">
        <f t="array" ref="J298">IFERROR(IF(INDEX('Disaggregation Data'!$N$159:$N$310,MATCH(LEFT(M298,255),LEFT('Disaggregation Data'!$J$159:$J$310,255),0))=0,"",INDEX('Disaggregation Data'!$N$159:$N$310,MATCH(LEFT(M298,255),LEFT('Disaggregation Data'!J$159:$J$310,255),0))),"")</f>
        <v/>
      </c>
      <c r="K298" s="504">
        <f t="shared" si="20"/>
        <v>120</v>
      </c>
      <c r="L298" s="504" t="str">
        <f t="shared" si="21"/>
        <v/>
      </c>
      <c r="M298" s="504" t="str">
        <f t="shared" si="22"/>
        <v/>
      </c>
      <c r="N298" s="482" t="b">
        <f t="shared" si="23"/>
        <v>0</v>
      </c>
      <c r="O298" s="487" t="s">
        <v>2009</v>
      </c>
      <c r="P298" s="526" t="str">
        <f t="array" ref="P298">IFERROR(IF(INDEX('Disaggregation Records'!$G$59:$G$92,MATCH(LEFT(L298,255),LEFT('Disaggregation Records'!$D$59:$D$92,255),0))=0,"",INDEX('Disaggregation Records'!$G$59:$G$92,MATCH(LEFT(L298,255),LEFT('Disaggregation Records'!$D$59:$D$92,255),0))),"")</f>
        <v/>
      </c>
      <c r="Q298" s="525" t="s">
        <v>885</v>
      </c>
      <c r="R298" s="50"/>
    </row>
    <row r="299" spans="1:18" ht="47.1" customHeight="1" x14ac:dyDescent="0.25">
      <c r="A299" s="410">
        <v>14</v>
      </c>
      <c r="B299" s="428" t="str">
        <f>IFERROR(VLOOKUP(A299,'Outcome Indicators - Section C'!$A$10:$S$27,19,FALSE),"")</f>
        <v/>
      </c>
      <c r="C299" s="523" t="str">
        <f t="array" ref="C299">IFERROR(IF(INDEX('Disaggregation Records'!$E$59:$E$92,MATCH(LEFT(L299,255),LEFT('Disaggregation Records'!$D$59:$D$92,255),0))=0,"",INDEX('Disaggregation Records'!$E$59:$E$92,MATCH(LEFT(L299,255),LEFT('Disaggregation Records'!$D$59:$D$92,255),0))),"")</f>
        <v/>
      </c>
      <c r="D299" s="523" t="str">
        <f t="array" ref="D299">IFERROR(IF(INDEX('Disaggregation Records'!$F$59:$F$92,MATCH(LEFT(L299,255),LEFT('Disaggregation Records'!$D$59:$D$92,255),0))=0,"",INDEX('Disaggregation Records'!$F$59:$F$92,MATCH(LEFT(L299,255),LEFT('Disaggregation Records'!$D$59:$D$92,255),0))),"")</f>
        <v/>
      </c>
      <c r="E299" s="413" t="str">
        <f t="array" ref="E299">IFERROR(IF(INDEX('Disaggregation Data'!$K$159:$K$310,MATCH(LEFT(M299,255),LEFT('Disaggregation Data'!$J$159:$J$310,255),0))=0,"",INDEX('Disaggregation Data'!$K$159:$K$310,MATCH(LEFT(M299,255),LEFT('Disaggregation Data'!J$159:$J$310,255),0))),"")</f>
        <v/>
      </c>
      <c r="F299" s="413" t="str">
        <f t="array" ref="F299">IFERROR(IF(INDEX('Disaggregation Data'!$L$159:$L$310,MATCH(LEFT(M299,255),LEFT('Disaggregation Data'!$J$159:$J$310,255),0))=0,"",INDEX('Disaggregation Data'!$L$159:$L$310,MATCH(LEFT(M299,255),LEFT('Disaggregation Data'!J$159:$J$310,255),0))),"")</f>
        <v/>
      </c>
      <c r="G299" s="413" t="str">
        <f t="array" ref="G299">IFERROR(IF(INDEX('Disaggregation Data'!$O$159:$O$310,MATCH(LEFT(M299,255),LEFT('Disaggregation Data'!$J$159:$J$310,255),0))=0,"",INDEX('Disaggregation Data'!$O$159:$O$310,MATCH(LEFT(M299,255),LEFT('Disaggregation Data'!J$159:$J$310,255),0))),"")</f>
        <v/>
      </c>
      <c r="H299" s="412" t="str">
        <f t="array" ref="H299">IFERROR(IF(INDEX('Disaggregation Data'!$P$159:$P$310,MATCH(LEFT(M299,255),LEFT('Disaggregation Data'!$J$159:$J$310,255),0))=0,"",INDEX('Disaggregation Data'!$P$159:$P$310,MATCH(LEFT(M299,255),LEFT('Disaggregation Data'!J$159:$J$310,255),0))),"")</f>
        <v/>
      </c>
      <c r="I299" s="412" t="str">
        <f t="array" ref="I299">IFERROR(IF(INDEX('Disaggregation Data'!$M$159:$M$310,MATCH(LEFT(M299,255),LEFT('Disaggregation Data'!$J$159:$J$310,255),0))=0,"",INDEX('Disaggregation Data'!$M$159:$M$310,MATCH(LEFT(M299,255),LEFT('Disaggregation Data'!J$159:$J$310,255),0))),"")</f>
        <v/>
      </c>
      <c r="J299" s="412" t="str">
        <f t="array" ref="J299">IFERROR(IF(INDEX('Disaggregation Data'!$N$159:$N$310,MATCH(LEFT(M299,255),LEFT('Disaggregation Data'!$J$159:$J$310,255),0))=0,"",INDEX('Disaggregation Data'!$N$159:$N$310,MATCH(LEFT(M299,255),LEFT('Disaggregation Data'!J$159:$J$310,255),0))),"")</f>
        <v/>
      </c>
      <c r="K299" s="504">
        <f t="shared" si="20"/>
        <v>121</v>
      </c>
      <c r="L299" s="504" t="str">
        <f t="shared" si="21"/>
        <v/>
      </c>
      <c r="M299" s="504" t="str">
        <f t="shared" si="22"/>
        <v/>
      </c>
      <c r="N299" s="482" t="b">
        <f t="shared" si="23"/>
        <v>0</v>
      </c>
      <c r="O299" s="487" t="s">
        <v>2010</v>
      </c>
      <c r="P299" s="526" t="str">
        <f t="array" ref="P299">IFERROR(IF(INDEX('Disaggregation Records'!$G$59:$G$92,MATCH(LEFT(L299,255),LEFT('Disaggregation Records'!$D$59:$D$92,255),0))=0,"",INDEX('Disaggregation Records'!$G$59:$G$92,MATCH(LEFT(L299,255),LEFT('Disaggregation Records'!$D$59:$D$92,255),0))),"")</f>
        <v/>
      </c>
      <c r="Q299" s="525" t="s">
        <v>885</v>
      </c>
      <c r="R299" s="50"/>
    </row>
    <row r="300" spans="1:18" ht="47.1" customHeight="1" x14ac:dyDescent="0.25">
      <c r="A300" s="410">
        <v>14</v>
      </c>
      <c r="B300" s="428" t="str">
        <f>IFERROR(VLOOKUP(A300,'Outcome Indicators - Section C'!$A$10:$S$27,19,FALSE),"")</f>
        <v/>
      </c>
      <c r="C300" s="523" t="str">
        <f t="array" ref="C300">IFERROR(IF(INDEX('Disaggregation Records'!$E$59:$E$92,MATCH(LEFT(L300,255),LEFT('Disaggregation Records'!$D$59:$D$92,255),0))=0,"",INDEX('Disaggregation Records'!$E$59:$E$92,MATCH(LEFT(L300,255),LEFT('Disaggregation Records'!$D$59:$D$92,255),0))),"")</f>
        <v/>
      </c>
      <c r="D300" s="523" t="str">
        <f t="array" ref="D300">IFERROR(IF(INDEX('Disaggregation Records'!$F$59:$F$92,MATCH(LEFT(L300,255),LEFT('Disaggregation Records'!$D$59:$D$92,255),0))=0,"",INDEX('Disaggregation Records'!$F$59:$F$92,MATCH(LEFT(L300,255),LEFT('Disaggregation Records'!$D$59:$D$92,255),0))),"")</f>
        <v/>
      </c>
      <c r="E300" s="413" t="str">
        <f t="array" ref="E300">IFERROR(IF(INDEX('Disaggregation Data'!$K$159:$K$310,MATCH(LEFT(M300,255),LEFT('Disaggregation Data'!$J$159:$J$310,255),0))=0,"",INDEX('Disaggregation Data'!$K$159:$K$310,MATCH(LEFT(M300,255),LEFT('Disaggregation Data'!J$159:$J$310,255),0))),"")</f>
        <v/>
      </c>
      <c r="F300" s="413" t="str">
        <f t="array" ref="F300">IFERROR(IF(INDEX('Disaggregation Data'!$L$159:$L$310,MATCH(LEFT(M300,255),LEFT('Disaggregation Data'!$J$159:$J$310,255),0))=0,"",INDEX('Disaggregation Data'!$L$159:$L$310,MATCH(LEFT(M300,255),LEFT('Disaggregation Data'!J$159:$J$310,255),0))),"")</f>
        <v/>
      </c>
      <c r="G300" s="413" t="str">
        <f t="array" ref="G300">IFERROR(IF(INDEX('Disaggregation Data'!$O$159:$O$310,MATCH(LEFT(M300,255),LEFT('Disaggregation Data'!$J$159:$J$310,255),0))=0,"",INDEX('Disaggregation Data'!$O$159:$O$310,MATCH(LEFT(M300,255),LEFT('Disaggregation Data'!J$159:$J$310,255),0))),"")</f>
        <v/>
      </c>
      <c r="H300" s="412" t="str">
        <f t="array" ref="H300">IFERROR(IF(INDEX('Disaggregation Data'!$P$159:$P$310,MATCH(LEFT(M300,255),LEFT('Disaggregation Data'!$J$159:$J$310,255),0))=0,"",INDEX('Disaggregation Data'!$P$159:$P$310,MATCH(LEFT(M300,255),LEFT('Disaggregation Data'!J$159:$J$310,255),0))),"")</f>
        <v/>
      </c>
      <c r="I300" s="412" t="str">
        <f t="array" ref="I300">IFERROR(IF(INDEX('Disaggregation Data'!$M$159:$M$310,MATCH(LEFT(M300,255),LEFT('Disaggregation Data'!$J$159:$J$310,255),0))=0,"",INDEX('Disaggregation Data'!$M$159:$M$310,MATCH(LEFT(M300,255),LEFT('Disaggregation Data'!J$159:$J$310,255),0))),"")</f>
        <v/>
      </c>
      <c r="J300" s="412" t="str">
        <f t="array" ref="J300">IFERROR(IF(INDEX('Disaggregation Data'!$N$159:$N$310,MATCH(LEFT(M300,255),LEFT('Disaggregation Data'!$J$159:$J$310,255),0))=0,"",INDEX('Disaggregation Data'!$N$159:$N$310,MATCH(LEFT(M300,255),LEFT('Disaggregation Data'!J$159:$J$310,255),0))),"")</f>
        <v/>
      </c>
      <c r="K300" s="504">
        <f t="shared" si="20"/>
        <v>122</v>
      </c>
      <c r="L300" s="504" t="str">
        <f t="shared" si="21"/>
        <v/>
      </c>
      <c r="M300" s="504" t="str">
        <f t="shared" si="22"/>
        <v/>
      </c>
      <c r="N300" s="482" t="b">
        <f t="shared" si="23"/>
        <v>0</v>
      </c>
      <c r="O300" s="487" t="s">
        <v>2011</v>
      </c>
      <c r="P300" s="526" t="str">
        <f t="array" ref="P300">IFERROR(IF(INDEX('Disaggregation Records'!$G$59:$G$92,MATCH(LEFT(L300,255),LEFT('Disaggregation Records'!$D$59:$D$92,255),0))=0,"",INDEX('Disaggregation Records'!$G$59:$G$92,MATCH(LEFT(L300,255),LEFT('Disaggregation Records'!$D$59:$D$92,255),0))),"")</f>
        <v/>
      </c>
      <c r="Q300" s="525" t="s">
        <v>885</v>
      </c>
      <c r="R300" s="50"/>
    </row>
    <row r="301" spans="1:18" ht="47.1" customHeight="1" x14ac:dyDescent="0.25">
      <c r="A301" s="410">
        <v>14</v>
      </c>
      <c r="B301" s="428" t="str">
        <f>IFERROR(VLOOKUP(A301,'Outcome Indicators - Section C'!$A$10:$S$27,19,FALSE),"")</f>
        <v/>
      </c>
      <c r="C301" s="523" t="str">
        <f t="array" ref="C301">IFERROR(IF(INDEX('Disaggregation Records'!$E$59:$E$92,MATCH(LEFT(L301,255),LEFT('Disaggregation Records'!$D$59:$D$92,255),0))=0,"",INDEX('Disaggregation Records'!$E$59:$E$92,MATCH(LEFT(L301,255),LEFT('Disaggregation Records'!$D$59:$D$92,255),0))),"")</f>
        <v/>
      </c>
      <c r="D301" s="523" t="str">
        <f t="array" ref="D301">IFERROR(IF(INDEX('Disaggregation Records'!$F$59:$F$92,MATCH(LEFT(L301,255),LEFT('Disaggregation Records'!$D$59:$D$92,255),0))=0,"",INDEX('Disaggregation Records'!$F$59:$F$92,MATCH(LEFT(L301,255),LEFT('Disaggregation Records'!$D$59:$D$92,255),0))),"")</f>
        <v/>
      </c>
      <c r="E301" s="413" t="str">
        <f t="array" ref="E301">IFERROR(IF(INDEX('Disaggregation Data'!$K$159:$K$310,MATCH(LEFT(M301,255),LEFT('Disaggregation Data'!$J$159:$J$310,255),0))=0,"",INDEX('Disaggregation Data'!$K$159:$K$310,MATCH(LEFT(M301,255),LEFT('Disaggregation Data'!J$159:$J$310,255),0))),"")</f>
        <v/>
      </c>
      <c r="F301" s="413" t="str">
        <f t="array" ref="F301">IFERROR(IF(INDEX('Disaggregation Data'!$L$159:$L$310,MATCH(LEFT(M301,255),LEFT('Disaggregation Data'!$J$159:$J$310,255),0))=0,"",INDEX('Disaggregation Data'!$L$159:$L$310,MATCH(LEFT(M301,255),LEFT('Disaggregation Data'!J$159:$J$310,255),0))),"")</f>
        <v/>
      </c>
      <c r="G301" s="413" t="str">
        <f t="array" ref="G301">IFERROR(IF(INDEX('Disaggregation Data'!$O$159:$O$310,MATCH(LEFT(M301,255),LEFT('Disaggregation Data'!$J$159:$J$310,255),0))=0,"",INDEX('Disaggregation Data'!$O$159:$O$310,MATCH(LEFT(M301,255),LEFT('Disaggregation Data'!J$159:$J$310,255),0))),"")</f>
        <v/>
      </c>
      <c r="H301" s="412" t="str">
        <f t="array" ref="H301">IFERROR(IF(INDEX('Disaggregation Data'!$P$159:$P$310,MATCH(LEFT(M301,255),LEFT('Disaggregation Data'!$J$159:$J$310,255),0))=0,"",INDEX('Disaggregation Data'!$P$159:$P$310,MATCH(LEFT(M301,255),LEFT('Disaggregation Data'!J$159:$J$310,255),0))),"")</f>
        <v/>
      </c>
      <c r="I301" s="412" t="str">
        <f t="array" ref="I301">IFERROR(IF(INDEX('Disaggregation Data'!$M$159:$M$310,MATCH(LEFT(M301,255),LEFT('Disaggregation Data'!$J$159:$J$310,255),0))=0,"",INDEX('Disaggregation Data'!$M$159:$M$310,MATCH(LEFT(M301,255),LEFT('Disaggregation Data'!J$159:$J$310,255),0))),"")</f>
        <v/>
      </c>
      <c r="J301" s="412" t="str">
        <f t="array" ref="J301">IFERROR(IF(INDEX('Disaggregation Data'!$N$159:$N$310,MATCH(LEFT(M301,255),LEFT('Disaggregation Data'!$J$159:$J$310,255),0))=0,"",INDEX('Disaggregation Data'!$N$159:$N$310,MATCH(LEFT(M301,255),LEFT('Disaggregation Data'!J$159:$J$310,255),0))),"")</f>
        <v/>
      </c>
      <c r="K301" s="504">
        <f t="shared" si="20"/>
        <v>123</v>
      </c>
      <c r="L301" s="504" t="str">
        <f t="shared" si="21"/>
        <v/>
      </c>
      <c r="M301" s="504" t="str">
        <f t="shared" si="22"/>
        <v/>
      </c>
      <c r="N301" s="482" t="b">
        <f t="shared" si="23"/>
        <v>0</v>
      </c>
      <c r="O301" s="487" t="s">
        <v>2012</v>
      </c>
      <c r="P301" s="526" t="str">
        <f t="array" ref="P301">IFERROR(IF(INDEX('Disaggregation Records'!$G$59:$G$92,MATCH(LEFT(L301,255),LEFT('Disaggregation Records'!$D$59:$D$92,255),0))=0,"",INDEX('Disaggregation Records'!$G$59:$G$92,MATCH(LEFT(L301,255),LEFT('Disaggregation Records'!$D$59:$D$92,255),0))),"")</f>
        <v/>
      </c>
      <c r="Q301" s="525" t="s">
        <v>885</v>
      </c>
      <c r="R301" s="50"/>
    </row>
    <row r="302" spans="1:18" ht="47.1" customHeight="1" x14ac:dyDescent="0.25">
      <c r="A302" s="410">
        <v>14</v>
      </c>
      <c r="B302" s="428" t="str">
        <f>IFERROR(VLOOKUP(A302,'Outcome Indicators - Section C'!$A$10:$S$27,19,FALSE),"")</f>
        <v/>
      </c>
      <c r="C302" s="523" t="str">
        <f t="array" ref="C302">IFERROR(IF(INDEX('Disaggregation Records'!$E$59:$E$92,MATCH(LEFT(L302,255),LEFT('Disaggregation Records'!$D$59:$D$92,255),0))=0,"",INDEX('Disaggregation Records'!$E$59:$E$92,MATCH(LEFT(L302,255),LEFT('Disaggregation Records'!$D$59:$D$92,255),0))),"")</f>
        <v/>
      </c>
      <c r="D302" s="523" t="str">
        <f t="array" ref="D302">IFERROR(IF(INDEX('Disaggregation Records'!$F$59:$F$92,MATCH(LEFT(L302,255),LEFT('Disaggregation Records'!$D$59:$D$92,255),0))=0,"",INDEX('Disaggregation Records'!$F$59:$F$92,MATCH(LEFT(L302,255),LEFT('Disaggregation Records'!$D$59:$D$92,255),0))),"")</f>
        <v/>
      </c>
      <c r="E302" s="413" t="str">
        <f t="array" ref="E302">IFERROR(IF(INDEX('Disaggregation Data'!$K$159:$K$310,MATCH(LEFT(M302,255),LEFT('Disaggregation Data'!$J$159:$J$310,255),0))=0,"",INDEX('Disaggregation Data'!$K$159:$K$310,MATCH(LEFT(M302,255),LEFT('Disaggregation Data'!J$159:$J$310,255),0))),"")</f>
        <v/>
      </c>
      <c r="F302" s="413" t="str">
        <f t="array" ref="F302">IFERROR(IF(INDEX('Disaggregation Data'!$L$159:$L$310,MATCH(LEFT(M302,255),LEFT('Disaggregation Data'!$J$159:$J$310,255),0))=0,"",INDEX('Disaggregation Data'!$L$159:$L$310,MATCH(LEFT(M302,255),LEFT('Disaggregation Data'!J$159:$J$310,255),0))),"")</f>
        <v/>
      </c>
      <c r="G302" s="413" t="str">
        <f t="array" ref="G302">IFERROR(IF(INDEX('Disaggregation Data'!$O$159:$O$310,MATCH(LEFT(M302,255),LEFT('Disaggregation Data'!$J$159:$J$310,255),0))=0,"",INDEX('Disaggregation Data'!$O$159:$O$310,MATCH(LEFT(M302,255),LEFT('Disaggregation Data'!J$159:$J$310,255),0))),"")</f>
        <v/>
      </c>
      <c r="H302" s="412" t="str">
        <f t="array" ref="H302">IFERROR(IF(INDEX('Disaggregation Data'!$P$159:$P$310,MATCH(LEFT(M302,255),LEFT('Disaggregation Data'!$J$159:$J$310,255),0))=0,"",INDEX('Disaggregation Data'!$P$159:$P$310,MATCH(LEFT(M302,255),LEFT('Disaggregation Data'!J$159:$J$310,255),0))),"")</f>
        <v/>
      </c>
      <c r="I302" s="412" t="str">
        <f t="array" ref="I302">IFERROR(IF(INDEX('Disaggregation Data'!$M$159:$M$310,MATCH(LEFT(M302,255),LEFT('Disaggregation Data'!$J$159:$J$310,255),0))=0,"",INDEX('Disaggregation Data'!$M$159:$M$310,MATCH(LEFT(M302,255),LEFT('Disaggregation Data'!J$159:$J$310,255),0))),"")</f>
        <v/>
      </c>
      <c r="J302" s="412" t="str">
        <f t="array" ref="J302">IFERROR(IF(INDEX('Disaggregation Data'!$N$159:$N$310,MATCH(LEFT(M302,255),LEFT('Disaggregation Data'!$J$159:$J$310,255),0))=0,"",INDEX('Disaggregation Data'!$N$159:$N$310,MATCH(LEFT(M302,255),LEFT('Disaggregation Data'!J$159:$J$310,255),0))),"")</f>
        <v/>
      </c>
      <c r="K302" s="504">
        <f t="shared" si="20"/>
        <v>124</v>
      </c>
      <c r="L302" s="504" t="str">
        <f t="shared" si="21"/>
        <v/>
      </c>
      <c r="M302" s="504" t="str">
        <f t="shared" si="22"/>
        <v/>
      </c>
      <c r="N302" s="482" t="b">
        <f t="shared" si="23"/>
        <v>0</v>
      </c>
      <c r="O302" s="487" t="s">
        <v>2013</v>
      </c>
      <c r="P302" s="526" t="str">
        <f t="array" ref="P302">IFERROR(IF(INDEX('Disaggregation Records'!$G$59:$G$92,MATCH(LEFT(L302,255),LEFT('Disaggregation Records'!$D$59:$D$92,255),0))=0,"",INDEX('Disaggregation Records'!$G$59:$G$92,MATCH(LEFT(L302,255),LEFT('Disaggregation Records'!$D$59:$D$92,255),0))),"")</f>
        <v/>
      </c>
      <c r="Q302" s="525" t="s">
        <v>885</v>
      </c>
      <c r="R302" s="50"/>
    </row>
    <row r="303" spans="1:18" ht="47.1" customHeight="1" x14ac:dyDescent="0.25">
      <c r="A303" s="410">
        <v>14</v>
      </c>
      <c r="B303" s="428" t="str">
        <f>IFERROR(VLOOKUP(A303,'Outcome Indicators - Section C'!$A$10:$S$27,19,FALSE),"")</f>
        <v/>
      </c>
      <c r="C303" s="523" t="str">
        <f t="array" ref="C303">IFERROR(IF(INDEX('Disaggregation Records'!$E$59:$E$92,MATCH(LEFT(L303,255),LEFT('Disaggregation Records'!$D$59:$D$92,255),0))=0,"",INDEX('Disaggregation Records'!$E$59:$E$92,MATCH(LEFT(L303,255),LEFT('Disaggregation Records'!$D$59:$D$92,255),0))),"")</f>
        <v/>
      </c>
      <c r="D303" s="523" t="str">
        <f t="array" ref="D303">IFERROR(IF(INDEX('Disaggregation Records'!$F$59:$F$92,MATCH(LEFT(L303,255),LEFT('Disaggregation Records'!$D$59:$D$92,255),0))=0,"",INDEX('Disaggregation Records'!$F$59:$F$92,MATCH(LEFT(L303,255),LEFT('Disaggregation Records'!$D$59:$D$92,255),0))),"")</f>
        <v/>
      </c>
      <c r="E303" s="413" t="str">
        <f t="array" ref="E303">IFERROR(IF(INDEX('Disaggregation Data'!$K$159:$K$310,MATCH(LEFT(M303,255),LEFT('Disaggregation Data'!$J$159:$J$310,255),0))=0,"",INDEX('Disaggregation Data'!$K$159:$K$310,MATCH(LEFT(M303,255),LEFT('Disaggregation Data'!J$159:$J$310,255),0))),"")</f>
        <v/>
      </c>
      <c r="F303" s="413" t="str">
        <f t="array" ref="F303">IFERROR(IF(INDEX('Disaggregation Data'!$L$159:$L$310,MATCH(LEFT(M303,255),LEFT('Disaggregation Data'!$J$159:$J$310,255),0))=0,"",INDEX('Disaggregation Data'!$L$159:$L$310,MATCH(LEFT(M303,255),LEFT('Disaggregation Data'!J$159:$J$310,255),0))),"")</f>
        <v/>
      </c>
      <c r="G303" s="413" t="str">
        <f t="array" ref="G303">IFERROR(IF(INDEX('Disaggregation Data'!$O$159:$O$310,MATCH(LEFT(M303,255),LEFT('Disaggregation Data'!$J$159:$J$310,255),0))=0,"",INDEX('Disaggregation Data'!$O$159:$O$310,MATCH(LEFT(M303,255),LEFT('Disaggregation Data'!J$159:$J$310,255),0))),"")</f>
        <v/>
      </c>
      <c r="H303" s="412" t="str">
        <f t="array" ref="H303">IFERROR(IF(INDEX('Disaggregation Data'!$P$159:$P$310,MATCH(LEFT(M303,255),LEFT('Disaggregation Data'!$J$159:$J$310,255),0))=0,"",INDEX('Disaggregation Data'!$P$159:$P$310,MATCH(LEFT(M303,255),LEFT('Disaggregation Data'!J$159:$J$310,255),0))),"")</f>
        <v/>
      </c>
      <c r="I303" s="412" t="str">
        <f t="array" ref="I303">IFERROR(IF(INDEX('Disaggregation Data'!$M$159:$M$310,MATCH(LEFT(M303,255),LEFT('Disaggregation Data'!$J$159:$J$310,255),0))=0,"",INDEX('Disaggregation Data'!$M$159:$M$310,MATCH(LEFT(M303,255),LEFT('Disaggregation Data'!J$159:$J$310,255),0))),"")</f>
        <v/>
      </c>
      <c r="J303" s="412" t="str">
        <f t="array" ref="J303">IFERROR(IF(INDEX('Disaggregation Data'!$N$159:$N$310,MATCH(LEFT(M303,255),LEFT('Disaggregation Data'!$J$159:$J$310,255),0))=0,"",INDEX('Disaggregation Data'!$N$159:$N$310,MATCH(LEFT(M303,255),LEFT('Disaggregation Data'!J$159:$J$310,255),0))),"")</f>
        <v/>
      </c>
      <c r="K303" s="504">
        <f t="shared" si="20"/>
        <v>125</v>
      </c>
      <c r="L303" s="504" t="str">
        <f t="shared" si="21"/>
        <v/>
      </c>
      <c r="M303" s="504" t="str">
        <f t="shared" si="22"/>
        <v/>
      </c>
      <c r="N303" s="482" t="b">
        <f t="shared" si="23"/>
        <v>0</v>
      </c>
      <c r="O303" s="487" t="s">
        <v>2014</v>
      </c>
      <c r="P303" s="526" t="str">
        <f t="array" ref="P303">IFERROR(IF(INDEX('Disaggregation Records'!$G$59:$G$92,MATCH(LEFT(L303,255),LEFT('Disaggregation Records'!$D$59:$D$92,255),0))=0,"",INDEX('Disaggregation Records'!$G$59:$G$92,MATCH(LEFT(L303,255),LEFT('Disaggregation Records'!$D$59:$D$92,255),0))),"")</f>
        <v/>
      </c>
      <c r="Q303" s="525" t="s">
        <v>885</v>
      </c>
      <c r="R303" s="50"/>
    </row>
    <row r="304" spans="1:18" ht="47.1" customHeight="1" x14ac:dyDescent="0.25">
      <c r="A304" s="410">
        <v>14</v>
      </c>
      <c r="B304" s="428" t="str">
        <f>IFERROR(VLOOKUP(A304,'Outcome Indicators - Section C'!$A$10:$S$27,19,FALSE),"")</f>
        <v/>
      </c>
      <c r="C304" s="523" t="str">
        <f t="array" ref="C304">IFERROR(IF(INDEX('Disaggregation Records'!$E$59:$E$92,MATCH(LEFT(L304,255),LEFT('Disaggregation Records'!$D$59:$D$92,255),0))=0,"",INDEX('Disaggregation Records'!$E$59:$E$92,MATCH(LEFT(L304,255),LEFT('Disaggregation Records'!$D$59:$D$92,255),0))),"")</f>
        <v/>
      </c>
      <c r="D304" s="523" t="str">
        <f t="array" ref="D304">IFERROR(IF(INDEX('Disaggregation Records'!$F$59:$F$92,MATCH(LEFT(L304,255),LEFT('Disaggregation Records'!$D$59:$D$92,255),0))=0,"",INDEX('Disaggregation Records'!$F$59:$F$92,MATCH(LEFT(L304,255),LEFT('Disaggregation Records'!$D$59:$D$92,255),0))),"")</f>
        <v/>
      </c>
      <c r="E304" s="413" t="str">
        <f t="array" ref="E304">IFERROR(IF(INDEX('Disaggregation Data'!$K$159:$K$310,MATCH(LEFT(M304,255),LEFT('Disaggregation Data'!$J$159:$J$310,255),0))=0,"",INDEX('Disaggregation Data'!$K$159:$K$310,MATCH(LEFT(M304,255),LEFT('Disaggregation Data'!J$159:$J$310,255),0))),"")</f>
        <v/>
      </c>
      <c r="F304" s="413" t="str">
        <f t="array" ref="F304">IFERROR(IF(INDEX('Disaggregation Data'!$L$159:$L$310,MATCH(LEFT(M304,255),LEFT('Disaggregation Data'!$J$159:$J$310,255),0))=0,"",INDEX('Disaggregation Data'!$L$159:$L$310,MATCH(LEFT(M304,255),LEFT('Disaggregation Data'!J$159:$J$310,255),0))),"")</f>
        <v/>
      </c>
      <c r="G304" s="413" t="str">
        <f t="array" ref="G304">IFERROR(IF(INDEX('Disaggregation Data'!$O$159:$O$310,MATCH(LEFT(M304,255),LEFT('Disaggregation Data'!$J$159:$J$310,255),0))=0,"",INDEX('Disaggregation Data'!$O$159:$O$310,MATCH(LEFT(M304,255),LEFT('Disaggregation Data'!J$159:$J$310,255),0))),"")</f>
        <v/>
      </c>
      <c r="H304" s="412" t="str">
        <f t="array" ref="H304">IFERROR(IF(INDEX('Disaggregation Data'!$P$159:$P$310,MATCH(LEFT(M304,255),LEFT('Disaggregation Data'!$J$159:$J$310,255),0))=0,"",INDEX('Disaggregation Data'!$P$159:$P$310,MATCH(LEFT(M304,255),LEFT('Disaggregation Data'!J$159:$J$310,255),0))),"")</f>
        <v/>
      </c>
      <c r="I304" s="412" t="str">
        <f t="array" ref="I304">IFERROR(IF(INDEX('Disaggregation Data'!$M$159:$M$310,MATCH(LEFT(M304,255),LEFT('Disaggregation Data'!$J$159:$J$310,255),0))=0,"",INDEX('Disaggregation Data'!$M$159:$M$310,MATCH(LEFT(M304,255),LEFT('Disaggregation Data'!J$159:$J$310,255),0))),"")</f>
        <v/>
      </c>
      <c r="J304" s="412" t="str">
        <f t="array" ref="J304">IFERROR(IF(INDEX('Disaggregation Data'!$N$159:$N$310,MATCH(LEFT(M304,255),LEFT('Disaggregation Data'!$J$159:$J$310,255),0))=0,"",INDEX('Disaggregation Data'!$N$159:$N$310,MATCH(LEFT(M304,255),LEFT('Disaggregation Data'!J$159:$J$310,255),0))),"")</f>
        <v/>
      </c>
      <c r="K304" s="504">
        <f t="shared" si="20"/>
        <v>126</v>
      </c>
      <c r="L304" s="504" t="str">
        <f t="shared" si="21"/>
        <v/>
      </c>
      <c r="M304" s="504" t="str">
        <f t="shared" si="22"/>
        <v/>
      </c>
      <c r="N304" s="482" t="b">
        <f t="shared" si="23"/>
        <v>0</v>
      </c>
      <c r="O304" s="487" t="s">
        <v>2015</v>
      </c>
      <c r="P304" s="526" t="str">
        <f t="array" ref="P304">IFERROR(IF(INDEX('Disaggregation Records'!$G$59:$G$92,MATCH(LEFT(L304,255),LEFT('Disaggregation Records'!$D$59:$D$92,255),0))=0,"",INDEX('Disaggregation Records'!$G$59:$G$92,MATCH(LEFT(L304,255),LEFT('Disaggregation Records'!$D$59:$D$92,255),0))),"")</f>
        <v/>
      </c>
      <c r="Q304" s="525" t="s">
        <v>885</v>
      </c>
      <c r="R304" s="50"/>
    </row>
    <row r="305" spans="1:18" ht="47.1" customHeight="1" x14ac:dyDescent="0.25">
      <c r="A305" s="410">
        <v>14</v>
      </c>
      <c r="B305" s="428" t="str">
        <f>IFERROR(VLOOKUP(A305,'Outcome Indicators - Section C'!$A$10:$S$27,19,FALSE),"")</f>
        <v/>
      </c>
      <c r="C305" s="523" t="str">
        <f t="array" ref="C305">IFERROR(IF(INDEX('Disaggregation Records'!$E$59:$E$92,MATCH(LEFT(L305,255),LEFT('Disaggregation Records'!$D$59:$D$92,255),0))=0,"",INDEX('Disaggregation Records'!$E$59:$E$92,MATCH(LEFT(L305,255),LEFT('Disaggregation Records'!$D$59:$D$92,255),0))),"")</f>
        <v/>
      </c>
      <c r="D305" s="523" t="str">
        <f t="array" ref="D305">IFERROR(IF(INDEX('Disaggregation Records'!$F$59:$F$92,MATCH(LEFT(L305,255),LEFT('Disaggregation Records'!$D$59:$D$92,255),0))=0,"",INDEX('Disaggregation Records'!$F$59:$F$92,MATCH(LEFT(L305,255),LEFT('Disaggregation Records'!$D$59:$D$92,255),0))),"")</f>
        <v/>
      </c>
      <c r="E305" s="413" t="str">
        <f t="array" ref="E305">IFERROR(IF(INDEX('Disaggregation Data'!$K$159:$K$310,MATCH(LEFT(M305,255),LEFT('Disaggregation Data'!$J$159:$J$310,255),0))=0,"",INDEX('Disaggregation Data'!$K$159:$K$310,MATCH(LEFT(M305,255),LEFT('Disaggregation Data'!J$159:$J$310,255),0))),"")</f>
        <v/>
      </c>
      <c r="F305" s="413" t="str">
        <f t="array" ref="F305">IFERROR(IF(INDEX('Disaggregation Data'!$L$159:$L$310,MATCH(LEFT(M305,255),LEFT('Disaggregation Data'!$J$159:$J$310,255),0))=0,"",INDEX('Disaggregation Data'!$L$159:$L$310,MATCH(LEFT(M305,255),LEFT('Disaggregation Data'!J$159:$J$310,255),0))),"")</f>
        <v/>
      </c>
      <c r="G305" s="413" t="str">
        <f t="array" ref="G305">IFERROR(IF(INDEX('Disaggregation Data'!$O$159:$O$310,MATCH(LEFT(M305,255),LEFT('Disaggregation Data'!$J$159:$J$310,255),0))=0,"",INDEX('Disaggregation Data'!$O$159:$O$310,MATCH(LEFT(M305,255),LEFT('Disaggregation Data'!J$159:$J$310,255),0))),"")</f>
        <v/>
      </c>
      <c r="H305" s="412" t="str">
        <f t="array" ref="H305">IFERROR(IF(INDEX('Disaggregation Data'!$P$159:$P$310,MATCH(LEFT(M305,255),LEFT('Disaggregation Data'!$J$159:$J$310,255),0))=0,"",INDEX('Disaggregation Data'!$P$159:$P$310,MATCH(LEFT(M305,255),LEFT('Disaggregation Data'!J$159:$J$310,255),0))),"")</f>
        <v/>
      </c>
      <c r="I305" s="412" t="str">
        <f t="array" ref="I305">IFERROR(IF(INDEX('Disaggregation Data'!$M$159:$M$310,MATCH(LEFT(M305,255),LEFT('Disaggregation Data'!$J$159:$J$310,255),0))=0,"",INDEX('Disaggregation Data'!$M$159:$M$310,MATCH(LEFT(M305,255),LEFT('Disaggregation Data'!J$159:$J$310,255),0))),"")</f>
        <v/>
      </c>
      <c r="J305" s="412" t="str">
        <f t="array" ref="J305">IFERROR(IF(INDEX('Disaggregation Data'!$N$159:$N$310,MATCH(LEFT(M305,255),LEFT('Disaggregation Data'!$J$159:$J$310,255),0))=0,"",INDEX('Disaggregation Data'!$N$159:$N$310,MATCH(LEFT(M305,255),LEFT('Disaggregation Data'!J$159:$J$310,255),0))),"")</f>
        <v/>
      </c>
      <c r="K305" s="504">
        <f t="shared" si="20"/>
        <v>127</v>
      </c>
      <c r="L305" s="504" t="str">
        <f t="shared" si="21"/>
        <v/>
      </c>
      <c r="M305" s="504" t="str">
        <f t="shared" si="22"/>
        <v/>
      </c>
      <c r="N305" s="482" t="b">
        <f t="shared" si="23"/>
        <v>0</v>
      </c>
      <c r="O305" s="487" t="s">
        <v>2016</v>
      </c>
      <c r="P305" s="526" t="str">
        <f t="array" ref="P305">IFERROR(IF(INDEX('Disaggregation Records'!$G$59:$G$92,MATCH(LEFT(L305,255),LEFT('Disaggregation Records'!$D$59:$D$92,255),0))=0,"",INDEX('Disaggregation Records'!$G$59:$G$92,MATCH(LEFT(L305,255),LEFT('Disaggregation Records'!$D$59:$D$92,255),0))),"")</f>
        <v/>
      </c>
      <c r="Q305" s="525" t="s">
        <v>885</v>
      </c>
      <c r="R305" s="50"/>
    </row>
    <row r="306" spans="1:18" ht="47.1" customHeight="1" x14ac:dyDescent="0.25">
      <c r="A306" s="410">
        <v>14</v>
      </c>
      <c r="B306" s="428" t="str">
        <f>IFERROR(VLOOKUP(A306,'Outcome Indicators - Section C'!$A$10:$S$27,19,FALSE),"")</f>
        <v/>
      </c>
      <c r="C306" s="523" t="str">
        <f t="array" ref="C306">IFERROR(IF(INDEX('Disaggregation Records'!$E$59:$E$92,MATCH(LEFT(L306,255),LEFT('Disaggregation Records'!$D$59:$D$92,255),0))=0,"",INDEX('Disaggregation Records'!$E$59:$E$92,MATCH(LEFT(L306,255),LEFT('Disaggregation Records'!$D$59:$D$92,255),0))),"")</f>
        <v/>
      </c>
      <c r="D306" s="523" t="str">
        <f t="array" ref="D306">IFERROR(IF(INDEX('Disaggregation Records'!$F$59:$F$92,MATCH(LEFT(L306,255),LEFT('Disaggregation Records'!$D$59:$D$92,255),0))=0,"",INDEX('Disaggregation Records'!$F$59:$F$92,MATCH(LEFT(L306,255),LEFT('Disaggregation Records'!$D$59:$D$92,255),0))),"")</f>
        <v/>
      </c>
      <c r="E306" s="413" t="str">
        <f t="array" ref="E306">IFERROR(IF(INDEX('Disaggregation Data'!$K$159:$K$310,MATCH(LEFT(M306,255),LEFT('Disaggregation Data'!$J$159:$J$310,255),0))=0,"",INDEX('Disaggregation Data'!$K$159:$K$310,MATCH(LEFT(M306,255),LEFT('Disaggregation Data'!J$159:$J$310,255),0))),"")</f>
        <v/>
      </c>
      <c r="F306" s="413" t="str">
        <f t="array" ref="F306">IFERROR(IF(INDEX('Disaggregation Data'!$L$159:$L$310,MATCH(LEFT(M306,255),LEFT('Disaggregation Data'!$J$159:$J$310,255),0))=0,"",INDEX('Disaggregation Data'!$L$159:$L$310,MATCH(LEFT(M306,255),LEFT('Disaggregation Data'!J$159:$J$310,255),0))),"")</f>
        <v/>
      </c>
      <c r="G306" s="413" t="str">
        <f t="array" ref="G306">IFERROR(IF(INDEX('Disaggregation Data'!$O$159:$O$310,MATCH(LEFT(M306,255),LEFT('Disaggregation Data'!$J$159:$J$310,255),0))=0,"",INDEX('Disaggregation Data'!$O$159:$O$310,MATCH(LEFT(M306,255),LEFT('Disaggregation Data'!J$159:$J$310,255),0))),"")</f>
        <v/>
      </c>
      <c r="H306" s="412" t="str">
        <f t="array" ref="H306">IFERROR(IF(INDEX('Disaggregation Data'!$P$159:$P$310,MATCH(LEFT(M306,255),LEFT('Disaggregation Data'!$J$159:$J$310,255),0))=0,"",INDEX('Disaggregation Data'!$P$159:$P$310,MATCH(LEFT(M306,255),LEFT('Disaggregation Data'!J$159:$J$310,255),0))),"")</f>
        <v/>
      </c>
      <c r="I306" s="412" t="str">
        <f t="array" ref="I306">IFERROR(IF(INDEX('Disaggregation Data'!$M$159:$M$310,MATCH(LEFT(M306,255),LEFT('Disaggregation Data'!$J$159:$J$310,255),0))=0,"",INDEX('Disaggregation Data'!$M$159:$M$310,MATCH(LEFT(M306,255),LEFT('Disaggregation Data'!J$159:$J$310,255),0))),"")</f>
        <v/>
      </c>
      <c r="J306" s="412" t="str">
        <f t="array" ref="J306">IFERROR(IF(INDEX('Disaggregation Data'!$N$159:$N$310,MATCH(LEFT(M306,255),LEFT('Disaggregation Data'!$J$159:$J$310,255),0))=0,"",INDEX('Disaggregation Data'!$N$159:$N$310,MATCH(LEFT(M306,255),LEFT('Disaggregation Data'!J$159:$J$310,255),0))),"")</f>
        <v/>
      </c>
      <c r="K306" s="504">
        <f t="shared" si="20"/>
        <v>128</v>
      </c>
      <c r="L306" s="504" t="str">
        <f t="shared" si="21"/>
        <v/>
      </c>
      <c r="M306" s="504" t="str">
        <f t="shared" si="22"/>
        <v/>
      </c>
      <c r="N306" s="482" t="b">
        <f t="shared" si="23"/>
        <v>0</v>
      </c>
      <c r="O306" s="487" t="s">
        <v>2017</v>
      </c>
      <c r="P306" s="526" t="str">
        <f t="array" ref="P306">IFERROR(IF(INDEX('Disaggregation Records'!$G$59:$G$92,MATCH(LEFT(L306,255),LEFT('Disaggregation Records'!$D$59:$D$92,255),0))=0,"",INDEX('Disaggregation Records'!$G$59:$G$92,MATCH(LEFT(L306,255),LEFT('Disaggregation Records'!$D$59:$D$92,255),0))),"")</f>
        <v/>
      </c>
      <c r="Q306" s="525" t="s">
        <v>885</v>
      </c>
      <c r="R306" s="50"/>
    </row>
    <row r="307" spans="1:18" ht="47.1" customHeight="1" x14ac:dyDescent="0.25">
      <c r="A307" s="410">
        <v>14</v>
      </c>
      <c r="B307" s="428" t="str">
        <f>IFERROR(VLOOKUP(A307,'Outcome Indicators - Section C'!$A$10:$S$27,19,FALSE),"")</f>
        <v/>
      </c>
      <c r="C307" s="523" t="str">
        <f t="array" ref="C307">IFERROR(IF(INDEX('Disaggregation Records'!$E$59:$E$92,MATCH(LEFT(L307,255),LEFT('Disaggregation Records'!$D$59:$D$92,255),0))=0,"",INDEX('Disaggregation Records'!$E$59:$E$92,MATCH(LEFT(L307,255),LEFT('Disaggregation Records'!$D$59:$D$92,255),0))),"")</f>
        <v/>
      </c>
      <c r="D307" s="523" t="str">
        <f t="array" ref="D307">IFERROR(IF(INDEX('Disaggregation Records'!$F$59:$F$92,MATCH(LEFT(L307,255),LEFT('Disaggregation Records'!$D$59:$D$92,255),0))=0,"",INDEX('Disaggregation Records'!$F$59:$F$92,MATCH(LEFT(L307,255),LEFT('Disaggregation Records'!$D$59:$D$92,255),0))),"")</f>
        <v/>
      </c>
      <c r="E307" s="413" t="str">
        <f t="array" ref="E307">IFERROR(IF(INDEX('Disaggregation Data'!$K$159:$K$310,MATCH(LEFT(M307,255),LEFT('Disaggregation Data'!$J$159:$J$310,255),0))=0,"",INDEX('Disaggregation Data'!$K$159:$K$310,MATCH(LEFT(M307,255),LEFT('Disaggregation Data'!J$159:$J$310,255),0))),"")</f>
        <v/>
      </c>
      <c r="F307" s="413" t="str">
        <f t="array" ref="F307">IFERROR(IF(INDEX('Disaggregation Data'!$L$159:$L$310,MATCH(LEFT(M307,255),LEFT('Disaggregation Data'!$J$159:$J$310,255),0))=0,"",INDEX('Disaggregation Data'!$L$159:$L$310,MATCH(LEFT(M307,255),LEFT('Disaggregation Data'!J$159:$J$310,255),0))),"")</f>
        <v/>
      </c>
      <c r="G307" s="413" t="str">
        <f t="array" ref="G307">IFERROR(IF(INDEX('Disaggregation Data'!$O$159:$O$310,MATCH(LEFT(M307,255),LEFT('Disaggregation Data'!$J$159:$J$310,255),0))=0,"",INDEX('Disaggregation Data'!$O$159:$O$310,MATCH(LEFT(M307,255),LEFT('Disaggregation Data'!J$159:$J$310,255),0))),"")</f>
        <v/>
      </c>
      <c r="H307" s="412" t="str">
        <f t="array" ref="H307">IFERROR(IF(INDEX('Disaggregation Data'!$P$159:$P$310,MATCH(LEFT(M307,255),LEFT('Disaggregation Data'!$J$159:$J$310,255),0))=0,"",INDEX('Disaggregation Data'!$P$159:$P$310,MATCH(LEFT(M307,255),LEFT('Disaggregation Data'!J$159:$J$310,255),0))),"")</f>
        <v/>
      </c>
      <c r="I307" s="412" t="str">
        <f t="array" ref="I307">IFERROR(IF(INDEX('Disaggregation Data'!$M$159:$M$310,MATCH(LEFT(M307,255),LEFT('Disaggregation Data'!$J$159:$J$310,255),0))=0,"",INDEX('Disaggregation Data'!$M$159:$M$310,MATCH(LEFT(M307,255),LEFT('Disaggregation Data'!J$159:$J$310,255),0))),"")</f>
        <v/>
      </c>
      <c r="J307" s="412" t="str">
        <f t="array" ref="J307">IFERROR(IF(INDEX('Disaggregation Data'!$N$159:$N$310,MATCH(LEFT(M307,255),LEFT('Disaggregation Data'!$J$159:$J$310,255),0))=0,"",INDEX('Disaggregation Data'!$N$159:$N$310,MATCH(LEFT(M307,255),LEFT('Disaggregation Data'!J$159:$J$310,255),0))),"")</f>
        <v/>
      </c>
      <c r="K307" s="504">
        <f t="shared" si="20"/>
        <v>129</v>
      </c>
      <c r="L307" s="504" t="str">
        <f t="shared" si="21"/>
        <v/>
      </c>
      <c r="M307" s="504" t="str">
        <f t="shared" si="22"/>
        <v/>
      </c>
      <c r="N307" s="482" t="b">
        <f t="shared" si="23"/>
        <v>0</v>
      </c>
      <c r="O307" s="487" t="s">
        <v>2018</v>
      </c>
      <c r="P307" s="526" t="str">
        <f t="array" ref="P307">IFERROR(IF(INDEX('Disaggregation Records'!$G$59:$G$92,MATCH(LEFT(L307,255),LEFT('Disaggregation Records'!$D$59:$D$92,255),0))=0,"",INDEX('Disaggregation Records'!$G$59:$G$92,MATCH(LEFT(L307,255),LEFT('Disaggregation Records'!$D$59:$D$92,255),0))),"")</f>
        <v/>
      </c>
      <c r="Q307" s="525" t="s">
        <v>885</v>
      </c>
      <c r="R307" s="50"/>
    </row>
    <row r="308" spans="1:18" ht="47.1" customHeight="1" x14ac:dyDescent="0.25">
      <c r="A308" s="410">
        <v>15</v>
      </c>
      <c r="B308" s="428" t="str">
        <f>IFERROR(VLOOKUP(A308,'Outcome Indicators - Section C'!$A$10:$S$27,19,FALSE),"")</f>
        <v/>
      </c>
      <c r="C308" s="523" t="str">
        <f t="array" ref="C308">IFERROR(IF(INDEX('Disaggregation Records'!$E$59:$E$92,MATCH(LEFT(L308,255),LEFT('Disaggregation Records'!$D$59:$D$92,255),0))=0,"",INDEX('Disaggregation Records'!$E$59:$E$92,MATCH(LEFT(L308,255),LEFT('Disaggregation Records'!$D$59:$D$92,255),0))),"")</f>
        <v/>
      </c>
      <c r="D308" s="523" t="str">
        <f t="array" ref="D308">IFERROR(IF(INDEX('Disaggregation Records'!$F$59:$F$92,MATCH(LEFT(L308,255),LEFT('Disaggregation Records'!$D$59:$D$92,255),0))=0,"",INDEX('Disaggregation Records'!$F$59:$F$92,MATCH(LEFT(L308,255),LEFT('Disaggregation Records'!$D$59:$D$92,255),0))),"")</f>
        <v/>
      </c>
      <c r="E308" s="413" t="str">
        <f t="array" ref="E308">IFERROR(IF(INDEX('Disaggregation Data'!$K$159:$K$310,MATCH(LEFT(M308,255),LEFT('Disaggregation Data'!$J$159:$J$310,255),0))=0,"",INDEX('Disaggregation Data'!$K$159:$K$310,MATCH(LEFT(M308,255),LEFT('Disaggregation Data'!J$159:$J$310,255),0))),"")</f>
        <v/>
      </c>
      <c r="F308" s="413" t="str">
        <f t="array" ref="F308">IFERROR(IF(INDEX('Disaggregation Data'!$L$159:$L$310,MATCH(LEFT(M308,255),LEFT('Disaggregation Data'!$J$159:$J$310,255),0))=0,"",INDEX('Disaggregation Data'!$L$159:$L$310,MATCH(LEFT(M308,255),LEFT('Disaggregation Data'!J$159:$J$310,255),0))),"")</f>
        <v/>
      </c>
      <c r="G308" s="413" t="str">
        <f t="array" ref="G308">IFERROR(IF(INDEX('Disaggregation Data'!$O$159:$O$310,MATCH(LEFT(M308,255),LEFT('Disaggregation Data'!$J$159:$J$310,255),0))=0,"",INDEX('Disaggregation Data'!$O$159:$O$310,MATCH(LEFT(M308,255),LEFT('Disaggregation Data'!J$159:$J$310,255),0))),"")</f>
        <v/>
      </c>
      <c r="H308" s="412" t="str">
        <f t="array" ref="H308">IFERROR(IF(INDEX('Disaggregation Data'!$P$159:$P$310,MATCH(LEFT(M308,255),LEFT('Disaggregation Data'!$J$159:$J$310,255),0))=0,"",INDEX('Disaggregation Data'!$P$159:$P$310,MATCH(LEFT(M308,255),LEFT('Disaggregation Data'!J$159:$J$310,255),0))),"")</f>
        <v/>
      </c>
      <c r="I308" s="412" t="str">
        <f t="array" ref="I308">IFERROR(IF(INDEX('Disaggregation Data'!$M$159:$M$310,MATCH(LEFT(M308,255),LEFT('Disaggregation Data'!$J$159:$J$310,255),0))=0,"",INDEX('Disaggregation Data'!$M$159:$M$310,MATCH(LEFT(M308,255),LEFT('Disaggregation Data'!J$159:$J$310,255),0))),"")</f>
        <v/>
      </c>
      <c r="J308" s="412" t="str">
        <f t="array" ref="J308">IFERROR(IF(INDEX('Disaggregation Data'!$N$159:$N$310,MATCH(LEFT(M308,255),LEFT('Disaggregation Data'!$J$159:$J$310,255),0))=0,"",INDEX('Disaggregation Data'!$N$159:$N$310,MATCH(LEFT(M308,255),LEFT('Disaggregation Data'!J$159:$J$310,255),0))),"")</f>
        <v/>
      </c>
      <c r="K308" s="504">
        <f t="shared" si="20"/>
        <v>130</v>
      </c>
      <c r="L308" s="504" t="str">
        <f t="shared" si="21"/>
        <v/>
      </c>
      <c r="M308" s="504" t="str">
        <f t="shared" si="22"/>
        <v/>
      </c>
      <c r="N308" s="482" t="b">
        <f t="shared" si="23"/>
        <v>0</v>
      </c>
      <c r="O308" s="487" t="s">
        <v>2019</v>
      </c>
      <c r="P308" s="526" t="str">
        <f t="array" ref="P308">IFERROR(IF(INDEX('Disaggregation Records'!$G$59:$G$92,MATCH(LEFT(L308,255),LEFT('Disaggregation Records'!$D$59:$D$92,255),0))=0,"",INDEX('Disaggregation Records'!$G$59:$G$92,MATCH(LEFT(L308,255),LEFT('Disaggregation Records'!$D$59:$D$92,255),0))),"")</f>
        <v/>
      </c>
      <c r="Q308" s="525" t="s">
        <v>886</v>
      </c>
      <c r="R308" s="50"/>
    </row>
    <row r="309" spans="1:18" ht="47.1" customHeight="1" x14ac:dyDescent="0.25">
      <c r="A309" s="410">
        <v>15</v>
      </c>
      <c r="B309" s="428" t="str">
        <f>IFERROR(VLOOKUP(A309,'Outcome Indicators - Section C'!$A$10:$S$27,19,FALSE),"")</f>
        <v/>
      </c>
      <c r="C309" s="523" t="str">
        <f t="array" ref="C309">IFERROR(IF(INDEX('Disaggregation Records'!$E$59:$E$92,MATCH(LEFT(L309,255),LEFT('Disaggregation Records'!$D$59:$D$92,255),0))=0,"",INDEX('Disaggregation Records'!$E$59:$E$92,MATCH(LEFT(L309,255),LEFT('Disaggregation Records'!$D$59:$D$92,255),0))),"")</f>
        <v/>
      </c>
      <c r="D309" s="523" t="str">
        <f t="array" ref="D309">IFERROR(IF(INDEX('Disaggregation Records'!$F$59:$F$92,MATCH(LEFT(L309,255),LEFT('Disaggregation Records'!$D$59:$D$92,255),0))=0,"",INDEX('Disaggregation Records'!$F$59:$F$92,MATCH(LEFT(L309,255),LEFT('Disaggregation Records'!$D$59:$D$92,255),0))),"")</f>
        <v/>
      </c>
      <c r="E309" s="413" t="str">
        <f t="array" ref="E309">IFERROR(IF(INDEX('Disaggregation Data'!$K$159:$K$310,MATCH(LEFT(M309,255),LEFT('Disaggregation Data'!$J$159:$J$310,255),0))=0,"",INDEX('Disaggregation Data'!$K$159:$K$310,MATCH(LEFT(M309,255),LEFT('Disaggregation Data'!J$159:$J$310,255),0))),"")</f>
        <v/>
      </c>
      <c r="F309" s="413" t="str">
        <f t="array" ref="F309">IFERROR(IF(INDEX('Disaggregation Data'!$L$159:$L$310,MATCH(LEFT(M309,255),LEFT('Disaggregation Data'!$J$159:$J$310,255),0))=0,"",INDEX('Disaggregation Data'!$L$159:$L$310,MATCH(LEFT(M309,255),LEFT('Disaggregation Data'!J$159:$J$310,255),0))),"")</f>
        <v/>
      </c>
      <c r="G309" s="413" t="str">
        <f t="array" ref="G309">IFERROR(IF(INDEX('Disaggregation Data'!$O$159:$O$310,MATCH(LEFT(M309,255),LEFT('Disaggregation Data'!$J$159:$J$310,255),0))=0,"",INDEX('Disaggregation Data'!$O$159:$O$310,MATCH(LEFT(M309,255),LEFT('Disaggregation Data'!J$159:$J$310,255),0))),"")</f>
        <v/>
      </c>
      <c r="H309" s="412" t="str">
        <f t="array" ref="H309">IFERROR(IF(INDEX('Disaggregation Data'!$P$159:$P$310,MATCH(LEFT(M309,255),LEFT('Disaggregation Data'!$J$159:$J$310,255),0))=0,"",INDEX('Disaggregation Data'!$P$159:$P$310,MATCH(LEFT(M309,255),LEFT('Disaggregation Data'!J$159:$J$310,255),0))),"")</f>
        <v/>
      </c>
      <c r="I309" s="412" t="str">
        <f t="array" ref="I309">IFERROR(IF(INDEX('Disaggregation Data'!$M$159:$M$310,MATCH(LEFT(M309,255),LEFT('Disaggregation Data'!$J$159:$J$310,255),0))=0,"",INDEX('Disaggregation Data'!$M$159:$M$310,MATCH(LEFT(M309,255),LEFT('Disaggregation Data'!J$159:$J$310,255),0))),"")</f>
        <v/>
      </c>
      <c r="J309" s="412" t="str">
        <f t="array" ref="J309">IFERROR(IF(INDEX('Disaggregation Data'!$N$159:$N$310,MATCH(LEFT(M309,255),LEFT('Disaggregation Data'!$J$159:$J$310,255),0))=0,"",INDEX('Disaggregation Data'!$N$159:$N$310,MATCH(LEFT(M309,255),LEFT('Disaggregation Data'!J$159:$J$310,255),0))),"")</f>
        <v/>
      </c>
      <c r="K309" s="504">
        <f t="shared" si="20"/>
        <v>131</v>
      </c>
      <c r="L309" s="504" t="str">
        <f t="shared" si="21"/>
        <v/>
      </c>
      <c r="M309" s="504" t="str">
        <f t="shared" si="22"/>
        <v/>
      </c>
      <c r="N309" s="482" t="b">
        <f t="shared" si="23"/>
        <v>0</v>
      </c>
      <c r="O309" s="487" t="s">
        <v>2020</v>
      </c>
      <c r="P309" s="526" t="str">
        <f t="array" ref="P309">IFERROR(IF(INDEX('Disaggregation Records'!$G$59:$G$92,MATCH(LEFT(L309,255),LEFT('Disaggregation Records'!$D$59:$D$92,255),0))=0,"",INDEX('Disaggregation Records'!$G$59:$G$92,MATCH(LEFT(L309,255),LEFT('Disaggregation Records'!$D$59:$D$92,255),0))),"")</f>
        <v/>
      </c>
      <c r="Q309" s="525" t="s">
        <v>886</v>
      </c>
      <c r="R309" s="50"/>
    </row>
    <row r="310" spans="1:18" ht="47.1" customHeight="1" x14ac:dyDescent="0.25">
      <c r="A310" s="410">
        <v>15</v>
      </c>
      <c r="B310" s="428" t="str">
        <f>IFERROR(VLOOKUP(A310,'Outcome Indicators - Section C'!$A$10:$S$27,19,FALSE),"")</f>
        <v/>
      </c>
      <c r="C310" s="523" t="str">
        <f t="array" ref="C310">IFERROR(IF(INDEX('Disaggregation Records'!$E$59:$E$92,MATCH(LEFT(L310,255),LEFT('Disaggregation Records'!$D$59:$D$92,255),0))=0,"",INDEX('Disaggregation Records'!$E$59:$E$92,MATCH(LEFT(L310,255),LEFT('Disaggregation Records'!$D$59:$D$92,255),0))),"")</f>
        <v/>
      </c>
      <c r="D310" s="523" t="str">
        <f t="array" ref="D310">IFERROR(IF(INDEX('Disaggregation Records'!$F$59:$F$92,MATCH(LEFT(L310,255),LEFT('Disaggregation Records'!$D$59:$D$92,255),0))=0,"",INDEX('Disaggregation Records'!$F$59:$F$92,MATCH(LEFT(L310,255),LEFT('Disaggregation Records'!$D$59:$D$92,255),0))),"")</f>
        <v/>
      </c>
      <c r="E310" s="413" t="str">
        <f t="array" ref="E310">IFERROR(IF(INDEX('Disaggregation Data'!$K$159:$K$310,MATCH(LEFT(M310,255),LEFT('Disaggregation Data'!$J$159:$J$310,255),0))=0,"",INDEX('Disaggregation Data'!$K$159:$K$310,MATCH(LEFT(M310,255),LEFT('Disaggregation Data'!J$159:$J$310,255),0))),"")</f>
        <v/>
      </c>
      <c r="F310" s="413" t="str">
        <f t="array" ref="F310">IFERROR(IF(INDEX('Disaggregation Data'!$L$159:$L$310,MATCH(LEFT(M310,255),LEFT('Disaggregation Data'!$J$159:$J$310,255),0))=0,"",INDEX('Disaggregation Data'!$L$159:$L$310,MATCH(LEFT(M310,255),LEFT('Disaggregation Data'!J$159:$J$310,255),0))),"")</f>
        <v/>
      </c>
      <c r="G310" s="413" t="str">
        <f t="array" ref="G310">IFERROR(IF(INDEX('Disaggregation Data'!$O$159:$O$310,MATCH(LEFT(M310,255),LEFT('Disaggregation Data'!$J$159:$J$310,255),0))=0,"",INDEX('Disaggregation Data'!$O$159:$O$310,MATCH(LEFT(M310,255),LEFT('Disaggregation Data'!J$159:$J$310,255),0))),"")</f>
        <v/>
      </c>
      <c r="H310" s="412" t="str">
        <f t="array" ref="H310">IFERROR(IF(INDEX('Disaggregation Data'!$P$159:$P$310,MATCH(LEFT(M310,255),LEFT('Disaggregation Data'!$J$159:$J$310,255),0))=0,"",INDEX('Disaggregation Data'!$P$159:$P$310,MATCH(LEFT(M310,255),LEFT('Disaggregation Data'!J$159:$J$310,255),0))),"")</f>
        <v/>
      </c>
      <c r="I310" s="412" t="str">
        <f t="array" ref="I310">IFERROR(IF(INDEX('Disaggregation Data'!$M$159:$M$310,MATCH(LEFT(M310,255),LEFT('Disaggregation Data'!$J$159:$J$310,255),0))=0,"",INDEX('Disaggregation Data'!$M$159:$M$310,MATCH(LEFT(M310,255),LEFT('Disaggregation Data'!J$159:$J$310,255),0))),"")</f>
        <v/>
      </c>
      <c r="J310" s="412" t="str">
        <f t="array" ref="J310">IFERROR(IF(INDEX('Disaggregation Data'!$N$159:$N$310,MATCH(LEFT(M310,255),LEFT('Disaggregation Data'!$J$159:$J$310,255),0))=0,"",INDEX('Disaggregation Data'!$N$159:$N$310,MATCH(LEFT(M310,255),LEFT('Disaggregation Data'!J$159:$J$310,255),0))),"")</f>
        <v/>
      </c>
      <c r="K310" s="504">
        <f t="shared" si="20"/>
        <v>132</v>
      </c>
      <c r="L310" s="504" t="str">
        <f t="shared" si="21"/>
        <v/>
      </c>
      <c r="M310" s="504" t="str">
        <f t="shared" si="22"/>
        <v/>
      </c>
      <c r="N310" s="482" t="b">
        <f t="shared" si="23"/>
        <v>0</v>
      </c>
      <c r="O310" s="487" t="s">
        <v>2021</v>
      </c>
      <c r="P310" s="526" t="str">
        <f t="array" ref="P310">IFERROR(IF(INDEX('Disaggregation Records'!$G$59:$G$92,MATCH(LEFT(L310,255),LEFT('Disaggregation Records'!$D$59:$D$92,255),0))=0,"",INDEX('Disaggregation Records'!$G$59:$G$92,MATCH(LEFT(L310,255),LEFT('Disaggregation Records'!$D$59:$D$92,255),0))),"")</f>
        <v/>
      </c>
      <c r="Q310" s="525" t="s">
        <v>886</v>
      </c>
      <c r="R310" s="50"/>
    </row>
    <row r="311" spans="1:18" ht="47.1" customHeight="1" x14ac:dyDescent="0.25">
      <c r="A311" s="410">
        <v>15</v>
      </c>
      <c r="B311" s="428" t="str">
        <f>IFERROR(VLOOKUP(A311,'Outcome Indicators - Section C'!$A$10:$S$27,19,FALSE),"")</f>
        <v/>
      </c>
      <c r="C311" s="523" t="str">
        <f t="array" ref="C311">IFERROR(IF(INDEX('Disaggregation Records'!$E$59:$E$92,MATCH(LEFT(L311,255),LEFT('Disaggregation Records'!$D$59:$D$92,255),0))=0,"",INDEX('Disaggregation Records'!$E$59:$E$92,MATCH(LEFT(L311,255),LEFT('Disaggregation Records'!$D$59:$D$92,255),0))),"")</f>
        <v/>
      </c>
      <c r="D311" s="523" t="str">
        <f t="array" ref="D311">IFERROR(IF(INDEX('Disaggregation Records'!$F$59:$F$92,MATCH(LEFT(L311,255),LEFT('Disaggregation Records'!$D$59:$D$92,255),0))=0,"",INDEX('Disaggregation Records'!$F$59:$F$92,MATCH(LEFT(L311,255),LEFT('Disaggregation Records'!$D$59:$D$92,255),0))),"")</f>
        <v/>
      </c>
      <c r="E311" s="413" t="str">
        <f t="array" ref="E311">IFERROR(IF(INDEX('Disaggregation Data'!$K$159:$K$310,MATCH(LEFT(M311,255),LEFT('Disaggregation Data'!$J$159:$J$310,255),0))=0,"",INDEX('Disaggregation Data'!$K$159:$K$310,MATCH(LEFT(M311,255),LEFT('Disaggregation Data'!J$159:$J$310,255),0))),"")</f>
        <v/>
      </c>
      <c r="F311" s="413" t="str">
        <f t="array" ref="F311">IFERROR(IF(INDEX('Disaggregation Data'!$L$159:$L$310,MATCH(LEFT(M311,255),LEFT('Disaggregation Data'!$J$159:$J$310,255),0))=0,"",INDEX('Disaggregation Data'!$L$159:$L$310,MATCH(LEFT(M311,255),LEFT('Disaggregation Data'!J$159:$J$310,255),0))),"")</f>
        <v/>
      </c>
      <c r="G311" s="413" t="str">
        <f t="array" ref="G311">IFERROR(IF(INDEX('Disaggregation Data'!$O$159:$O$310,MATCH(LEFT(M311,255),LEFT('Disaggregation Data'!$J$159:$J$310,255),0))=0,"",INDEX('Disaggregation Data'!$O$159:$O$310,MATCH(LEFT(M311,255),LEFT('Disaggregation Data'!J$159:$J$310,255),0))),"")</f>
        <v/>
      </c>
      <c r="H311" s="412" t="str">
        <f t="array" ref="H311">IFERROR(IF(INDEX('Disaggregation Data'!$P$159:$P$310,MATCH(LEFT(M311,255),LEFT('Disaggregation Data'!$J$159:$J$310,255),0))=0,"",INDEX('Disaggregation Data'!$P$159:$P$310,MATCH(LEFT(M311,255),LEFT('Disaggregation Data'!J$159:$J$310,255),0))),"")</f>
        <v/>
      </c>
      <c r="I311" s="412" t="str">
        <f t="array" ref="I311">IFERROR(IF(INDEX('Disaggregation Data'!$M$159:$M$310,MATCH(LEFT(M311,255),LEFT('Disaggregation Data'!$J$159:$J$310,255),0))=0,"",INDEX('Disaggregation Data'!$M$159:$M$310,MATCH(LEFT(M311,255),LEFT('Disaggregation Data'!J$159:$J$310,255),0))),"")</f>
        <v/>
      </c>
      <c r="J311" s="412" t="str">
        <f t="array" ref="J311">IFERROR(IF(INDEX('Disaggregation Data'!$N$159:$N$310,MATCH(LEFT(M311,255),LEFT('Disaggregation Data'!$J$159:$J$310,255),0))=0,"",INDEX('Disaggregation Data'!$N$159:$N$310,MATCH(LEFT(M311,255),LEFT('Disaggregation Data'!J$159:$J$310,255),0))),"")</f>
        <v/>
      </c>
      <c r="K311" s="504">
        <f t="shared" si="20"/>
        <v>133</v>
      </c>
      <c r="L311" s="504" t="str">
        <f t="shared" si="21"/>
        <v/>
      </c>
      <c r="M311" s="504" t="str">
        <f t="shared" si="22"/>
        <v/>
      </c>
      <c r="N311" s="482" t="b">
        <f t="shared" si="23"/>
        <v>0</v>
      </c>
      <c r="O311" s="487" t="s">
        <v>2022</v>
      </c>
      <c r="P311" s="526" t="str">
        <f t="array" ref="P311">IFERROR(IF(INDEX('Disaggregation Records'!$G$59:$G$92,MATCH(LEFT(L311,255),LEFT('Disaggregation Records'!$D$59:$D$92,255),0))=0,"",INDEX('Disaggregation Records'!$G$59:$G$92,MATCH(LEFT(L311,255),LEFT('Disaggregation Records'!$D$59:$D$92,255),0))),"")</f>
        <v/>
      </c>
      <c r="Q311" s="525" t="s">
        <v>886</v>
      </c>
      <c r="R311" s="50"/>
    </row>
    <row r="312" spans="1:18" ht="47.1" customHeight="1" x14ac:dyDescent="0.25">
      <c r="A312" s="410">
        <v>15</v>
      </c>
      <c r="B312" s="428" t="str">
        <f>IFERROR(VLOOKUP(A312,'Outcome Indicators - Section C'!$A$10:$S$27,19,FALSE),"")</f>
        <v/>
      </c>
      <c r="C312" s="523" t="str">
        <f t="array" ref="C312">IFERROR(IF(INDEX('Disaggregation Records'!$E$59:$E$92,MATCH(LEFT(L312,255),LEFT('Disaggregation Records'!$D$59:$D$92,255),0))=0,"",INDEX('Disaggregation Records'!$E$59:$E$92,MATCH(LEFT(L312,255),LEFT('Disaggregation Records'!$D$59:$D$92,255),0))),"")</f>
        <v/>
      </c>
      <c r="D312" s="523" t="str">
        <f t="array" ref="D312">IFERROR(IF(INDEX('Disaggregation Records'!$F$59:$F$92,MATCH(LEFT(L312,255),LEFT('Disaggregation Records'!$D$59:$D$92,255),0))=0,"",INDEX('Disaggregation Records'!$F$59:$F$92,MATCH(LEFT(L312,255),LEFT('Disaggregation Records'!$D$59:$D$92,255),0))),"")</f>
        <v/>
      </c>
      <c r="E312" s="413" t="str">
        <f t="array" ref="E312">IFERROR(IF(INDEX('Disaggregation Data'!$K$159:$K$310,MATCH(LEFT(M312,255),LEFT('Disaggregation Data'!$J$159:$J$310,255),0))=0,"",INDEX('Disaggregation Data'!$K$159:$K$310,MATCH(LEFT(M312,255),LEFT('Disaggregation Data'!J$159:$J$310,255),0))),"")</f>
        <v/>
      </c>
      <c r="F312" s="413" t="str">
        <f t="array" ref="F312">IFERROR(IF(INDEX('Disaggregation Data'!$L$159:$L$310,MATCH(LEFT(M312,255),LEFT('Disaggregation Data'!$J$159:$J$310,255),0))=0,"",INDEX('Disaggregation Data'!$L$159:$L$310,MATCH(LEFT(M312,255),LEFT('Disaggregation Data'!J$159:$J$310,255),0))),"")</f>
        <v/>
      </c>
      <c r="G312" s="413" t="str">
        <f t="array" ref="G312">IFERROR(IF(INDEX('Disaggregation Data'!$O$159:$O$310,MATCH(LEFT(M312,255),LEFT('Disaggregation Data'!$J$159:$J$310,255),0))=0,"",INDEX('Disaggregation Data'!$O$159:$O$310,MATCH(LEFT(M312,255),LEFT('Disaggregation Data'!J$159:$J$310,255),0))),"")</f>
        <v/>
      </c>
      <c r="H312" s="412" t="str">
        <f t="array" ref="H312">IFERROR(IF(INDEX('Disaggregation Data'!$P$159:$P$310,MATCH(LEFT(M312,255),LEFT('Disaggregation Data'!$J$159:$J$310,255),0))=0,"",INDEX('Disaggregation Data'!$P$159:$P$310,MATCH(LEFT(M312,255),LEFT('Disaggregation Data'!J$159:$J$310,255),0))),"")</f>
        <v/>
      </c>
      <c r="I312" s="412" t="str">
        <f t="array" ref="I312">IFERROR(IF(INDEX('Disaggregation Data'!$M$159:$M$310,MATCH(LEFT(M312,255),LEFT('Disaggregation Data'!$J$159:$J$310,255),0))=0,"",INDEX('Disaggregation Data'!$M$159:$M$310,MATCH(LEFT(M312,255),LEFT('Disaggregation Data'!J$159:$J$310,255),0))),"")</f>
        <v/>
      </c>
      <c r="J312" s="412" t="str">
        <f t="array" ref="J312">IFERROR(IF(INDEX('Disaggregation Data'!$N$159:$N$310,MATCH(LEFT(M312,255),LEFT('Disaggregation Data'!$J$159:$J$310,255),0))=0,"",INDEX('Disaggregation Data'!$N$159:$N$310,MATCH(LEFT(M312,255),LEFT('Disaggregation Data'!J$159:$J$310,255),0))),"")</f>
        <v/>
      </c>
      <c r="K312" s="504">
        <f t="shared" si="20"/>
        <v>134</v>
      </c>
      <c r="L312" s="504" t="str">
        <f t="shared" si="21"/>
        <v/>
      </c>
      <c r="M312" s="504" t="str">
        <f t="shared" si="22"/>
        <v/>
      </c>
      <c r="N312" s="482" t="b">
        <f t="shared" si="23"/>
        <v>0</v>
      </c>
      <c r="O312" s="487" t="s">
        <v>2023</v>
      </c>
      <c r="P312" s="526" t="str">
        <f t="array" ref="P312">IFERROR(IF(INDEX('Disaggregation Records'!$G$59:$G$92,MATCH(LEFT(L312,255),LEFT('Disaggregation Records'!$D$59:$D$92,255),0))=0,"",INDEX('Disaggregation Records'!$G$59:$G$92,MATCH(LEFT(L312,255),LEFT('Disaggregation Records'!$D$59:$D$92,255),0))),"")</f>
        <v/>
      </c>
      <c r="Q312" s="525" t="s">
        <v>886</v>
      </c>
      <c r="R312" s="50"/>
    </row>
    <row r="313" spans="1:18" ht="47.1" customHeight="1" x14ac:dyDescent="0.25">
      <c r="A313" s="410">
        <v>15</v>
      </c>
      <c r="B313" s="428" t="str">
        <f>IFERROR(VLOOKUP(A313,'Outcome Indicators - Section C'!$A$10:$S$27,19,FALSE),"")</f>
        <v/>
      </c>
      <c r="C313" s="523" t="str">
        <f t="array" ref="C313">IFERROR(IF(INDEX('Disaggregation Records'!$E$59:$E$92,MATCH(LEFT(L313,255),LEFT('Disaggregation Records'!$D$59:$D$92,255),0))=0,"",INDEX('Disaggregation Records'!$E$59:$E$92,MATCH(LEFT(L313,255),LEFT('Disaggregation Records'!$D$59:$D$92,255),0))),"")</f>
        <v/>
      </c>
      <c r="D313" s="523" t="str">
        <f t="array" ref="D313">IFERROR(IF(INDEX('Disaggregation Records'!$F$59:$F$92,MATCH(LEFT(L313,255),LEFT('Disaggregation Records'!$D$59:$D$92,255),0))=0,"",INDEX('Disaggregation Records'!$F$59:$F$92,MATCH(LEFT(L313,255),LEFT('Disaggregation Records'!$D$59:$D$92,255),0))),"")</f>
        <v/>
      </c>
      <c r="E313" s="413" t="str">
        <f t="array" ref="E313">IFERROR(IF(INDEX('Disaggregation Data'!$K$159:$K$310,MATCH(LEFT(M313,255),LEFT('Disaggregation Data'!$J$159:$J$310,255),0))=0,"",INDEX('Disaggregation Data'!$K$159:$K$310,MATCH(LEFT(M313,255),LEFT('Disaggregation Data'!J$159:$J$310,255),0))),"")</f>
        <v/>
      </c>
      <c r="F313" s="413" t="str">
        <f t="array" ref="F313">IFERROR(IF(INDEX('Disaggregation Data'!$L$159:$L$310,MATCH(LEFT(M313,255),LEFT('Disaggregation Data'!$J$159:$J$310,255),0))=0,"",INDEX('Disaggregation Data'!$L$159:$L$310,MATCH(LEFT(M313,255),LEFT('Disaggregation Data'!J$159:$J$310,255),0))),"")</f>
        <v/>
      </c>
      <c r="G313" s="413" t="str">
        <f t="array" ref="G313">IFERROR(IF(INDEX('Disaggregation Data'!$O$159:$O$310,MATCH(LEFT(M313,255),LEFT('Disaggregation Data'!$J$159:$J$310,255),0))=0,"",INDEX('Disaggregation Data'!$O$159:$O$310,MATCH(LEFT(M313,255),LEFT('Disaggregation Data'!J$159:$J$310,255),0))),"")</f>
        <v/>
      </c>
      <c r="H313" s="412" t="str">
        <f t="array" ref="H313">IFERROR(IF(INDEX('Disaggregation Data'!$P$159:$P$310,MATCH(LEFT(M313,255),LEFT('Disaggregation Data'!$J$159:$J$310,255),0))=0,"",INDEX('Disaggregation Data'!$P$159:$P$310,MATCH(LEFT(M313,255),LEFT('Disaggregation Data'!J$159:$J$310,255),0))),"")</f>
        <v/>
      </c>
      <c r="I313" s="412" t="str">
        <f t="array" ref="I313">IFERROR(IF(INDEX('Disaggregation Data'!$M$159:$M$310,MATCH(LEFT(M313,255),LEFT('Disaggregation Data'!$J$159:$J$310,255),0))=0,"",INDEX('Disaggregation Data'!$M$159:$M$310,MATCH(LEFT(M313,255),LEFT('Disaggregation Data'!J$159:$J$310,255),0))),"")</f>
        <v/>
      </c>
      <c r="J313" s="412" t="str">
        <f t="array" ref="J313">IFERROR(IF(INDEX('Disaggregation Data'!$N$159:$N$310,MATCH(LEFT(M313,255),LEFT('Disaggregation Data'!$J$159:$J$310,255),0))=0,"",INDEX('Disaggregation Data'!$N$159:$N$310,MATCH(LEFT(M313,255),LEFT('Disaggregation Data'!J$159:$J$310,255),0))),"")</f>
        <v/>
      </c>
      <c r="K313" s="504">
        <f t="shared" si="20"/>
        <v>135</v>
      </c>
      <c r="L313" s="504" t="str">
        <f t="shared" si="21"/>
        <v/>
      </c>
      <c r="M313" s="504" t="str">
        <f t="shared" si="22"/>
        <v/>
      </c>
      <c r="N313" s="482" t="b">
        <f t="shared" si="23"/>
        <v>0</v>
      </c>
      <c r="O313" s="487" t="s">
        <v>2024</v>
      </c>
      <c r="P313" s="526" t="str">
        <f t="array" ref="P313">IFERROR(IF(INDEX('Disaggregation Records'!$G$59:$G$92,MATCH(LEFT(L313,255),LEFT('Disaggregation Records'!$D$59:$D$92,255),0))=0,"",INDEX('Disaggregation Records'!$G$59:$G$92,MATCH(LEFT(L313,255),LEFT('Disaggregation Records'!$D$59:$D$92,255),0))),"")</f>
        <v/>
      </c>
      <c r="Q313" s="525" t="s">
        <v>886</v>
      </c>
      <c r="R313" s="50"/>
    </row>
    <row r="314" spans="1:18" ht="47.1" customHeight="1" x14ac:dyDescent="0.25">
      <c r="A314" s="410">
        <v>15</v>
      </c>
      <c r="B314" s="428" t="str">
        <f>IFERROR(VLOOKUP(A314,'Outcome Indicators - Section C'!$A$10:$S$27,19,FALSE),"")</f>
        <v/>
      </c>
      <c r="C314" s="523" t="str">
        <f t="array" ref="C314">IFERROR(IF(INDEX('Disaggregation Records'!$E$59:$E$92,MATCH(LEFT(L314,255),LEFT('Disaggregation Records'!$D$59:$D$92,255),0))=0,"",INDEX('Disaggregation Records'!$E$59:$E$92,MATCH(LEFT(L314,255),LEFT('Disaggregation Records'!$D$59:$D$92,255),0))),"")</f>
        <v/>
      </c>
      <c r="D314" s="523" t="str">
        <f t="array" ref="D314">IFERROR(IF(INDEX('Disaggregation Records'!$F$59:$F$92,MATCH(LEFT(L314,255),LEFT('Disaggregation Records'!$D$59:$D$92,255),0))=0,"",INDEX('Disaggregation Records'!$F$59:$F$92,MATCH(LEFT(L314,255),LEFT('Disaggregation Records'!$D$59:$D$92,255),0))),"")</f>
        <v/>
      </c>
      <c r="E314" s="413" t="str">
        <f t="array" ref="E314">IFERROR(IF(INDEX('Disaggregation Data'!$K$159:$K$310,MATCH(LEFT(M314,255),LEFT('Disaggregation Data'!$J$159:$J$310,255),0))=0,"",INDEX('Disaggregation Data'!$K$159:$K$310,MATCH(LEFT(M314,255),LEFT('Disaggregation Data'!J$159:$J$310,255),0))),"")</f>
        <v/>
      </c>
      <c r="F314" s="413" t="str">
        <f t="array" ref="F314">IFERROR(IF(INDEX('Disaggregation Data'!$L$159:$L$310,MATCH(LEFT(M314,255),LEFT('Disaggregation Data'!$J$159:$J$310,255),0))=0,"",INDEX('Disaggregation Data'!$L$159:$L$310,MATCH(LEFT(M314,255),LEFT('Disaggregation Data'!J$159:$J$310,255),0))),"")</f>
        <v/>
      </c>
      <c r="G314" s="413" t="str">
        <f t="array" ref="G314">IFERROR(IF(INDEX('Disaggregation Data'!$O$159:$O$310,MATCH(LEFT(M314,255),LEFT('Disaggregation Data'!$J$159:$J$310,255),0))=0,"",INDEX('Disaggregation Data'!$O$159:$O$310,MATCH(LEFT(M314,255),LEFT('Disaggregation Data'!J$159:$J$310,255),0))),"")</f>
        <v/>
      </c>
      <c r="H314" s="412" t="str">
        <f t="array" ref="H314">IFERROR(IF(INDEX('Disaggregation Data'!$P$159:$P$310,MATCH(LEFT(M314,255),LEFT('Disaggregation Data'!$J$159:$J$310,255),0))=0,"",INDEX('Disaggregation Data'!$P$159:$P$310,MATCH(LEFT(M314,255),LEFT('Disaggregation Data'!J$159:$J$310,255),0))),"")</f>
        <v/>
      </c>
      <c r="I314" s="412" t="str">
        <f t="array" ref="I314">IFERROR(IF(INDEX('Disaggregation Data'!$M$159:$M$310,MATCH(LEFT(M314,255),LEFT('Disaggregation Data'!$J$159:$J$310,255),0))=0,"",INDEX('Disaggregation Data'!$M$159:$M$310,MATCH(LEFT(M314,255),LEFT('Disaggregation Data'!J$159:$J$310,255),0))),"")</f>
        <v/>
      </c>
      <c r="J314" s="412" t="str">
        <f t="array" ref="J314">IFERROR(IF(INDEX('Disaggregation Data'!$N$159:$N$310,MATCH(LEFT(M314,255),LEFT('Disaggregation Data'!$J$159:$J$310,255),0))=0,"",INDEX('Disaggregation Data'!$N$159:$N$310,MATCH(LEFT(M314,255),LEFT('Disaggregation Data'!J$159:$J$310,255),0))),"")</f>
        <v/>
      </c>
      <c r="K314" s="504">
        <f t="shared" si="20"/>
        <v>136</v>
      </c>
      <c r="L314" s="504" t="str">
        <f t="shared" si="21"/>
        <v/>
      </c>
      <c r="M314" s="504" t="str">
        <f t="shared" si="22"/>
        <v/>
      </c>
      <c r="N314" s="482" t="b">
        <f t="shared" si="23"/>
        <v>0</v>
      </c>
      <c r="O314" s="487" t="s">
        <v>2025</v>
      </c>
      <c r="P314" s="526" t="str">
        <f t="array" ref="P314">IFERROR(IF(INDEX('Disaggregation Records'!$G$59:$G$92,MATCH(LEFT(L314,255),LEFT('Disaggregation Records'!$D$59:$D$92,255),0))=0,"",INDEX('Disaggregation Records'!$G$59:$G$92,MATCH(LEFT(L314,255),LEFT('Disaggregation Records'!$D$59:$D$92,255),0))),"")</f>
        <v/>
      </c>
      <c r="Q314" s="525" t="s">
        <v>886</v>
      </c>
      <c r="R314" s="50"/>
    </row>
    <row r="315" spans="1:18" ht="47.1" customHeight="1" x14ac:dyDescent="0.25">
      <c r="A315" s="410">
        <v>15</v>
      </c>
      <c r="B315" s="428" t="str">
        <f>IFERROR(VLOOKUP(A315,'Outcome Indicators - Section C'!$A$10:$S$27,19,FALSE),"")</f>
        <v/>
      </c>
      <c r="C315" s="523" t="str">
        <f t="array" ref="C315">IFERROR(IF(INDEX('Disaggregation Records'!$E$59:$E$92,MATCH(LEFT(L315,255),LEFT('Disaggregation Records'!$D$59:$D$92,255),0))=0,"",INDEX('Disaggregation Records'!$E$59:$E$92,MATCH(LEFT(L315,255),LEFT('Disaggregation Records'!$D$59:$D$92,255),0))),"")</f>
        <v/>
      </c>
      <c r="D315" s="523" t="str">
        <f t="array" ref="D315">IFERROR(IF(INDEX('Disaggregation Records'!$F$59:$F$92,MATCH(LEFT(L315,255),LEFT('Disaggregation Records'!$D$59:$D$92,255),0))=0,"",INDEX('Disaggregation Records'!$F$59:$F$92,MATCH(LEFT(L315,255),LEFT('Disaggregation Records'!$D$59:$D$92,255),0))),"")</f>
        <v/>
      </c>
      <c r="E315" s="413" t="str">
        <f t="array" ref="E315">IFERROR(IF(INDEX('Disaggregation Data'!$K$159:$K$310,MATCH(LEFT(M315,255),LEFT('Disaggregation Data'!$J$159:$J$310,255),0))=0,"",INDEX('Disaggregation Data'!$K$159:$K$310,MATCH(LEFT(M315,255),LEFT('Disaggregation Data'!J$159:$J$310,255),0))),"")</f>
        <v/>
      </c>
      <c r="F315" s="413" t="str">
        <f t="array" ref="F315">IFERROR(IF(INDEX('Disaggregation Data'!$L$159:$L$310,MATCH(LEFT(M315,255),LEFT('Disaggregation Data'!$J$159:$J$310,255),0))=0,"",INDEX('Disaggregation Data'!$L$159:$L$310,MATCH(LEFT(M315,255),LEFT('Disaggregation Data'!J$159:$J$310,255),0))),"")</f>
        <v/>
      </c>
      <c r="G315" s="413" t="str">
        <f t="array" ref="G315">IFERROR(IF(INDEX('Disaggregation Data'!$O$159:$O$310,MATCH(LEFT(M315,255),LEFT('Disaggregation Data'!$J$159:$J$310,255),0))=0,"",INDEX('Disaggregation Data'!$O$159:$O$310,MATCH(LEFT(M315,255),LEFT('Disaggregation Data'!J$159:$J$310,255),0))),"")</f>
        <v/>
      </c>
      <c r="H315" s="412" t="str">
        <f t="array" ref="H315">IFERROR(IF(INDEX('Disaggregation Data'!$P$159:$P$310,MATCH(LEFT(M315,255),LEFT('Disaggregation Data'!$J$159:$J$310,255),0))=0,"",INDEX('Disaggregation Data'!$P$159:$P$310,MATCH(LEFT(M315,255),LEFT('Disaggregation Data'!J$159:$J$310,255),0))),"")</f>
        <v/>
      </c>
      <c r="I315" s="412" t="str">
        <f t="array" ref="I315">IFERROR(IF(INDEX('Disaggregation Data'!$M$159:$M$310,MATCH(LEFT(M315,255),LEFT('Disaggregation Data'!$J$159:$J$310,255),0))=0,"",INDEX('Disaggregation Data'!$M$159:$M$310,MATCH(LEFT(M315,255),LEFT('Disaggregation Data'!J$159:$J$310,255),0))),"")</f>
        <v/>
      </c>
      <c r="J315" s="412" t="str">
        <f t="array" ref="J315">IFERROR(IF(INDEX('Disaggregation Data'!$N$159:$N$310,MATCH(LEFT(M315,255),LEFT('Disaggregation Data'!$J$159:$J$310,255),0))=0,"",INDEX('Disaggregation Data'!$N$159:$N$310,MATCH(LEFT(M315,255),LEFT('Disaggregation Data'!J$159:$J$310,255),0))),"")</f>
        <v/>
      </c>
      <c r="K315" s="504">
        <f t="shared" si="20"/>
        <v>137</v>
      </c>
      <c r="L315" s="504" t="str">
        <f t="shared" si="21"/>
        <v/>
      </c>
      <c r="M315" s="504" t="str">
        <f t="shared" si="22"/>
        <v/>
      </c>
      <c r="N315" s="482" t="b">
        <f t="shared" si="23"/>
        <v>0</v>
      </c>
      <c r="O315" s="487" t="s">
        <v>2026</v>
      </c>
      <c r="P315" s="526" t="str">
        <f t="array" ref="P315">IFERROR(IF(INDEX('Disaggregation Records'!$G$59:$G$92,MATCH(LEFT(L315,255),LEFT('Disaggregation Records'!$D$59:$D$92,255),0))=0,"",INDEX('Disaggregation Records'!$G$59:$G$92,MATCH(LEFT(L315,255),LEFT('Disaggregation Records'!$D$59:$D$92,255),0))),"")</f>
        <v/>
      </c>
      <c r="Q315" s="525" t="s">
        <v>886</v>
      </c>
      <c r="R315" s="50"/>
    </row>
    <row r="316" spans="1:18" ht="47.1" customHeight="1" x14ac:dyDescent="0.25">
      <c r="A316" s="410">
        <v>15</v>
      </c>
      <c r="B316" s="428" t="str">
        <f>IFERROR(VLOOKUP(A316,'Outcome Indicators - Section C'!$A$10:$S$27,19,FALSE),"")</f>
        <v/>
      </c>
      <c r="C316" s="523" t="str">
        <f t="array" ref="C316">IFERROR(IF(INDEX('Disaggregation Records'!$E$59:$E$92,MATCH(LEFT(L316,255),LEFT('Disaggregation Records'!$D$59:$D$92,255),0))=0,"",INDEX('Disaggregation Records'!$E$59:$E$92,MATCH(LEFT(L316,255),LEFT('Disaggregation Records'!$D$59:$D$92,255),0))),"")</f>
        <v/>
      </c>
      <c r="D316" s="523" t="str">
        <f t="array" ref="D316">IFERROR(IF(INDEX('Disaggregation Records'!$F$59:$F$92,MATCH(LEFT(L316,255),LEFT('Disaggregation Records'!$D$59:$D$92,255),0))=0,"",INDEX('Disaggregation Records'!$F$59:$F$92,MATCH(LEFT(L316,255),LEFT('Disaggregation Records'!$D$59:$D$92,255),0))),"")</f>
        <v/>
      </c>
      <c r="E316" s="413" t="str">
        <f t="array" ref="E316">IFERROR(IF(INDEX('Disaggregation Data'!$K$159:$K$310,MATCH(LEFT(M316,255),LEFT('Disaggregation Data'!$J$159:$J$310,255),0))=0,"",INDEX('Disaggregation Data'!$K$159:$K$310,MATCH(LEFT(M316,255),LEFT('Disaggregation Data'!J$159:$J$310,255),0))),"")</f>
        <v/>
      </c>
      <c r="F316" s="413" t="str">
        <f t="array" ref="F316">IFERROR(IF(INDEX('Disaggregation Data'!$L$159:$L$310,MATCH(LEFT(M316,255),LEFT('Disaggregation Data'!$J$159:$J$310,255),0))=0,"",INDEX('Disaggregation Data'!$L$159:$L$310,MATCH(LEFT(M316,255),LEFT('Disaggregation Data'!J$159:$J$310,255),0))),"")</f>
        <v/>
      </c>
      <c r="G316" s="413" t="str">
        <f t="array" ref="G316">IFERROR(IF(INDEX('Disaggregation Data'!$O$159:$O$310,MATCH(LEFT(M316,255),LEFT('Disaggregation Data'!$J$159:$J$310,255),0))=0,"",INDEX('Disaggregation Data'!$O$159:$O$310,MATCH(LEFT(M316,255),LEFT('Disaggregation Data'!J$159:$J$310,255),0))),"")</f>
        <v/>
      </c>
      <c r="H316" s="412" t="str">
        <f t="array" ref="H316">IFERROR(IF(INDEX('Disaggregation Data'!$P$159:$P$310,MATCH(LEFT(M316,255),LEFT('Disaggregation Data'!$J$159:$J$310,255),0))=0,"",INDEX('Disaggregation Data'!$P$159:$P$310,MATCH(LEFT(M316,255),LEFT('Disaggregation Data'!J$159:$J$310,255),0))),"")</f>
        <v/>
      </c>
      <c r="I316" s="412" t="str">
        <f t="array" ref="I316">IFERROR(IF(INDEX('Disaggregation Data'!$M$159:$M$310,MATCH(LEFT(M316,255),LEFT('Disaggregation Data'!$J$159:$J$310,255),0))=0,"",INDEX('Disaggregation Data'!$M$159:$M$310,MATCH(LEFT(M316,255),LEFT('Disaggregation Data'!J$159:$J$310,255),0))),"")</f>
        <v/>
      </c>
      <c r="J316" s="412" t="str">
        <f t="array" ref="J316">IFERROR(IF(INDEX('Disaggregation Data'!$N$159:$N$310,MATCH(LEFT(M316,255),LEFT('Disaggregation Data'!$J$159:$J$310,255),0))=0,"",INDEX('Disaggregation Data'!$N$159:$N$310,MATCH(LEFT(M316,255),LEFT('Disaggregation Data'!J$159:$J$310,255),0))),"")</f>
        <v/>
      </c>
      <c r="K316" s="504">
        <f t="shared" si="20"/>
        <v>138</v>
      </c>
      <c r="L316" s="504" t="str">
        <f t="shared" si="21"/>
        <v/>
      </c>
      <c r="M316" s="504" t="str">
        <f t="shared" si="22"/>
        <v/>
      </c>
      <c r="N316" s="482" t="b">
        <f t="shared" si="23"/>
        <v>0</v>
      </c>
      <c r="O316" s="487" t="s">
        <v>2027</v>
      </c>
      <c r="P316" s="526" t="str">
        <f t="array" ref="P316">IFERROR(IF(INDEX('Disaggregation Records'!$G$59:$G$92,MATCH(LEFT(L316,255),LEFT('Disaggregation Records'!$D$59:$D$92,255),0))=0,"",INDEX('Disaggregation Records'!$G$59:$G$92,MATCH(LEFT(L316,255),LEFT('Disaggregation Records'!$D$59:$D$92,255),0))),"")</f>
        <v/>
      </c>
      <c r="Q316" s="525" t="s">
        <v>886</v>
      </c>
      <c r="R316" s="50"/>
    </row>
    <row r="317" spans="1:18" ht="47.1" customHeight="1" x14ac:dyDescent="0.25">
      <c r="A317" s="410">
        <v>15</v>
      </c>
      <c r="B317" s="428" t="str">
        <f>IFERROR(VLOOKUP(A317,'Outcome Indicators - Section C'!$A$10:$S$27,19,FALSE),"")</f>
        <v/>
      </c>
      <c r="C317" s="523" t="str">
        <f t="array" ref="C317">IFERROR(IF(INDEX('Disaggregation Records'!$E$59:$E$92,MATCH(LEFT(L317,255),LEFT('Disaggregation Records'!$D$59:$D$92,255),0))=0,"",INDEX('Disaggregation Records'!$E$59:$E$92,MATCH(LEFT(L317,255),LEFT('Disaggregation Records'!$D$59:$D$92,255),0))),"")</f>
        <v/>
      </c>
      <c r="D317" s="523" t="str">
        <f t="array" ref="D317">IFERROR(IF(INDEX('Disaggregation Records'!$F$59:$F$92,MATCH(LEFT(L317,255),LEFT('Disaggregation Records'!$D$59:$D$92,255),0))=0,"",INDEX('Disaggregation Records'!$F$59:$F$92,MATCH(LEFT(L317,255),LEFT('Disaggregation Records'!$D$59:$D$92,255),0))),"")</f>
        <v/>
      </c>
      <c r="E317" s="413" t="str">
        <f t="array" ref="E317">IFERROR(IF(INDEX('Disaggregation Data'!$K$159:$K$310,MATCH(LEFT(M317,255),LEFT('Disaggregation Data'!$J$159:$J$310,255),0))=0,"",INDEX('Disaggregation Data'!$K$159:$K$310,MATCH(LEFT(M317,255),LEFT('Disaggregation Data'!J$159:$J$310,255),0))),"")</f>
        <v/>
      </c>
      <c r="F317" s="413" t="str">
        <f t="array" ref="F317">IFERROR(IF(INDEX('Disaggregation Data'!$L$159:$L$310,MATCH(LEFT(M317,255),LEFT('Disaggregation Data'!$J$159:$J$310,255),0))=0,"",INDEX('Disaggregation Data'!$L$159:$L$310,MATCH(LEFT(M317,255),LEFT('Disaggregation Data'!J$159:$J$310,255),0))),"")</f>
        <v/>
      </c>
      <c r="G317" s="413" t="str">
        <f t="array" ref="G317">IFERROR(IF(INDEX('Disaggregation Data'!$O$159:$O$310,MATCH(LEFT(M317,255),LEFT('Disaggregation Data'!$J$159:$J$310,255),0))=0,"",INDEX('Disaggregation Data'!$O$159:$O$310,MATCH(LEFT(M317,255),LEFT('Disaggregation Data'!J$159:$J$310,255),0))),"")</f>
        <v/>
      </c>
      <c r="H317" s="412" t="str">
        <f t="array" ref="H317">IFERROR(IF(INDEX('Disaggregation Data'!$P$159:$P$310,MATCH(LEFT(M317,255),LEFT('Disaggregation Data'!$J$159:$J$310,255),0))=0,"",INDEX('Disaggregation Data'!$P$159:$P$310,MATCH(LEFT(M317,255),LEFT('Disaggregation Data'!J$159:$J$310,255),0))),"")</f>
        <v/>
      </c>
      <c r="I317" s="412" t="str">
        <f t="array" ref="I317">IFERROR(IF(INDEX('Disaggregation Data'!$M$159:$M$310,MATCH(LEFT(M317,255),LEFT('Disaggregation Data'!$J$159:$J$310,255),0))=0,"",INDEX('Disaggregation Data'!$M$159:$M$310,MATCH(LEFT(M317,255),LEFT('Disaggregation Data'!J$159:$J$310,255),0))),"")</f>
        <v/>
      </c>
      <c r="J317" s="412" t="str">
        <f t="array" ref="J317">IFERROR(IF(INDEX('Disaggregation Data'!$N$159:$N$310,MATCH(LEFT(M317,255),LEFT('Disaggregation Data'!$J$159:$J$310,255),0))=0,"",INDEX('Disaggregation Data'!$N$159:$N$310,MATCH(LEFT(M317,255),LEFT('Disaggregation Data'!J$159:$J$310,255),0))),"")</f>
        <v/>
      </c>
      <c r="K317" s="504">
        <f t="shared" si="20"/>
        <v>139</v>
      </c>
      <c r="L317" s="504" t="str">
        <f t="shared" si="21"/>
        <v/>
      </c>
      <c r="M317" s="504" t="str">
        <f t="shared" si="22"/>
        <v/>
      </c>
      <c r="N317" s="482" t="b">
        <f t="shared" si="23"/>
        <v>0</v>
      </c>
      <c r="O317" s="487" t="s">
        <v>2028</v>
      </c>
      <c r="P317" s="526" t="str">
        <f t="array" ref="P317">IFERROR(IF(INDEX('Disaggregation Records'!$G$59:$G$92,MATCH(LEFT(L317,255),LEFT('Disaggregation Records'!$D$59:$D$92,255),0))=0,"",INDEX('Disaggregation Records'!$G$59:$G$92,MATCH(LEFT(L317,255),LEFT('Disaggregation Records'!$D$59:$D$92,255),0))),"")</f>
        <v/>
      </c>
      <c r="Q317" s="525" t="s">
        <v>886</v>
      </c>
      <c r="R317" s="50"/>
    </row>
    <row r="318" spans="1:18" ht="2.25" customHeight="1" thickBot="1" x14ac:dyDescent="0.3">
      <c r="A318" s="64"/>
      <c r="B318" s="65"/>
      <c r="C318" s="65"/>
      <c r="D318" s="65"/>
      <c r="E318" s="65"/>
      <c r="F318" s="65"/>
      <c r="G318" s="65"/>
      <c r="H318" s="65"/>
      <c r="I318" s="65"/>
      <c r="J318" s="65"/>
      <c r="K318" s="65"/>
      <c r="L318" s="65"/>
      <c r="M318" s="65"/>
      <c r="N318" s="65"/>
      <c r="O318" s="65"/>
      <c r="P318" s="323"/>
      <c r="Q318" s="323"/>
      <c r="R318" s="60"/>
    </row>
    <row r="319" spans="1:18" ht="30" hidden="1" customHeight="1" x14ac:dyDescent="0.25">
      <c r="P319" s="134"/>
      <c r="Q319" s="134"/>
    </row>
    <row r="320" spans="1:18" ht="30" hidden="1" customHeight="1" x14ac:dyDescent="0.25">
      <c r="P320" s="134"/>
      <c r="Q320" s="134"/>
    </row>
    <row r="321" spans="1:33" ht="30" hidden="1" customHeight="1" x14ac:dyDescent="0.25">
      <c r="P321" s="134"/>
      <c r="Q321" s="134"/>
    </row>
    <row r="322" spans="1:33" ht="12.75" hidden="1" customHeight="1" x14ac:dyDescent="0.25">
      <c r="P322" s="134"/>
      <c r="Q322" s="134"/>
    </row>
    <row r="323" spans="1:33" ht="36" customHeight="1" thickBot="1" x14ac:dyDescent="0.3">
      <c r="P323" s="134"/>
      <c r="Q323" s="134"/>
    </row>
    <row r="324" spans="1:33" ht="33" customHeight="1" thickBot="1" x14ac:dyDescent="0.3">
      <c r="A324" s="595" t="s">
        <v>284</v>
      </c>
      <c r="B324" s="596"/>
      <c r="C324" s="596"/>
      <c r="D324" s="596"/>
      <c r="E324" s="596"/>
      <c r="F324" s="596"/>
      <c r="G324" s="596"/>
      <c r="H324" s="596"/>
      <c r="I324" s="596"/>
      <c r="J324" s="596"/>
      <c r="K324" s="596"/>
      <c r="L324" s="596"/>
      <c r="M324" s="596"/>
      <c r="N324" s="596"/>
      <c r="O324" s="596"/>
      <c r="P324" s="596"/>
      <c r="Q324" s="596"/>
      <c r="R324" s="596"/>
      <c r="S324" s="596"/>
      <c r="T324" s="596"/>
      <c r="U324" s="596"/>
      <c r="V324" s="326"/>
      <c r="W324" s="328"/>
      <c r="X324" s="377"/>
      <c r="Y324" s="377"/>
      <c r="Z324" s="377"/>
      <c r="AA324" s="377"/>
      <c r="AB324" s="377"/>
      <c r="AC324" s="377"/>
      <c r="AD324" s="377"/>
      <c r="AE324" s="363"/>
      <c r="AF324" s="134"/>
      <c r="AG324" s="134"/>
    </row>
    <row r="325" spans="1:33" ht="51" customHeight="1" x14ac:dyDescent="0.25">
      <c r="A325" s="423" t="s">
        <v>285</v>
      </c>
      <c r="B325" s="405" t="s">
        <v>302</v>
      </c>
      <c r="C325" s="405" t="s">
        <v>300</v>
      </c>
      <c r="D325" s="405" t="s">
        <v>301</v>
      </c>
      <c r="E325" s="489" t="s">
        <v>288</v>
      </c>
      <c r="F325" s="489" t="s">
        <v>289</v>
      </c>
      <c r="G325" s="489" t="s">
        <v>290</v>
      </c>
      <c r="H325" s="403" t="s">
        <v>266</v>
      </c>
      <c r="I325" s="405" t="s">
        <v>267</v>
      </c>
      <c r="J325" s="403" t="s">
        <v>270</v>
      </c>
      <c r="K325" s="489" t="s">
        <v>92</v>
      </c>
      <c r="L325" s="489" t="s">
        <v>93</v>
      </c>
      <c r="M325" s="489" t="s">
        <v>90</v>
      </c>
      <c r="N325" s="489" t="s">
        <v>91</v>
      </c>
      <c r="O325" s="489" t="s">
        <v>107</v>
      </c>
      <c r="P325" s="489"/>
      <c r="Q325" s="489"/>
      <c r="R325" s="489"/>
      <c r="S325" s="489"/>
      <c r="T325" s="489"/>
      <c r="U325" s="405" t="s">
        <v>218</v>
      </c>
      <c r="V325" s="405" t="s">
        <v>219</v>
      </c>
      <c r="W325" s="527"/>
      <c r="X325" s="527" t="s">
        <v>153</v>
      </c>
      <c r="Y325" s="527">
        <v>0</v>
      </c>
      <c r="Z325" s="527" t="s">
        <v>108</v>
      </c>
      <c r="AA325" s="527" t="s">
        <v>28</v>
      </c>
      <c r="AB325" s="527" t="s">
        <v>30</v>
      </c>
      <c r="AC325" s="527" t="s">
        <v>171</v>
      </c>
      <c r="AD325" s="527" t="s">
        <v>320</v>
      </c>
      <c r="AE325" s="393"/>
      <c r="AF325" s="134"/>
      <c r="AG325" s="134"/>
    </row>
    <row r="326" spans="1:33" ht="47.1" hidden="1" customHeight="1" x14ac:dyDescent="0.25">
      <c r="A326" s="410" t="s">
        <v>50</v>
      </c>
      <c r="B326" s="428" t="str">
        <f>IFERROR(VLOOKUP(A326,'Coverage Indicators - Section D'!$A$10:$Y$42,25,FALSE),"")</f>
        <v/>
      </c>
      <c r="C326" s="523" t="str">
        <f t="array" ref="C326">IFERROR(IF(INDEX('Disaggregation Records'!$E$95:$E$183,MATCH(LEFT(Z326,255),LEFT('Disaggregation Records'!$D$95:$D$183,255),0))=0,"",INDEX('Disaggregation Records'!$E$95:$E$183,MATCH(LEFT(Z326,255),LEFT('Disaggregation Records'!$D$95:$D$183,255),0))),"")</f>
        <v/>
      </c>
      <c r="D326" s="523" t="str">
        <f t="array" ref="D326">IFERROR(IF(INDEX('Disaggregation Records'!$F$95:$F$183,MATCH(LEFT(Z326,255),LEFT('Disaggregation Records'!$D$95:$D$183,255),0))=0,"",INDEX('Disaggregation Records'!$F$95:$F$183,MATCH(LEFT(Z326,255),LEFT('Disaggregation Records'!$D$95:$D$183,255),0))),"")</f>
        <v/>
      </c>
      <c r="E326" s="430" t="str">
        <f t="array" ref="E326">IFERROR(IF(INDEX('Disaggregation Data'!$K$315:$K$616,MATCH(LEFT(X326,255),LEFT('Disaggregation Data'!$J$315:$J$616,255),0))=0,"",INDEX('Disaggregation Data'!$K$315:$K$616,MATCH(LEFT(X326,255),LEFT('Disaggregation Data'!J$315:$J$616,255),0))),"")</f>
        <v/>
      </c>
      <c r="F326" s="431" t="str">
        <f t="array" ref="F326">IFERROR(IF(INDEX('Disaggregation Data'!$L$315:$L$616,MATCH(LEFT(X326,255),LEFT('Disaggregation Data'!$J$315:$J$616,255),0))=0,"",INDEX('Disaggregation Data'!$L$315:$L$616,MATCH(LEFT(X326,255),LEFT('Disaggregation Data'!J$315:$J$616,255),0))),"")</f>
        <v/>
      </c>
      <c r="G326" s="495" t="str">
        <f t="array" ref="G326">IFERROR(IF(INDEX('Disaggregation Data'!$M$315:$M$616,MATCH(LEFT(X326,255),LEFT('Disaggregation Data'!$J$315:$J$616,255),0))=0,(E326/F326)*100,INDEX('Disaggregation Data'!$M$315:$M$616,MATCH(LEFT(X326,255),LEFT('Disaggregation Data'!J$315:$J$616,255),0))),"")</f>
        <v/>
      </c>
      <c r="H326" s="434" t="str">
        <f t="array" ref="H326">IFERROR(IF(INDEX('Disaggregation Data'!$N$315:$N$616,MATCH(LEFT(X326,255),LEFT('Disaggregation Data'!$J$315:$J$616,255),0))=0,"",INDEX('Disaggregation Data'!$N$315:$N$616,MATCH(LEFT(X326,255),LEFT('Disaggregation Data'!J$315:$J$616,255),0))),"")</f>
        <v/>
      </c>
      <c r="I326" s="434" t="str">
        <f t="array" ref="I326">IFERROR(IF(INDEX('Disaggregation Data'!$Q$315:$Q$616,MATCH(LEFT(X326,255),LEFT('Disaggregation Data'!$J$315:$J$616,255),0))=0,"",INDEX('Disaggregation Data'!$Q$315:$Q$616,MATCH(LEFT(X326,255),LEFT('Disaggregation Data'!J$315:$J$616,255),0))),"")</f>
        <v/>
      </c>
      <c r="J326" s="448" t="str">
        <f t="array" ref="J326">IFERROR(IF(INDEX('Disaggregation Data'!$R$315:$R$616,MATCH(LEFT(X326,255),LEFT('Disaggregation Data'!$J$315:$J$616,255),0))=0,"",INDEX('Disaggregation Data'!$R$315:$R$616,MATCH(LEFT(X326,255),LEFT('Disaggregation Data'!J$315:$J$616,255),0))),"")</f>
        <v/>
      </c>
      <c r="K326" s="485"/>
      <c r="L326" s="485"/>
      <c r="M326" s="485"/>
      <c r="N326" s="485"/>
      <c r="O326" s="485"/>
      <c r="P326" s="430"/>
      <c r="Q326" s="430"/>
      <c r="R326" s="430"/>
      <c r="S326" s="430"/>
      <c r="T326" s="430"/>
      <c r="U326" s="434" t="str">
        <f t="array" ref="U326">IFERROR(IF(INDEX('Disaggregation Data'!$O$315:$O$616,MATCH(LEFT(X326,255),LEFT('Disaggregation Data'!$J$315:$J$616,255),0))=0,"",INDEX('Disaggregation Data'!$O$315:$O$616,MATCH(LEFT(X326,255),LEFT('Disaggregation Data'!J$315:$J$616,255),0))),"")</f>
        <v/>
      </c>
      <c r="V326" s="448" t="str">
        <f t="array" ref="V326">IFERROR(IF(INDEX('Disaggregation Data'!$P$315:$P$616,MATCH(LEFT(X326,255),LEFT('Disaggregation Data'!$J$315:$J$616,255),0))=0,"",INDEX('Disaggregation Data'!$P$315:$P$616,MATCH(LEFT(X326,255),LEFT('Disaggregation Data'!J$315:$J$616,255),0))),"")</f>
        <v/>
      </c>
      <c r="W326" s="528"/>
      <c r="X326" s="528" t="str">
        <f>IF(B326&lt;&gt;"",B326&amp;C326&amp;D326,"")</f>
        <v/>
      </c>
      <c r="Y326" s="528">
        <f>IF(B326=B325,Y325+1,0)</f>
        <v>0</v>
      </c>
      <c r="Z326" s="528" t="str">
        <f>IF(B326&lt;&gt;"",B326&amp;"-"&amp;Y326,"")</f>
        <v/>
      </c>
      <c r="AA326" s="528" t="b">
        <f>IFERROR(IF(B326&lt;&gt;"",TRUE,FALSE),"")</f>
        <v>0</v>
      </c>
      <c r="AB326" s="528" t="s">
        <v>29</v>
      </c>
      <c r="AC326" s="528" t="str">
        <f t="array" ref="AC326">IFERROR(IF(INDEX('Disaggregation Records'!$G$95:$G$183,MATCH(LEFT(Z326,255),LEFT('Disaggregation Records'!$D$95:$D$183,255),0))=0,"",INDEX('Disaggregation Records'!$G$95:$G$183,MATCH(LEFT(Z326,255),LEFT('Disaggregation Records'!$D$95:$D$183,255),0))),"")</f>
        <v/>
      </c>
      <c r="AD326" s="528" t="s">
        <v>29</v>
      </c>
      <c r="AE326" s="393"/>
      <c r="AF326" s="134"/>
      <c r="AG326" s="134"/>
    </row>
    <row r="327" spans="1:33" ht="47.1" customHeight="1" x14ac:dyDescent="0.25">
      <c r="A327" s="410">
        <v>1</v>
      </c>
      <c r="B327" s="428" t="str">
        <f>IFERROR(VLOOKUP(A327,'Coverage Indicators - Section D'!$A$10:$Y$42,25,FALSE),"")</f>
        <v/>
      </c>
      <c r="C327" s="523" t="str">
        <f t="array" ref="C327">IFERROR(IF(INDEX('Disaggregation Records'!$E$95:$E$183,MATCH(LEFT(Z327,255),LEFT('Disaggregation Records'!$D$95:$D$183,255),0))=0,"",INDEX('Disaggregation Records'!$E$95:$E$183,MATCH(LEFT(Z327,255),LEFT('Disaggregation Records'!$D$95:$D$183,255),0))),"")</f>
        <v/>
      </c>
      <c r="D327" s="523" t="str">
        <f t="array" ref="D327">IFERROR(IF(INDEX('Disaggregation Records'!$F$95:$F$183,MATCH(LEFT(Z327,255),LEFT('Disaggregation Records'!$D$95:$D$183,255),0))=0,"",INDEX('Disaggregation Records'!$F$95:$F$183,MATCH(LEFT(Z327,255),LEFT('Disaggregation Records'!$D$95:$D$183,255),0))),"")</f>
        <v/>
      </c>
      <c r="E327" s="430" t="str">
        <f t="array" ref="E327">IFERROR(IF(INDEX('Disaggregation Data'!$K$315:$K$616,MATCH(LEFT(X327,255),LEFT('Disaggregation Data'!$J$315:$J$616,255),0))=0,"",INDEX('Disaggregation Data'!$K$315:$K$616,MATCH(LEFT(X327,255),LEFT('Disaggregation Data'!J$315:$J$616,255),0))),"")</f>
        <v/>
      </c>
      <c r="F327" s="431" t="str">
        <f t="array" ref="F327">IFERROR(IF(INDEX('Disaggregation Data'!$L$315:$L$616,MATCH(LEFT(X327,255),LEFT('Disaggregation Data'!$J$315:$J$616,255),0))=0,"",INDEX('Disaggregation Data'!$L$315:$L$616,MATCH(LEFT(X327,255),LEFT('Disaggregation Data'!J$315:$J$616,255),0))),"")</f>
        <v/>
      </c>
      <c r="G327" s="495" t="str">
        <f t="array" ref="G327">IFERROR(IF(INDEX('Disaggregation Data'!$M$315:$M$616,MATCH(LEFT(X327,255),LEFT('Disaggregation Data'!$J$315:$J$616,255),0))=0,(E327/F327)*100,INDEX('Disaggregation Data'!$M$315:$M$616,MATCH(LEFT(X327,255),LEFT('Disaggregation Data'!J$315:$J$616,255),0))),"")</f>
        <v/>
      </c>
      <c r="H327" s="434" t="str">
        <f t="array" ref="H327">IFERROR(IF(INDEX('Disaggregation Data'!$N$315:$N$616,MATCH(LEFT(X327,255),LEFT('Disaggregation Data'!$J$315:$J$616,255),0))=0,"",INDEX('Disaggregation Data'!$N$315:$N$616,MATCH(LEFT(X327,255),LEFT('Disaggregation Data'!J$315:$J$616,255),0))),"")</f>
        <v/>
      </c>
      <c r="I327" s="434" t="str">
        <f t="array" ref="I327">IFERROR(IF(INDEX('Disaggregation Data'!$Q$315:$Q$616,MATCH(LEFT(X327,255),LEFT('Disaggregation Data'!$J$315:$J$616,255),0))=0,"",INDEX('Disaggregation Data'!$Q$315:$Q$616,MATCH(LEFT(X327,255),LEFT('Disaggregation Data'!J$315:$J$616,255),0))),"")</f>
        <v/>
      </c>
      <c r="J327" s="448" t="str">
        <f t="array" ref="J327">IFERROR(IF(INDEX('Disaggregation Data'!$R$315:$R$616,MATCH(LEFT(X327,255),LEFT('Disaggregation Data'!$J$315:$J$616,255),0))=0,"",INDEX('Disaggregation Data'!$R$315:$R$616,MATCH(LEFT(X327,255),LEFT('Disaggregation Data'!J$315:$J$616,255),0))),"")</f>
        <v/>
      </c>
      <c r="K327" s="485"/>
      <c r="L327" s="485"/>
      <c r="M327" s="485"/>
      <c r="N327" s="485"/>
      <c r="O327" s="485"/>
      <c r="P327" s="430"/>
      <c r="Q327" s="430"/>
      <c r="R327" s="430"/>
      <c r="S327" s="430"/>
      <c r="T327" s="430"/>
      <c r="U327" s="434" t="str">
        <f t="array" ref="U327">IFERROR(IF(INDEX('Disaggregation Data'!$O$315:$O$616,MATCH(LEFT(X327,255),LEFT('Disaggregation Data'!$J$315:$J$616,255),0))=0,"",INDEX('Disaggregation Data'!$O$315:$O$616,MATCH(LEFT(X327,255),LEFT('Disaggregation Data'!J$315:$J$616,255),0))),"")</f>
        <v/>
      </c>
      <c r="V327" s="448" t="str">
        <f t="array" ref="V327">IFERROR(IF(INDEX('Disaggregation Data'!$P$315:$P$616,MATCH(LEFT(X327,255),LEFT('Disaggregation Data'!$J$315:$J$616,255),0))=0,"",INDEX('Disaggregation Data'!$P$315:$P$616,MATCH(LEFT(X327,255),LEFT('Disaggregation Data'!J$315:$J$616,255),0))),"")</f>
        <v/>
      </c>
      <c r="W327" s="528"/>
      <c r="X327" s="528" t="str">
        <f t="shared" ref="X327:X390" si="24">IF(B327&lt;&gt;"",B327&amp;C327&amp;D327,"")</f>
        <v/>
      </c>
      <c r="Y327" s="528">
        <f t="shared" ref="Y327:Y390" si="25">IF(B327=B326,Y326+1,0)</f>
        <v>1</v>
      </c>
      <c r="Z327" s="528" t="str">
        <f t="shared" ref="Z327:Z390" si="26">IF(B327&lt;&gt;"",B327&amp;"-"&amp;Y327,"")</f>
        <v/>
      </c>
      <c r="AA327" s="528" t="b">
        <f t="shared" ref="AA327:AA390" si="27">IFERROR(IF(B327&lt;&gt;"",TRUE,FALSE),"")</f>
        <v>0</v>
      </c>
      <c r="AB327" s="528" t="s">
        <v>2029</v>
      </c>
      <c r="AC327" s="528" t="str">
        <f t="array" ref="AC327">IFERROR(IF(INDEX('Disaggregation Records'!$G$95:$G$183,MATCH(LEFT(Z327,255),LEFT('Disaggregation Records'!$D$95:$D$183,255),0))=0,"",INDEX('Disaggregation Records'!$G$95:$G$183,MATCH(LEFT(Z327,255),LEFT('Disaggregation Records'!$D$95:$D$183,255),0))),"")</f>
        <v/>
      </c>
      <c r="AD327" s="528" t="s">
        <v>888</v>
      </c>
      <c r="AE327" s="393"/>
      <c r="AF327" s="134"/>
      <c r="AG327" s="134"/>
    </row>
    <row r="328" spans="1:33" ht="47.1" customHeight="1" x14ac:dyDescent="0.25">
      <c r="A328" s="410">
        <v>1</v>
      </c>
      <c r="B328" s="428" t="str">
        <f>IFERROR(VLOOKUP(A328,'Coverage Indicators - Section D'!$A$10:$Y$42,25,FALSE),"")</f>
        <v/>
      </c>
      <c r="C328" s="523" t="str">
        <f t="array" ref="C328">IFERROR(IF(INDEX('Disaggregation Records'!$E$95:$E$183,MATCH(LEFT(Z328,255),LEFT('Disaggregation Records'!$D$95:$D$183,255),0))=0,"",INDEX('Disaggregation Records'!$E$95:$E$183,MATCH(LEFT(Z328,255),LEFT('Disaggregation Records'!$D$95:$D$183,255),0))),"")</f>
        <v/>
      </c>
      <c r="D328" s="523" t="str">
        <f t="array" ref="D328">IFERROR(IF(INDEX('Disaggregation Records'!$F$95:$F$183,MATCH(LEFT(Z328,255),LEFT('Disaggregation Records'!$D$95:$D$183,255),0))=0,"",INDEX('Disaggregation Records'!$F$95:$F$183,MATCH(LEFT(Z328,255),LEFT('Disaggregation Records'!$D$95:$D$183,255),0))),"")</f>
        <v/>
      </c>
      <c r="E328" s="430" t="str">
        <f t="array" ref="E328">IFERROR(IF(INDEX('Disaggregation Data'!$K$315:$K$616,MATCH(LEFT(X328,255),LEFT('Disaggregation Data'!$J$315:$J$616,255),0))=0,"",INDEX('Disaggregation Data'!$K$315:$K$616,MATCH(LEFT(X328,255),LEFT('Disaggregation Data'!J$315:$J$616,255),0))),"")</f>
        <v/>
      </c>
      <c r="F328" s="431" t="str">
        <f t="array" ref="F328">IFERROR(IF(INDEX('Disaggregation Data'!$L$315:$L$616,MATCH(LEFT(X328,255),LEFT('Disaggregation Data'!$J$315:$J$616,255),0))=0,"",INDEX('Disaggregation Data'!$L$315:$L$616,MATCH(LEFT(X328,255),LEFT('Disaggregation Data'!J$315:$J$616,255),0))),"")</f>
        <v/>
      </c>
      <c r="G328" s="495" t="str">
        <f t="array" ref="G328">IFERROR(IF(INDEX('Disaggregation Data'!$M$315:$M$616,MATCH(LEFT(X328,255),LEFT('Disaggregation Data'!$J$315:$J$616,255),0))=0,(E328/F328)*100,INDEX('Disaggregation Data'!$M$315:$M$616,MATCH(LEFT(X328,255),LEFT('Disaggregation Data'!J$315:$J$616,255),0))),"")</f>
        <v/>
      </c>
      <c r="H328" s="434" t="str">
        <f t="array" ref="H328">IFERROR(IF(INDEX('Disaggregation Data'!$N$315:$N$616,MATCH(LEFT(X328,255),LEFT('Disaggregation Data'!$J$315:$J$616,255),0))=0,"",INDEX('Disaggregation Data'!$N$315:$N$616,MATCH(LEFT(X328,255),LEFT('Disaggregation Data'!J$315:$J$616,255),0))),"")</f>
        <v/>
      </c>
      <c r="I328" s="434" t="str">
        <f t="array" ref="I328">IFERROR(IF(INDEX('Disaggregation Data'!$Q$315:$Q$616,MATCH(LEFT(X328,255),LEFT('Disaggregation Data'!$J$315:$J$616,255),0))=0,"",INDEX('Disaggregation Data'!$Q$315:$Q$616,MATCH(LEFT(X328,255),LEFT('Disaggregation Data'!J$315:$J$616,255),0))),"")</f>
        <v/>
      </c>
      <c r="J328" s="448" t="str">
        <f t="array" ref="J328">IFERROR(IF(INDEX('Disaggregation Data'!$R$315:$R$616,MATCH(LEFT(X328,255),LEFT('Disaggregation Data'!$J$315:$J$616,255),0))=0,"",INDEX('Disaggregation Data'!$R$315:$R$616,MATCH(LEFT(X328,255),LEFT('Disaggregation Data'!J$315:$J$616,255),0))),"")</f>
        <v/>
      </c>
      <c r="K328" s="485"/>
      <c r="L328" s="485"/>
      <c r="M328" s="485"/>
      <c r="N328" s="485"/>
      <c r="O328" s="485"/>
      <c r="P328" s="430"/>
      <c r="Q328" s="430"/>
      <c r="R328" s="430"/>
      <c r="S328" s="430"/>
      <c r="T328" s="430"/>
      <c r="U328" s="434" t="str">
        <f t="array" ref="U328">IFERROR(IF(INDEX('Disaggregation Data'!$O$315:$O$616,MATCH(LEFT(X328,255),LEFT('Disaggregation Data'!$J$315:$J$616,255),0))=0,"",INDEX('Disaggregation Data'!$O$315:$O$616,MATCH(LEFT(X328,255),LEFT('Disaggregation Data'!J$315:$J$616,255),0))),"")</f>
        <v/>
      </c>
      <c r="V328" s="448" t="str">
        <f t="array" ref="V328">IFERROR(IF(INDEX('Disaggregation Data'!$P$315:$P$616,MATCH(LEFT(X328,255),LEFT('Disaggregation Data'!$J$315:$J$616,255),0))=0,"",INDEX('Disaggregation Data'!$P$315:$P$616,MATCH(LEFT(X328,255),LEFT('Disaggregation Data'!J$315:$J$616,255),0))),"")</f>
        <v/>
      </c>
      <c r="W328" s="528"/>
      <c r="X328" s="528" t="str">
        <f t="shared" si="24"/>
        <v/>
      </c>
      <c r="Y328" s="528">
        <f t="shared" si="25"/>
        <v>2</v>
      </c>
      <c r="Z328" s="528" t="str">
        <f t="shared" si="26"/>
        <v/>
      </c>
      <c r="AA328" s="528" t="b">
        <f t="shared" si="27"/>
        <v>0</v>
      </c>
      <c r="AB328" s="528" t="s">
        <v>2030</v>
      </c>
      <c r="AC328" s="528" t="str">
        <f t="array" ref="AC328">IFERROR(IF(INDEX('Disaggregation Records'!$G$95:$G$183,MATCH(LEFT(Z328,255),LEFT('Disaggregation Records'!$D$95:$D$183,255),0))=0,"",INDEX('Disaggregation Records'!$G$95:$G$183,MATCH(LEFT(Z328,255),LEFT('Disaggregation Records'!$D$95:$D$183,255),0))),"")</f>
        <v/>
      </c>
      <c r="AD328" s="528" t="s">
        <v>888</v>
      </c>
      <c r="AE328" s="393"/>
      <c r="AF328" s="134"/>
      <c r="AG328" s="134"/>
    </row>
    <row r="329" spans="1:33" ht="47.1" customHeight="1" x14ac:dyDescent="0.25">
      <c r="A329" s="410">
        <v>1</v>
      </c>
      <c r="B329" s="428" t="str">
        <f>IFERROR(VLOOKUP(A329,'Coverage Indicators - Section D'!$A$10:$Y$42,25,FALSE),"")</f>
        <v/>
      </c>
      <c r="C329" s="523" t="str">
        <f t="array" ref="C329">IFERROR(IF(INDEX('Disaggregation Records'!$E$95:$E$183,MATCH(LEFT(Z329,255),LEFT('Disaggregation Records'!$D$95:$D$183,255),0))=0,"",INDEX('Disaggregation Records'!$E$95:$E$183,MATCH(LEFT(Z329,255),LEFT('Disaggregation Records'!$D$95:$D$183,255),0))),"")</f>
        <v/>
      </c>
      <c r="D329" s="523" t="str">
        <f t="array" ref="D329">IFERROR(IF(INDEX('Disaggregation Records'!$F$95:$F$183,MATCH(LEFT(Z329,255),LEFT('Disaggregation Records'!$D$95:$D$183,255),0))=0,"",INDEX('Disaggregation Records'!$F$95:$F$183,MATCH(LEFT(Z329,255),LEFT('Disaggregation Records'!$D$95:$D$183,255),0))),"")</f>
        <v/>
      </c>
      <c r="E329" s="430" t="str">
        <f t="array" ref="E329">IFERROR(IF(INDEX('Disaggregation Data'!$K$315:$K$616,MATCH(LEFT(X329,255),LEFT('Disaggregation Data'!$J$315:$J$616,255),0))=0,"",INDEX('Disaggregation Data'!$K$315:$K$616,MATCH(LEFT(X329,255),LEFT('Disaggregation Data'!J$315:$J$616,255),0))),"")</f>
        <v/>
      </c>
      <c r="F329" s="431" t="str">
        <f t="array" ref="F329">IFERROR(IF(INDEX('Disaggregation Data'!$L$315:$L$616,MATCH(LEFT(X329,255),LEFT('Disaggregation Data'!$J$315:$J$616,255),0))=0,"",INDEX('Disaggregation Data'!$L$315:$L$616,MATCH(LEFT(X329,255),LEFT('Disaggregation Data'!J$315:$J$616,255),0))),"")</f>
        <v/>
      </c>
      <c r="G329" s="495" t="str">
        <f t="array" ref="G329">IFERROR(IF(INDEX('Disaggregation Data'!$M$315:$M$616,MATCH(LEFT(X329,255),LEFT('Disaggregation Data'!$J$315:$J$616,255),0))=0,(E329/F329)*100,INDEX('Disaggregation Data'!$M$315:$M$616,MATCH(LEFT(X329,255),LEFT('Disaggregation Data'!J$315:$J$616,255),0))),"")</f>
        <v/>
      </c>
      <c r="H329" s="434" t="str">
        <f t="array" ref="H329">IFERROR(IF(INDEX('Disaggregation Data'!$N$315:$N$616,MATCH(LEFT(X329,255),LEFT('Disaggregation Data'!$J$315:$J$616,255),0))=0,"",INDEX('Disaggregation Data'!$N$315:$N$616,MATCH(LEFT(X329,255),LEFT('Disaggregation Data'!J$315:$J$616,255),0))),"")</f>
        <v/>
      </c>
      <c r="I329" s="434" t="str">
        <f t="array" ref="I329">IFERROR(IF(INDEX('Disaggregation Data'!$Q$315:$Q$616,MATCH(LEFT(X329,255),LEFT('Disaggregation Data'!$J$315:$J$616,255),0))=0,"",INDEX('Disaggregation Data'!$Q$315:$Q$616,MATCH(LEFT(X329,255),LEFT('Disaggregation Data'!J$315:$J$616,255),0))),"")</f>
        <v/>
      </c>
      <c r="J329" s="448" t="str">
        <f t="array" ref="J329">IFERROR(IF(INDEX('Disaggregation Data'!$R$315:$R$616,MATCH(LEFT(X329,255),LEFT('Disaggregation Data'!$J$315:$J$616,255),0))=0,"",INDEX('Disaggregation Data'!$R$315:$R$616,MATCH(LEFT(X329,255),LEFT('Disaggregation Data'!J$315:$J$616,255),0))),"")</f>
        <v/>
      </c>
      <c r="K329" s="485"/>
      <c r="L329" s="485"/>
      <c r="M329" s="485"/>
      <c r="N329" s="485"/>
      <c r="O329" s="485"/>
      <c r="P329" s="430"/>
      <c r="Q329" s="430"/>
      <c r="R329" s="430"/>
      <c r="S329" s="430"/>
      <c r="T329" s="430"/>
      <c r="U329" s="434" t="str">
        <f t="array" ref="U329">IFERROR(IF(INDEX('Disaggregation Data'!$O$315:$O$616,MATCH(LEFT(X329,255),LEFT('Disaggregation Data'!$J$315:$J$616,255),0))=0,"",INDEX('Disaggregation Data'!$O$315:$O$616,MATCH(LEFT(X329,255),LEFT('Disaggregation Data'!J$315:$J$616,255),0))),"")</f>
        <v/>
      </c>
      <c r="V329" s="448" t="str">
        <f t="array" ref="V329">IFERROR(IF(INDEX('Disaggregation Data'!$P$315:$P$616,MATCH(LEFT(X329,255),LEFT('Disaggregation Data'!$J$315:$J$616,255),0))=0,"",INDEX('Disaggregation Data'!$P$315:$P$616,MATCH(LEFT(X329,255),LEFT('Disaggregation Data'!J$315:$J$616,255),0))),"")</f>
        <v/>
      </c>
      <c r="W329" s="528"/>
      <c r="X329" s="528" t="str">
        <f t="shared" si="24"/>
        <v/>
      </c>
      <c r="Y329" s="528">
        <f t="shared" si="25"/>
        <v>3</v>
      </c>
      <c r="Z329" s="528" t="str">
        <f t="shared" si="26"/>
        <v/>
      </c>
      <c r="AA329" s="528" t="b">
        <f t="shared" si="27"/>
        <v>0</v>
      </c>
      <c r="AB329" s="528" t="s">
        <v>2031</v>
      </c>
      <c r="AC329" s="528" t="str">
        <f t="array" ref="AC329">IFERROR(IF(INDEX('Disaggregation Records'!$G$95:$G$183,MATCH(LEFT(Z329,255),LEFT('Disaggregation Records'!$D$95:$D$183,255),0))=0,"",INDEX('Disaggregation Records'!$G$95:$G$183,MATCH(LEFT(Z329,255),LEFT('Disaggregation Records'!$D$95:$D$183,255),0))),"")</f>
        <v/>
      </c>
      <c r="AD329" s="528" t="s">
        <v>888</v>
      </c>
      <c r="AE329" s="393"/>
      <c r="AF329" s="134"/>
      <c r="AG329" s="134"/>
    </row>
    <row r="330" spans="1:33" ht="47.1" customHeight="1" x14ac:dyDescent="0.25">
      <c r="A330" s="410">
        <v>1</v>
      </c>
      <c r="B330" s="428" t="str">
        <f>IFERROR(VLOOKUP(A330,'Coverage Indicators - Section D'!$A$10:$Y$42,25,FALSE),"")</f>
        <v/>
      </c>
      <c r="C330" s="523" t="str">
        <f t="array" ref="C330">IFERROR(IF(INDEX('Disaggregation Records'!$E$95:$E$183,MATCH(LEFT(Z330,255),LEFT('Disaggregation Records'!$D$95:$D$183,255),0))=0,"",INDEX('Disaggregation Records'!$E$95:$E$183,MATCH(LEFT(Z330,255),LEFT('Disaggregation Records'!$D$95:$D$183,255),0))),"")</f>
        <v/>
      </c>
      <c r="D330" s="523" t="str">
        <f t="array" ref="D330">IFERROR(IF(INDEX('Disaggregation Records'!$F$95:$F$183,MATCH(LEFT(Z330,255),LEFT('Disaggregation Records'!$D$95:$D$183,255),0))=0,"",INDEX('Disaggregation Records'!$F$95:$F$183,MATCH(LEFT(Z330,255),LEFT('Disaggregation Records'!$D$95:$D$183,255),0))),"")</f>
        <v/>
      </c>
      <c r="E330" s="430" t="str">
        <f t="array" ref="E330">IFERROR(IF(INDEX('Disaggregation Data'!$K$315:$K$616,MATCH(LEFT(X330,255),LEFT('Disaggregation Data'!$J$315:$J$616,255),0))=0,"",INDEX('Disaggregation Data'!$K$315:$K$616,MATCH(LEFT(X330,255),LEFT('Disaggregation Data'!J$315:$J$616,255),0))),"")</f>
        <v/>
      </c>
      <c r="F330" s="431" t="str">
        <f t="array" ref="F330">IFERROR(IF(INDEX('Disaggregation Data'!$L$315:$L$616,MATCH(LEFT(X330,255),LEFT('Disaggregation Data'!$J$315:$J$616,255),0))=0,"",INDEX('Disaggregation Data'!$L$315:$L$616,MATCH(LEFT(X330,255),LEFT('Disaggregation Data'!J$315:$J$616,255),0))),"")</f>
        <v/>
      </c>
      <c r="G330" s="495" t="str">
        <f t="array" ref="G330">IFERROR(IF(INDEX('Disaggregation Data'!$M$315:$M$616,MATCH(LEFT(X330,255),LEFT('Disaggregation Data'!$J$315:$J$616,255),0))=0,(E330/F330)*100,INDEX('Disaggregation Data'!$M$315:$M$616,MATCH(LEFT(X330,255),LEFT('Disaggregation Data'!J$315:$J$616,255),0))),"")</f>
        <v/>
      </c>
      <c r="H330" s="434" t="str">
        <f t="array" ref="H330">IFERROR(IF(INDEX('Disaggregation Data'!$N$315:$N$616,MATCH(LEFT(X330,255),LEFT('Disaggregation Data'!$J$315:$J$616,255),0))=0,"",INDEX('Disaggregation Data'!$N$315:$N$616,MATCH(LEFT(X330,255),LEFT('Disaggregation Data'!J$315:$J$616,255),0))),"")</f>
        <v/>
      </c>
      <c r="I330" s="434" t="str">
        <f t="array" ref="I330">IFERROR(IF(INDEX('Disaggregation Data'!$Q$315:$Q$616,MATCH(LEFT(X330,255),LEFT('Disaggregation Data'!$J$315:$J$616,255),0))=0,"",INDEX('Disaggregation Data'!$Q$315:$Q$616,MATCH(LEFT(X330,255),LEFT('Disaggregation Data'!J$315:$J$616,255),0))),"")</f>
        <v/>
      </c>
      <c r="J330" s="448" t="str">
        <f t="array" ref="J330">IFERROR(IF(INDEX('Disaggregation Data'!$R$315:$R$616,MATCH(LEFT(X330,255),LEFT('Disaggregation Data'!$J$315:$J$616,255),0))=0,"",INDEX('Disaggregation Data'!$R$315:$R$616,MATCH(LEFT(X330,255),LEFT('Disaggregation Data'!J$315:$J$616,255),0))),"")</f>
        <v/>
      </c>
      <c r="K330" s="485"/>
      <c r="L330" s="485"/>
      <c r="M330" s="485"/>
      <c r="N330" s="485"/>
      <c r="O330" s="485"/>
      <c r="P330" s="430"/>
      <c r="Q330" s="430"/>
      <c r="R330" s="430"/>
      <c r="S330" s="430"/>
      <c r="T330" s="430"/>
      <c r="U330" s="434" t="str">
        <f t="array" ref="U330">IFERROR(IF(INDEX('Disaggregation Data'!$O$315:$O$616,MATCH(LEFT(X330,255),LEFT('Disaggregation Data'!$J$315:$J$616,255),0))=0,"",INDEX('Disaggregation Data'!$O$315:$O$616,MATCH(LEFT(X330,255),LEFT('Disaggregation Data'!J$315:$J$616,255),0))),"")</f>
        <v/>
      </c>
      <c r="V330" s="448" t="str">
        <f t="array" ref="V330">IFERROR(IF(INDEX('Disaggregation Data'!$P$315:$P$616,MATCH(LEFT(X330,255),LEFT('Disaggregation Data'!$J$315:$J$616,255),0))=0,"",INDEX('Disaggregation Data'!$P$315:$P$616,MATCH(LEFT(X330,255),LEFT('Disaggregation Data'!J$315:$J$616,255),0))),"")</f>
        <v/>
      </c>
      <c r="W330" s="528"/>
      <c r="X330" s="528" t="str">
        <f t="shared" si="24"/>
        <v/>
      </c>
      <c r="Y330" s="528">
        <f t="shared" si="25"/>
        <v>4</v>
      </c>
      <c r="Z330" s="528" t="str">
        <f t="shared" si="26"/>
        <v/>
      </c>
      <c r="AA330" s="528" t="b">
        <f t="shared" si="27"/>
        <v>0</v>
      </c>
      <c r="AB330" s="528" t="s">
        <v>2032</v>
      </c>
      <c r="AC330" s="528" t="str">
        <f t="array" ref="AC330">IFERROR(IF(INDEX('Disaggregation Records'!$G$95:$G$183,MATCH(LEFT(Z330,255),LEFT('Disaggregation Records'!$D$95:$D$183,255),0))=0,"",INDEX('Disaggregation Records'!$G$95:$G$183,MATCH(LEFT(Z330,255),LEFT('Disaggregation Records'!$D$95:$D$183,255),0))),"")</f>
        <v/>
      </c>
      <c r="AD330" s="528" t="s">
        <v>888</v>
      </c>
      <c r="AE330" s="393"/>
      <c r="AF330" s="134"/>
      <c r="AG330" s="134"/>
    </row>
    <row r="331" spans="1:33" ht="47.1" customHeight="1" x14ac:dyDescent="0.25">
      <c r="A331" s="410">
        <v>1</v>
      </c>
      <c r="B331" s="428" t="str">
        <f>IFERROR(VLOOKUP(A331,'Coverage Indicators - Section D'!$A$10:$Y$42,25,FALSE),"")</f>
        <v/>
      </c>
      <c r="C331" s="523" t="str">
        <f t="array" ref="C331">IFERROR(IF(INDEX('Disaggregation Records'!$E$95:$E$183,MATCH(LEFT(Z331,255),LEFT('Disaggregation Records'!$D$95:$D$183,255),0))=0,"",INDEX('Disaggregation Records'!$E$95:$E$183,MATCH(LEFT(Z331,255),LEFT('Disaggregation Records'!$D$95:$D$183,255),0))),"")</f>
        <v/>
      </c>
      <c r="D331" s="523" t="str">
        <f t="array" ref="D331">IFERROR(IF(INDEX('Disaggregation Records'!$F$95:$F$183,MATCH(LEFT(Z331,255),LEFT('Disaggregation Records'!$D$95:$D$183,255),0))=0,"",INDEX('Disaggregation Records'!$F$95:$F$183,MATCH(LEFT(Z331,255),LEFT('Disaggregation Records'!$D$95:$D$183,255),0))),"")</f>
        <v/>
      </c>
      <c r="E331" s="430" t="str">
        <f t="array" ref="E331">IFERROR(IF(INDEX('Disaggregation Data'!$K$315:$K$616,MATCH(LEFT(X331,255),LEFT('Disaggregation Data'!$J$315:$J$616,255),0))=0,"",INDEX('Disaggregation Data'!$K$315:$K$616,MATCH(LEFT(X331,255),LEFT('Disaggregation Data'!J$315:$J$616,255),0))),"")</f>
        <v/>
      </c>
      <c r="F331" s="431" t="str">
        <f t="array" ref="F331">IFERROR(IF(INDEX('Disaggregation Data'!$L$315:$L$616,MATCH(LEFT(X331,255),LEFT('Disaggregation Data'!$J$315:$J$616,255),0))=0,"",INDEX('Disaggregation Data'!$L$315:$L$616,MATCH(LEFT(X331,255),LEFT('Disaggregation Data'!J$315:$J$616,255),0))),"")</f>
        <v/>
      </c>
      <c r="G331" s="495" t="str">
        <f t="array" ref="G331">IFERROR(IF(INDEX('Disaggregation Data'!$M$315:$M$616,MATCH(LEFT(X331,255),LEFT('Disaggregation Data'!$J$315:$J$616,255),0))=0,(E331/F331)*100,INDEX('Disaggregation Data'!$M$315:$M$616,MATCH(LEFT(X331,255),LEFT('Disaggregation Data'!J$315:$J$616,255),0))),"")</f>
        <v/>
      </c>
      <c r="H331" s="434" t="str">
        <f t="array" ref="H331">IFERROR(IF(INDEX('Disaggregation Data'!$N$315:$N$616,MATCH(LEFT(X331,255),LEFT('Disaggregation Data'!$J$315:$J$616,255),0))=0,"",INDEX('Disaggregation Data'!$N$315:$N$616,MATCH(LEFT(X331,255),LEFT('Disaggregation Data'!J$315:$J$616,255),0))),"")</f>
        <v/>
      </c>
      <c r="I331" s="434" t="str">
        <f t="array" ref="I331">IFERROR(IF(INDEX('Disaggregation Data'!$Q$315:$Q$616,MATCH(LEFT(X331,255),LEFT('Disaggregation Data'!$J$315:$J$616,255),0))=0,"",INDEX('Disaggregation Data'!$Q$315:$Q$616,MATCH(LEFT(X331,255),LEFT('Disaggregation Data'!J$315:$J$616,255),0))),"")</f>
        <v/>
      </c>
      <c r="J331" s="448" t="str">
        <f t="array" ref="J331">IFERROR(IF(INDEX('Disaggregation Data'!$R$315:$R$616,MATCH(LEFT(X331,255),LEFT('Disaggregation Data'!$J$315:$J$616,255),0))=0,"",INDEX('Disaggregation Data'!$R$315:$R$616,MATCH(LEFT(X331,255),LEFT('Disaggregation Data'!J$315:$J$616,255),0))),"")</f>
        <v/>
      </c>
      <c r="K331" s="485"/>
      <c r="L331" s="485"/>
      <c r="M331" s="485"/>
      <c r="N331" s="485"/>
      <c r="O331" s="485"/>
      <c r="P331" s="430"/>
      <c r="Q331" s="430"/>
      <c r="R331" s="430"/>
      <c r="S331" s="430"/>
      <c r="T331" s="430"/>
      <c r="U331" s="434" t="str">
        <f t="array" ref="U331">IFERROR(IF(INDEX('Disaggregation Data'!$O$315:$O$616,MATCH(LEFT(X331,255),LEFT('Disaggregation Data'!$J$315:$J$616,255),0))=0,"",INDEX('Disaggregation Data'!$O$315:$O$616,MATCH(LEFT(X331,255),LEFT('Disaggregation Data'!J$315:$J$616,255),0))),"")</f>
        <v/>
      </c>
      <c r="V331" s="448" t="str">
        <f t="array" ref="V331">IFERROR(IF(INDEX('Disaggregation Data'!$P$315:$P$616,MATCH(LEFT(X331,255),LEFT('Disaggregation Data'!$J$315:$J$616,255),0))=0,"",INDEX('Disaggregation Data'!$P$315:$P$616,MATCH(LEFT(X331,255),LEFT('Disaggregation Data'!J$315:$J$616,255),0))),"")</f>
        <v/>
      </c>
      <c r="W331" s="528"/>
      <c r="X331" s="528" t="str">
        <f t="shared" si="24"/>
        <v/>
      </c>
      <c r="Y331" s="528">
        <f t="shared" si="25"/>
        <v>5</v>
      </c>
      <c r="Z331" s="528" t="str">
        <f t="shared" si="26"/>
        <v/>
      </c>
      <c r="AA331" s="528" t="b">
        <f t="shared" si="27"/>
        <v>0</v>
      </c>
      <c r="AB331" s="528" t="s">
        <v>2033</v>
      </c>
      <c r="AC331" s="528" t="str">
        <f t="array" ref="AC331">IFERROR(IF(INDEX('Disaggregation Records'!$G$95:$G$183,MATCH(LEFT(Z331,255),LEFT('Disaggregation Records'!$D$95:$D$183,255),0))=0,"",INDEX('Disaggregation Records'!$G$95:$G$183,MATCH(LEFT(Z331,255),LEFT('Disaggregation Records'!$D$95:$D$183,255),0))),"")</f>
        <v/>
      </c>
      <c r="AD331" s="528" t="s">
        <v>888</v>
      </c>
      <c r="AE331" s="393"/>
      <c r="AF331" s="134"/>
      <c r="AG331" s="134"/>
    </row>
    <row r="332" spans="1:33" ht="47.1" customHeight="1" x14ac:dyDescent="0.25">
      <c r="A332" s="410">
        <v>1</v>
      </c>
      <c r="B332" s="428" t="str">
        <f>IFERROR(VLOOKUP(A332,'Coverage Indicators - Section D'!$A$10:$Y$42,25,FALSE),"")</f>
        <v/>
      </c>
      <c r="C332" s="523" t="str">
        <f t="array" ref="C332">IFERROR(IF(INDEX('Disaggregation Records'!$E$95:$E$183,MATCH(LEFT(Z332,255),LEFT('Disaggregation Records'!$D$95:$D$183,255),0))=0,"",INDEX('Disaggregation Records'!$E$95:$E$183,MATCH(LEFT(Z332,255),LEFT('Disaggregation Records'!$D$95:$D$183,255),0))),"")</f>
        <v/>
      </c>
      <c r="D332" s="523" t="str">
        <f t="array" ref="D332">IFERROR(IF(INDEX('Disaggregation Records'!$F$95:$F$183,MATCH(LEFT(Z332,255),LEFT('Disaggregation Records'!$D$95:$D$183,255),0))=0,"",INDEX('Disaggregation Records'!$F$95:$F$183,MATCH(LEFT(Z332,255),LEFT('Disaggregation Records'!$D$95:$D$183,255),0))),"")</f>
        <v/>
      </c>
      <c r="E332" s="430" t="str">
        <f t="array" ref="E332">IFERROR(IF(INDEX('Disaggregation Data'!$K$315:$K$616,MATCH(LEFT(X332,255),LEFT('Disaggregation Data'!$J$315:$J$616,255),0))=0,"",INDEX('Disaggregation Data'!$K$315:$K$616,MATCH(LEFT(X332,255),LEFT('Disaggregation Data'!J$315:$J$616,255),0))),"")</f>
        <v/>
      </c>
      <c r="F332" s="431" t="str">
        <f t="array" ref="F332">IFERROR(IF(INDEX('Disaggregation Data'!$L$315:$L$616,MATCH(LEFT(X332,255),LEFT('Disaggregation Data'!$J$315:$J$616,255),0))=0,"",INDEX('Disaggregation Data'!$L$315:$L$616,MATCH(LEFT(X332,255),LEFT('Disaggregation Data'!J$315:$J$616,255),0))),"")</f>
        <v/>
      </c>
      <c r="G332" s="495" t="str">
        <f t="array" ref="G332">IFERROR(IF(INDEX('Disaggregation Data'!$M$315:$M$616,MATCH(LEFT(X332,255),LEFT('Disaggregation Data'!$J$315:$J$616,255),0))=0,(E332/F332)*100,INDEX('Disaggregation Data'!$M$315:$M$616,MATCH(LEFT(X332,255),LEFT('Disaggregation Data'!J$315:$J$616,255),0))),"")</f>
        <v/>
      </c>
      <c r="H332" s="434" t="str">
        <f t="array" ref="H332">IFERROR(IF(INDEX('Disaggregation Data'!$N$315:$N$616,MATCH(LEFT(X332,255),LEFT('Disaggregation Data'!$J$315:$J$616,255),0))=0,"",INDEX('Disaggregation Data'!$N$315:$N$616,MATCH(LEFT(X332,255),LEFT('Disaggregation Data'!J$315:$J$616,255),0))),"")</f>
        <v/>
      </c>
      <c r="I332" s="434" t="str">
        <f t="array" ref="I332">IFERROR(IF(INDEX('Disaggregation Data'!$Q$315:$Q$616,MATCH(LEFT(X332,255),LEFT('Disaggregation Data'!$J$315:$J$616,255),0))=0,"",INDEX('Disaggregation Data'!$Q$315:$Q$616,MATCH(LEFT(X332,255),LEFT('Disaggregation Data'!J$315:$J$616,255),0))),"")</f>
        <v/>
      </c>
      <c r="J332" s="448" t="str">
        <f t="array" ref="J332">IFERROR(IF(INDEX('Disaggregation Data'!$R$315:$R$616,MATCH(LEFT(X332,255),LEFT('Disaggregation Data'!$J$315:$J$616,255),0))=0,"",INDEX('Disaggregation Data'!$R$315:$R$616,MATCH(LEFT(X332,255),LEFT('Disaggregation Data'!J$315:$J$616,255),0))),"")</f>
        <v/>
      </c>
      <c r="K332" s="485"/>
      <c r="L332" s="485"/>
      <c r="M332" s="485"/>
      <c r="N332" s="485"/>
      <c r="O332" s="485"/>
      <c r="P332" s="430"/>
      <c r="Q332" s="430"/>
      <c r="R332" s="430"/>
      <c r="S332" s="430"/>
      <c r="T332" s="430"/>
      <c r="U332" s="434" t="str">
        <f t="array" ref="U332">IFERROR(IF(INDEX('Disaggregation Data'!$O$315:$O$616,MATCH(LEFT(X332,255),LEFT('Disaggregation Data'!$J$315:$J$616,255),0))=0,"",INDEX('Disaggregation Data'!$O$315:$O$616,MATCH(LEFT(X332,255),LEFT('Disaggregation Data'!J$315:$J$616,255),0))),"")</f>
        <v/>
      </c>
      <c r="V332" s="448" t="str">
        <f t="array" ref="V332">IFERROR(IF(INDEX('Disaggregation Data'!$P$315:$P$616,MATCH(LEFT(X332,255),LEFT('Disaggregation Data'!$J$315:$J$616,255),0))=0,"",INDEX('Disaggregation Data'!$P$315:$P$616,MATCH(LEFT(X332,255),LEFT('Disaggregation Data'!J$315:$J$616,255),0))),"")</f>
        <v/>
      </c>
      <c r="W332" s="528"/>
      <c r="X332" s="528" t="str">
        <f t="shared" si="24"/>
        <v/>
      </c>
      <c r="Y332" s="528">
        <f t="shared" si="25"/>
        <v>6</v>
      </c>
      <c r="Z332" s="528" t="str">
        <f t="shared" si="26"/>
        <v/>
      </c>
      <c r="AA332" s="528" t="b">
        <f t="shared" si="27"/>
        <v>0</v>
      </c>
      <c r="AB332" s="528" t="s">
        <v>2034</v>
      </c>
      <c r="AC332" s="528" t="str">
        <f t="array" ref="AC332">IFERROR(IF(INDEX('Disaggregation Records'!$G$95:$G$183,MATCH(LEFT(Z332,255),LEFT('Disaggregation Records'!$D$95:$D$183,255),0))=0,"",INDEX('Disaggregation Records'!$G$95:$G$183,MATCH(LEFT(Z332,255),LEFT('Disaggregation Records'!$D$95:$D$183,255),0))),"")</f>
        <v/>
      </c>
      <c r="AD332" s="528" t="s">
        <v>888</v>
      </c>
      <c r="AE332" s="393"/>
      <c r="AF332" s="134"/>
      <c r="AG332" s="134"/>
    </row>
    <row r="333" spans="1:33" ht="47.1" customHeight="1" x14ac:dyDescent="0.25">
      <c r="A333" s="410">
        <v>1</v>
      </c>
      <c r="B333" s="428" t="str">
        <f>IFERROR(VLOOKUP(A333,'Coverage Indicators - Section D'!$A$10:$Y$42,25,FALSE),"")</f>
        <v/>
      </c>
      <c r="C333" s="523" t="str">
        <f t="array" ref="C333">IFERROR(IF(INDEX('Disaggregation Records'!$E$95:$E$183,MATCH(LEFT(Z333,255),LEFT('Disaggregation Records'!$D$95:$D$183,255),0))=0,"",INDEX('Disaggregation Records'!$E$95:$E$183,MATCH(LEFT(Z333,255),LEFT('Disaggregation Records'!$D$95:$D$183,255),0))),"")</f>
        <v/>
      </c>
      <c r="D333" s="523" t="str">
        <f t="array" ref="D333">IFERROR(IF(INDEX('Disaggregation Records'!$F$95:$F$183,MATCH(LEFT(Z333,255),LEFT('Disaggregation Records'!$D$95:$D$183,255),0))=0,"",INDEX('Disaggregation Records'!$F$95:$F$183,MATCH(LEFT(Z333,255),LEFT('Disaggregation Records'!$D$95:$D$183,255),0))),"")</f>
        <v/>
      </c>
      <c r="E333" s="430" t="str">
        <f t="array" ref="E333">IFERROR(IF(INDEX('Disaggregation Data'!$K$315:$K$616,MATCH(LEFT(X333,255),LEFT('Disaggregation Data'!$J$315:$J$616,255),0))=0,"",INDEX('Disaggregation Data'!$K$315:$K$616,MATCH(LEFT(X333,255),LEFT('Disaggregation Data'!J$315:$J$616,255),0))),"")</f>
        <v/>
      </c>
      <c r="F333" s="431" t="str">
        <f t="array" ref="F333">IFERROR(IF(INDEX('Disaggregation Data'!$L$315:$L$616,MATCH(LEFT(X333,255),LEFT('Disaggregation Data'!$J$315:$J$616,255),0))=0,"",INDEX('Disaggregation Data'!$L$315:$L$616,MATCH(LEFT(X333,255),LEFT('Disaggregation Data'!J$315:$J$616,255),0))),"")</f>
        <v/>
      </c>
      <c r="G333" s="495" t="str">
        <f t="array" ref="G333">IFERROR(IF(INDEX('Disaggregation Data'!$M$315:$M$616,MATCH(LEFT(X333,255),LEFT('Disaggregation Data'!$J$315:$J$616,255),0))=0,(E333/F333)*100,INDEX('Disaggregation Data'!$M$315:$M$616,MATCH(LEFT(X333,255),LEFT('Disaggregation Data'!J$315:$J$616,255),0))),"")</f>
        <v/>
      </c>
      <c r="H333" s="434" t="str">
        <f t="array" ref="H333">IFERROR(IF(INDEX('Disaggregation Data'!$N$315:$N$616,MATCH(LEFT(X333,255),LEFT('Disaggregation Data'!$J$315:$J$616,255),0))=0,"",INDEX('Disaggregation Data'!$N$315:$N$616,MATCH(LEFT(X333,255),LEFT('Disaggregation Data'!J$315:$J$616,255),0))),"")</f>
        <v/>
      </c>
      <c r="I333" s="434" t="str">
        <f t="array" ref="I333">IFERROR(IF(INDEX('Disaggregation Data'!$Q$315:$Q$616,MATCH(LEFT(X333,255),LEFT('Disaggregation Data'!$J$315:$J$616,255),0))=0,"",INDEX('Disaggregation Data'!$Q$315:$Q$616,MATCH(LEFT(X333,255),LEFT('Disaggregation Data'!J$315:$J$616,255),0))),"")</f>
        <v/>
      </c>
      <c r="J333" s="448" t="str">
        <f t="array" ref="J333">IFERROR(IF(INDEX('Disaggregation Data'!$R$315:$R$616,MATCH(LEFT(X333,255),LEFT('Disaggregation Data'!$J$315:$J$616,255),0))=0,"",INDEX('Disaggregation Data'!$R$315:$R$616,MATCH(LEFT(X333,255),LEFT('Disaggregation Data'!J$315:$J$616,255),0))),"")</f>
        <v/>
      </c>
      <c r="K333" s="485"/>
      <c r="L333" s="485"/>
      <c r="M333" s="485"/>
      <c r="N333" s="485"/>
      <c r="O333" s="485"/>
      <c r="P333" s="430"/>
      <c r="Q333" s="430"/>
      <c r="R333" s="430"/>
      <c r="S333" s="430"/>
      <c r="T333" s="430"/>
      <c r="U333" s="434" t="str">
        <f t="array" ref="U333">IFERROR(IF(INDEX('Disaggregation Data'!$O$315:$O$616,MATCH(LEFT(X333,255),LEFT('Disaggregation Data'!$J$315:$J$616,255),0))=0,"",INDEX('Disaggregation Data'!$O$315:$O$616,MATCH(LEFT(X333,255),LEFT('Disaggregation Data'!J$315:$J$616,255),0))),"")</f>
        <v/>
      </c>
      <c r="V333" s="448" t="str">
        <f t="array" ref="V333">IFERROR(IF(INDEX('Disaggregation Data'!$P$315:$P$616,MATCH(LEFT(X333,255),LEFT('Disaggregation Data'!$J$315:$J$616,255),0))=0,"",INDEX('Disaggregation Data'!$P$315:$P$616,MATCH(LEFT(X333,255),LEFT('Disaggregation Data'!J$315:$J$616,255),0))),"")</f>
        <v/>
      </c>
      <c r="W333" s="528"/>
      <c r="X333" s="528" t="str">
        <f t="shared" si="24"/>
        <v/>
      </c>
      <c r="Y333" s="528">
        <f t="shared" si="25"/>
        <v>7</v>
      </c>
      <c r="Z333" s="528" t="str">
        <f t="shared" si="26"/>
        <v/>
      </c>
      <c r="AA333" s="528" t="b">
        <f t="shared" si="27"/>
        <v>0</v>
      </c>
      <c r="AB333" s="528" t="s">
        <v>2035</v>
      </c>
      <c r="AC333" s="528" t="str">
        <f t="array" ref="AC333">IFERROR(IF(INDEX('Disaggregation Records'!$G$95:$G$183,MATCH(LEFT(Z333,255),LEFT('Disaggregation Records'!$D$95:$D$183,255),0))=0,"",INDEX('Disaggregation Records'!$G$95:$G$183,MATCH(LEFT(Z333,255),LEFT('Disaggregation Records'!$D$95:$D$183,255),0))),"")</f>
        <v/>
      </c>
      <c r="AD333" s="528" t="s">
        <v>888</v>
      </c>
      <c r="AE333" s="393"/>
      <c r="AF333" s="134"/>
      <c r="AG333" s="134"/>
    </row>
    <row r="334" spans="1:33" ht="47.1" customHeight="1" x14ac:dyDescent="0.25">
      <c r="A334" s="410">
        <v>1</v>
      </c>
      <c r="B334" s="428" t="str">
        <f>IFERROR(VLOOKUP(A334,'Coverage Indicators - Section D'!$A$10:$Y$42,25,FALSE),"")</f>
        <v/>
      </c>
      <c r="C334" s="523" t="str">
        <f t="array" ref="C334">IFERROR(IF(INDEX('Disaggregation Records'!$E$95:$E$183,MATCH(LEFT(Z334,255),LEFT('Disaggregation Records'!$D$95:$D$183,255),0))=0,"",INDEX('Disaggregation Records'!$E$95:$E$183,MATCH(LEFT(Z334,255),LEFT('Disaggregation Records'!$D$95:$D$183,255),0))),"")</f>
        <v/>
      </c>
      <c r="D334" s="523" t="str">
        <f t="array" ref="D334">IFERROR(IF(INDEX('Disaggregation Records'!$F$95:$F$183,MATCH(LEFT(Z334,255),LEFT('Disaggregation Records'!$D$95:$D$183,255),0))=0,"",INDEX('Disaggregation Records'!$F$95:$F$183,MATCH(LEFT(Z334,255),LEFT('Disaggregation Records'!$D$95:$D$183,255),0))),"")</f>
        <v/>
      </c>
      <c r="E334" s="430" t="str">
        <f t="array" ref="E334">IFERROR(IF(INDEX('Disaggregation Data'!$K$315:$K$616,MATCH(LEFT(X334,255),LEFT('Disaggregation Data'!$J$315:$J$616,255),0))=0,"",INDEX('Disaggregation Data'!$K$315:$K$616,MATCH(LEFT(X334,255),LEFT('Disaggregation Data'!J$315:$J$616,255),0))),"")</f>
        <v/>
      </c>
      <c r="F334" s="431" t="str">
        <f t="array" ref="F334">IFERROR(IF(INDEX('Disaggregation Data'!$L$315:$L$616,MATCH(LEFT(X334,255),LEFT('Disaggregation Data'!$J$315:$J$616,255),0))=0,"",INDEX('Disaggregation Data'!$L$315:$L$616,MATCH(LEFT(X334,255),LEFT('Disaggregation Data'!J$315:$J$616,255),0))),"")</f>
        <v/>
      </c>
      <c r="G334" s="495" t="str">
        <f t="array" ref="G334">IFERROR(IF(INDEX('Disaggregation Data'!$M$315:$M$616,MATCH(LEFT(X334,255),LEFT('Disaggregation Data'!$J$315:$J$616,255),0))=0,(E334/F334)*100,INDEX('Disaggregation Data'!$M$315:$M$616,MATCH(LEFT(X334,255),LEFT('Disaggregation Data'!J$315:$J$616,255),0))),"")</f>
        <v/>
      </c>
      <c r="H334" s="434" t="str">
        <f t="array" ref="H334">IFERROR(IF(INDEX('Disaggregation Data'!$N$315:$N$616,MATCH(LEFT(X334,255),LEFT('Disaggregation Data'!$J$315:$J$616,255),0))=0,"",INDEX('Disaggregation Data'!$N$315:$N$616,MATCH(LEFT(X334,255),LEFT('Disaggregation Data'!J$315:$J$616,255),0))),"")</f>
        <v/>
      </c>
      <c r="I334" s="434" t="str">
        <f t="array" ref="I334">IFERROR(IF(INDEX('Disaggregation Data'!$Q$315:$Q$616,MATCH(LEFT(X334,255),LEFT('Disaggregation Data'!$J$315:$J$616,255),0))=0,"",INDEX('Disaggregation Data'!$Q$315:$Q$616,MATCH(LEFT(X334,255),LEFT('Disaggregation Data'!J$315:$J$616,255),0))),"")</f>
        <v/>
      </c>
      <c r="J334" s="448" t="str">
        <f t="array" ref="J334">IFERROR(IF(INDEX('Disaggregation Data'!$R$315:$R$616,MATCH(LEFT(X334,255),LEFT('Disaggregation Data'!$J$315:$J$616,255),0))=0,"",INDEX('Disaggregation Data'!$R$315:$R$616,MATCH(LEFT(X334,255),LEFT('Disaggregation Data'!J$315:$J$616,255),0))),"")</f>
        <v/>
      </c>
      <c r="K334" s="485"/>
      <c r="L334" s="485"/>
      <c r="M334" s="485"/>
      <c r="N334" s="485"/>
      <c r="O334" s="485"/>
      <c r="P334" s="430"/>
      <c r="Q334" s="430"/>
      <c r="R334" s="430"/>
      <c r="S334" s="430"/>
      <c r="T334" s="430"/>
      <c r="U334" s="434" t="str">
        <f t="array" ref="U334">IFERROR(IF(INDEX('Disaggregation Data'!$O$315:$O$616,MATCH(LEFT(X334,255),LEFT('Disaggregation Data'!$J$315:$J$616,255),0))=0,"",INDEX('Disaggregation Data'!$O$315:$O$616,MATCH(LEFT(X334,255),LEFT('Disaggregation Data'!J$315:$J$616,255),0))),"")</f>
        <v/>
      </c>
      <c r="V334" s="448" t="str">
        <f t="array" ref="V334">IFERROR(IF(INDEX('Disaggregation Data'!$P$315:$P$616,MATCH(LEFT(X334,255),LEFT('Disaggregation Data'!$J$315:$J$616,255),0))=0,"",INDEX('Disaggregation Data'!$P$315:$P$616,MATCH(LEFT(X334,255),LEFT('Disaggregation Data'!J$315:$J$616,255),0))),"")</f>
        <v/>
      </c>
      <c r="W334" s="528"/>
      <c r="X334" s="528" t="str">
        <f t="shared" si="24"/>
        <v/>
      </c>
      <c r="Y334" s="528">
        <f t="shared" si="25"/>
        <v>8</v>
      </c>
      <c r="Z334" s="528" t="str">
        <f t="shared" si="26"/>
        <v/>
      </c>
      <c r="AA334" s="528" t="b">
        <f t="shared" si="27"/>
        <v>0</v>
      </c>
      <c r="AB334" s="528" t="s">
        <v>2036</v>
      </c>
      <c r="AC334" s="528" t="str">
        <f t="array" ref="AC334">IFERROR(IF(INDEX('Disaggregation Records'!$G$95:$G$183,MATCH(LEFT(Z334,255),LEFT('Disaggregation Records'!$D$95:$D$183,255),0))=0,"",INDEX('Disaggregation Records'!$G$95:$G$183,MATCH(LEFT(Z334,255),LEFT('Disaggregation Records'!$D$95:$D$183,255),0))),"")</f>
        <v/>
      </c>
      <c r="AD334" s="528" t="s">
        <v>888</v>
      </c>
      <c r="AE334" s="393"/>
      <c r="AF334" s="134"/>
      <c r="AG334" s="134"/>
    </row>
    <row r="335" spans="1:33" ht="47.1" customHeight="1" x14ac:dyDescent="0.25">
      <c r="A335" s="410">
        <v>1</v>
      </c>
      <c r="B335" s="428" t="str">
        <f>IFERROR(VLOOKUP(A335,'Coverage Indicators - Section D'!$A$10:$Y$42,25,FALSE),"")</f>
        <v/>
      </c>
      <c r="C335" s="523" t="str">
        <f t="array" ref="C335">IFERROR(IF(INDEX('Disaggregation Records'!$E$95:$E$183,MATCH(LEFT(Z335,255),LEFT('Disaggregation Records'!$D$95:$D$183,255),0))=0,"",INDEX('Disaggregation Records'!$E$95:$E$183,MATCH(LEFT(Z335,255),LEFT('Disaggregation Records'!$D$95:$D$183,255),0))),"")</f>
        <v/>
      </c>
      <c r="D335" s="523" t="str">
        <f t="array" ref="D335">IFERROR(IF(INDEX('Disaggregation Records'!$F$95:$F$183,MATCH(LEFT(Z335,255),LEFT('Disaggregation Records'!$D$95:$D$183,255),0))=0,"",INDEX('Disaggregation Records'!$F$95:$F$183,MATCH(LEFT(Z335,255),LEFT('Disaggregation Records'!$D$95:$D$183,255),0))),"")</f>
        <v/>
      </c>
      <c r="E335" s="430" t="str">
        <f t="array" ref="E335">IFERROR(IF(INDEX('Disaggregation Data'!$K$315:$K$616,MATCH(LEFT(X335,255),LEFT('Disaggregation Data'!$J$315:$J$616,255),0))=0,"",INDEX('Disaggregation Data'!$K$315:$K$616,MATCH(LEFT(X335,255),LEFT('Disaggregation Data'!J$315:$J$616,255),0))),"")</f>
        <v/>
      </c>
      <c r="F335" s="431" t="str">
        <f t="array" ref="F335">IFERROR(IF(INDEX('Disaggregation Data'!$L$315:$L$616,MATCH(LEFT(X335,255),LEFT('Disaggregation Data'!$J$315:$J$616,255),0))=0,"",INDEX('Disaggregation Data'!$L$315:$L$616,MATCH(LEFT(X335,255),LEFT('Disaggregation Data'!J$315:$J$616,255),0))),"")</f>
        <v/>
      </c>
      <c r="G335" s="495" t="str">
        <f t="array" ref="G335">IFERROR(IF(INDEX('Disaggregation Data'!$M$315:$M$616,MATCH(LEFT(X335,255),LEFT('Disaggregation Data'!$J$315:$J$616,255),0))=0,(E335/F335)*100,INDEX('Disaggregation Data'!$M$315:$M$616,MATCH(LEFT(X335,255),LEFT('Disaggregation Data'!J$315:$J$616,255),0))),"")</f>
        <v/>
      </c>
      <c r="H335" s="434" t="str">
        <f t="array" ref="H335">IFERROR(IF(INDEX('Disaggregation Data'!$N$315:$N$616,MATCH(LEFT(X335,255),LEFT('Disaggregation Data'!$J$315:$J$616,255),0))=0,"",INDEX('Disaggregation Data'!$N$315:$N$616,MATCH(LEFT(X335,255),LEFT('Disaggregation Data'!J$315:$J$616,255),0))),"")</f>
        <v/>
      </c>
      <c r="I335" s="434" t="str">
        <f t="array" ref="I335">IFERROR(IF(INDEX('Disaggregation Data'!$Q$315:$Q$616,MATCH(LEFT(X335,255),LEFT('Disaggregation Data'!$J$315:$J$616,255),0))=0,"",INDEX('Disaggregation Data'!$Q$315:$Q$616,MATCH(LEFT(X335,255),LEFT('Disaggregation Data'!J$315:$J$616,255),0))),"")</f>
        <v/>
      </c>
      <c r="J335" s="448" t="str">
        <f t="array" ref="J335">IFERROR(IF(INDEX('Disaggregation Data'!$R$315:$R$616,MATCH(LEFT(X335,255),LEFT('Disaggregation Data'!$J$315:$J$616,255),0))=0,"",INDEX('Disaggregation Data'!$R$315:$R$616,MATCH(LEFT(X335,255),LEFT('Disaggregation Data'!J$315:$J$616,255),0))),"")</f>
        <v/>
      </c>
      <c r="K335" s="485"/>
      <c r="L335" s="485"/>
      <c r="M335" s="485"/>
      <c r="N335" s="485"/>
      <c r="O335" s="485"/>
      <c r="P335" s="430"/>
      <c r="Q335" s="430"/>
      <c r="R335" s="430"/>
      <c r="S335" s="430"/>
      <c r="T335" s="430"/>
      <c r="U335" s="434" t="str">
        <f t="array" ref="U335">IFERROR(IF(INDEX('Disaggregation Data'!$O$315:$O$616,MATCH(LEFT(X335,255),LEFT('Disaggregation Data'!$J$315:$J$616,255),0))=0,"",INDEX('Disaggregation Data'!$O$315:$O$616,MATCH(LEFT(X335,255),LEFT('Disaggregation Data'!J$315:$J$616,255),0))),"")</f>
        <v/>
      </c>
      <c r="V335" s="448" t="str">
        <f t="array" ref="V335">IFERROR(IF(INDEX('Disaggregation Data'!$P$315:$P$616,MATCH(LEFT(X335,255),LEFT('Disaggregation Data'!$J$315:$J$616,255),0))=0,"",INDEX('Disaggregation Data'!$P$315:$P$616,MATCH(LEFT(X335,255),LEFT('Disaggregation Data'!J$315:$J$616,255),0))),"")</f>
        <v/>
      </c>
      <c r="W335" s="528"/>
      <c r="X335" s="528" t="str">
        <f t="shared" si="24"/>
        <v/>
      </c>
      <c r="Y335" s="528">
        <f t="shared" si="25"/>
        <v>9</v>
      </c>
      <c r="Z335" s="528" t="str">
        <f t="shared" si="26"/>
        <v/>
      </c>
      <c r="AA335" s="528" t="b">
        <f t="shared" si="27"/>
        <v>0</v>
      </c>
      <c r="AB335" s="528" t="s">
        <v>2037</v>
      </c>
      <c r="AC335" s="528" t="str">
        <f t="array" ref="AC335">IFERROR(IF(INDEX('Disaggregation Records'!$G$95:$G$183,MATCH(LEFT(Z335,255),LEFT('Disaggregation Records'!$D$95:$D$183,255),0))=0,"",INDEX('Disaggregation Records'!$G$95:$G$183,MATCH(LEFT(Z335,255),LEFT('Disaggregation Records'!$D$95:$D$183,255),0))),"")</f>
        <v/>
      </c>
      <c r="AD335" s="528" t="s">
        <v>888</v>
      </c>
      <c r="AE335" s="393"/>
      <c r="AF335" s="134"/>
      <c r="AG335" s="134"/>
    </row>
    <row r="336" spans="1:33" ht="47.1" customHeight="1" x14ac:dyDescent="0.25">
      <c r="A336" s="410">
        <v>1</v>
      </c>
      <c r="B336" s="428" t="str">
        <f>IFERROR(VLOOKUP(A336,'Coverage Indicators - Section D'!$A$10:$Y$42,25,FALSE),"")</f>
        <v/>
      </c>
      <c r="C336" s="523" t="str">
        <f t="array" ref="C336">IFERROR(IF(INDEX('Disaggregation Records'!$E$95:$E$183,MATCH(LEFT(Z336,255),LEFT('Disaggregation Records'!$D$95:$D$183,255),0))=0,"",INDEX('Disaggregation Records'!$E$95:$E$183,MATCH(LEFT(Z336,255),LEFT('Disaggregation Records'!$D$95:$D$183,255),0))),"")</f>
        <v/>
      </c>
      <c r="D336" s="523" t="str">
        <f t="array" ref="D336">IFERROR(IF(INDEX('Disaggregation Records'!$F$95:$F$183,MATCH(LEFT(Z336,255),LEFT('Disaggregation Records'!$D$95:$D$183,255),0))=0,"",INDEX('Disaggregation Records'!$F$95:$F$183,MATCH(LEFT(Z336,255),LEFT('Disaggregation Records'!$D$95:$D$183,255),0))),"")</f>
        <v/>
      </c>
      <c r="E336" s="430" t="str">
        <f t="array" ref="E336">IFERROR(IF(INDEX('Disaggregation Data'!$K$315:$K$616,MATCH(LEFT(X336,255),LEFT('Disaggregation Data'!$J$315:$J$616,255),0))=0,"",INDEX('Disaggregation Data'!$K$315:$K$616,MATCH(LEFT(X336,255),LEFT('Disaggregation Data'!J$315:$J$616,255),0))),"")</f>
        <v/>
      </c>
      <c r="F336" s="431" t="str">
        <f t="array" ref="F336">IFERROR(IF(INDEX('Disaggregation Data'!$L$315:$L$616,MATCH(LEFT(X336,255),LEFT('Disaggregation Data'!$J$315:$J$616,255),0))=0,"",INDEX('Disaggregation Data'!$L$315:$L$616,MATCH(LEFT(X336,255),LEFT('Disaggregation Data'!J$315:$J$616,255),0))),"")</f>
        <v/>
      </c>
      <c r="G336" s="495" t="str">
        <f t="array" ref="G336">IFERROR(IF(INDEX('Disaggregation Data'!$M$315:$M$616,MATCH(LEFT(X336,255),LEFT('Disaggregation Data'!$J$315:$J$616,255),0))=0,(E336/F336)*100,INDEX('Disaggregation Data'!$M$315:$M$616,MATCH(LEFT(X336,255),LEFT('Disaggregation Data'!J$315:$J$616,255),0))),"")</f>
        <v/>
      </c>
      <c r="H336" s="434" t="str">
        <f t="array" ref="H336">IFERROR(IF(INDEX('Disaggregation Data'!$N$315:$N$616,MATCH(LEFT(X336,255),LEFT('Disaggregation Data'!$J$315:$J$616,255),0))=0,"",INDEX('Disaggregation Data'!$N$315:$N$616,MATCH(LEFT(X336,255),LEFT('Disaggregation Data'!J$315:$J$616,255),0))),"")</f>
        <v/>
      </c>
      <c r="I336" s="434" t="str">
        <f t="array" ref="I336">IFERROR(IF(INDEX('Disaggregation Data'!$Q$315:$Q$616,MATCH(LEFT(X336,255),LEFT('Disaggregation Data'!$J$315:$J$616,255),0))=0,"",INDEX('Disaggregation Data'!$Q$315:$Q$616,MATCH(LEFT(X336,255),LEFT('Disaggregation Data'!J$315:$J$616,255),0))),"")</f>
        <v/>
      </c>
      <c r="J336" s="448" t="str">
        <f t="array" ref="J336">IFERROR(IF(INDEX('Disaggregation Data'!$R$315:$R$616,MATCH(LEFT(X336,255),LEFT('Disaggregation Data'!$J$315:$J$616,255),0))=0,"",INDEX('Disaggregation Data'!$R$315:$R$616,MATCH(LEFT(X336,255),LEFT('Disaggregation Data'!J$315:$J$616,255),0))),"")</f>
        <v/>
      </c>
      <c r="K336" s="485"/>
      <c r="L336" s="485"/>
      <c r="M336" s="485"/>
      <c r="N336" s="485"/>
      <c r="O336" s="485"/>
      <c r="P336" s="430"/>
      <c r="Q336" s="430"/>
      <c r="R336" s="430"/>
      <c r="S336" s="430"/>
      <c r="T336" s="430"/>
      <c r="U336" s="434" t="str">
        <f t="array" ref="U336">IFERROR(IF(INDEX('Disaggregation Data'!$O$315:$O$616,MATCH(LEFT(X336,255),LEFT('Disaggregation Data'!$J$315:$J$616,255),0))=0,"",INDEX('Disaggregation Data'!$O$315:$O$616,MATCH(LEFT(X336,255),LEFT('Disaggregation Data'!J$315:$J$616,255),0))),"")</f>
        <v/>
      </c>
      <c r="V336" s="448" t="str">
        <f t="array" ref="V336">IFERROR(IF(INDEX('Disaggregation Data'!$P$315:$P$616,MATCH(LEFT(X336,255),LEFT('Disaggregation Data'!$J$315:$J$616,255),0))=0,"",INDEX('Disaggregation Data'!$P$315:$P$616,MATCH(LEFT(X336,255),LEFT('Disaggregation Data'!J$315:$J$616,255),0))),"")</f>
        <v/>
      </c>
      <c r="W336" s="528"/>
      <c r="X336" s="528" t="str">
        <f t="shared" si="24"/>
        <v/>
      </c>
      <c r="Y336" s="528">
        <f t="shared" si="25"/>
        <v>10</v>
      </c>
      <c r="Z336" s="528" t="str">
        <f t="shared" si="26"/>
        <v/>
      </c>
      <c r="AA336" s="528" t="b">
        <f t="shared" si="27"/>
        <v>0</v>
      </c>
      <c r="AB336" s="528" t="s">
        <v>2038</v>
      </c>
      <c r="AC336" s="528" t="str">
        <f t="array" ref="AC336">IFERROR(IF(INDEX('Disaggregation Records'!$G$95:$G$183,MATCH(LEFT(Z336,255),LEFT('Disaggregation Records'!$D$95:$D$183,255),0))=0,"",INDEX('Disaggregation Records'!$G$95:$G$183,MATCH(LEFT(Z336,255),LEFT('Disaggregation Records'!$D$95:$D$183,255),0))),"")</f>
        <v/>
      </c>
      <c r="AD336" s="528" t="s">
        <v>888</v>
      </c>
      <c r="AE336" s="393"/>
      <c r="AF336" s="134"/>
      <c r="AG336" s="134"/>
    </row>
    <row r="337" spans="1:33" ht="47.1" customHeight="1" x14ac:dyDescent="0.25">
      <c r="A337" s="410">
        <v>2</v>
      </c>
      <c r="B337" s="428" t="str">
        <f>IFERROR(VLOOKUP(A337,'Coverage Indicators - Section D'!$A$10:$Y$42,25,FALSE),"")</f>
        <v>CM-1a(M): Proportion de cas suspect de paludisme soumis à un test parasitologique dans des établissements de santé du secteur public</v>
      </c>
      <c r="C337" s="523" t="str">
        <f t="array" ref="C337">IFERROR(IF(INDEX('Disaggregation Records'!$E$95:$E$183,MATCH(LEFT(Z337,255),LEFT('Disaggregation Records'!$D$95:$D$183,255),0))=0,"",INDEX('Disaggregation Records'!$E$95:$E$183,MATCH(LEFT(Z337,255),LEFT('Disaggregation Records'!$D$95:$D$183,255),0))),"")</f>
        <v>Age</v>
      </c>
      <c r="D337" s="523" t="str">
        <f t="array" ref="D337">IFERROR(IF(INDEX('Disaggregation Records'!$F$95:$F$183,MATCH(LEFT(Z337,255),LEFT('Disaggregation Records'!$D$95:$D$183,255),0))=0,"",INDEX('Disaggregation Records'!$F$95:$F$183,MATCH(LEFT(Z337,255),LEFT('Disaggregation Records'!$D$95:$D$183,255),0))),"")</f>
        <v>&lt;5 ans</v>
      </c>
      <c r="E337" s="430" t="str">
        <f t="array" ref="E337">IFERROR(IF(INDEX('Disaggregation Data'!$K$315:$K$616,MATCH(LEFT(X337,255),LEFT('Disaggregation Data'!$J$315:$J$616,255),0))=0,"",INDEX('Disaggregation Data'!$K$315:$K$616,MATCH(LEFT(X337,255),LEFT('Disaggregation Data'!J$315:$J$616,255),0))),"")</f>
        <v/>
      </c>
      <c r="F337" s="431" t="str">
        <f t="array" ref="F337">IFERROR(IF(INDEX('Disaggregation Data'!$L$315:$L$616,MATCH(LEFT(X337,255),LEFT('Disaggregation Data'!$J$315:$J$616,255),0))=0,"",INDEX('Disaggregation Data'!$L$315:$L$616,MATCH(LEFT(X337,255),LEFT('Disaggregation Data'!J$315:$J$616,255),0))),"")</f>
        <v/>
      </c>
      <c r="G337" s="495" t="str">
        <f t="array" ref="G337">IFERROR(IF(INDEX('Disaggregation Data'!$M$315:$M$616,MATCH(LEFT(X337,255),LEFT('Disaggregation Data'!$J$315:$J$616,255),0))=0,(E337/F337)*100,INDEX('Disaggregation Data'!$M$315:$M$616,MATCH(LEFT(X337,255),LEFT('Disaggregation Data'!J$315:$J$616,255),0))),"")</f>
        <v/>
      </c>
      <c r="H337" s="434" t="str">
        <f t="array" ref="H337">IFERROR(IF(INDEX('Disaggregation Data'!$N$315:$N$616,MATCH(LEFT(X337,255),LEFT('Disaggregation Data'!$J$315:$J$616,255),0))=0,"",INDEX('Disaggregation Data'!$N$315:$N$616,MATCH(LEFT(X337,255),LEFT('Disaggregation Data'!J$315:$J$616,255),0))),"")</f>
        <v/>
      </c>
      <c r="I337" s="434" t="str">
        <f t="array" ref="I337">IFERROR(IF(INDEX('Disaggregation Data'!$Q$315:$Q$616,MATCH(LEFT(X337,255),LEFT('Disaggregation Data'!$J$315:$J$616,255),0))=0,"",INDEX('Disaggregation Data'!$Q$315:$Q$616,MATCH(LEFT(X337,255),LEFT('Disaggregation Data'!J$315:$J$616,255),0))),"")</f>
        <v/>
      </c>
      <c r="J337" s="448" t="str">
        <f t="array" ref="J337">IFERROR(IF(INDEX('Disaggregation Data'!$R$315:$R$616,MATCH(LEFT(X337,255),LEFT('Disaggregation Data'!$J$315:$J$616,255),0))=0,"",INDEX('Disaggregation Data'!$R$315:$R$616,MATCH(LEFT(X337,255),LEFT('Disaggregation Data'!J$315:$J$616,255),0))),"")</f>
        <v>Données non fournies dans le DHIS 2</v>
      </c>
      <c r="K337" s="485"/>
      <c r="L337" s="485"/>
      <c r="M337" s="485"/>
      <c r="N337" s="485"/>
      <c r="O337" s="485"/>
      <c r="P337" s="430"/>
      <c r="Q337" s="430"/>
      <c r="R337" s="430"/>
      <c r="S337" s="430"/>
      <c r="T337" s="430"/>
      <c r="U337" s="434" t="str">
        <f t="array" ref="U337">IFERROR(IF(INDEX('Disaggregation Data'!$O$315:$O$616,MATCH(LEFT(X337,255),LEFT('Disaggregation Data'!$J$315:$J$616,255),0))=0,"",INDEX('Disaggregation Data'!$O$315:$O$616,MATCH(LEFT(X337,255),LEFT('Disaggregation Data'!J$315:$J$616,255),0))),"")</f>
        <v/>
      </c>
      <c r="V337" s="448" t="str">
        <f t="array" ref="V337">IFERROR(IF(INDEX('Disaggregation Data'!$P$315:$P$616,MATCH(LEFT(X337,255),LEFT('Disaggregation Data'!$J$315:$J$616,255),0))=0,"",INDEX('Disaggregation Data'!$P$315:$P$616,MATCH(LEFT(X337,255),LEFT('Disaggregation Data'!J$315:$J$616,255),0))),"")</f>
        <v>Data not provided in the DHIS 2</v>
      </c>
      <c r="W337" s="528"/>
      <c r="X337" s="528" t="str">
        <f t="shared" si="24"/>
        <v>CM-1a(M): Proportion de cas suspect de paludisme soumis à un test parasitologique dans des établissements de santé du secteur publicAge&lt;5 ans</v>
      </c>
      <c r="Y337" s="528">
        <f t="shared" si="25"/>
        <v>0</v>
      </c>
      <c r="Z337" s="528" t="str">
        <f t="shared" si="26"/>
        <v>CM-1a(M): Proportion de cas suspect de paludisme soumis à un test parasitologique dans des établissements de santé du secteur public-0</v>
      </c>
      <c r="AA337" s="528" t="b">
        <f t="shared" si="27"/>
        <v>1</v>
      </c>
      <c r="AB337" s="528" t="s">
        <v>2041</v>
      </c>
      <c r="AC337" s="528" t="str">
        <f t="array" ref="AC337">IFERROR(IF(INDEX('Disaggregation Records'!$G$95:$G$183,MATCH(LEFT(Z337,255),LEFT('Disaggregation Records'!$D$95:$D$183,255),0))=0,"",INDEX('Disaggregation Records'!$G$95:$G$183,MATCH(LEFT(Z337,255),LEFT('Disaggregation Records'!$D$95:$D$183,255),0))),"")</f>
        <v>a1L36000000zoNWEAY</v>
      </c>
      <c r="AD337" s="528" t="s">
        <v>894</v>
      </c>
      <c r="AE337" s="393"/>
      <c r="AF337" s="134"/>
      <c r="AG337" s="134"/>
    </row>
    <row r="338" spans="1:33" ht="47.1" customHeight="1" x14ac:dyDescent="0.25">
      <c r="A338" s="410">
        <v>2</v>
      </c>
      <c r="B338" s="428" t="str">
        <f>IFERROR(VLOOKUP(A338,'Coverage Indicators - Section D'!$A$10:$Y$42,25,FALSE),"")</f>
        <v>CM-1a(M): Proportion de cas suspect de paludisme soumis à un test parasitologique dans des établissements de santé du secteur public</v>
      </c>
      <c r="C338" s="523" t="str">
        <f t="array" ref="C338">IFERROR(IF(INDEX('Disaggregation Records'!$E$95:$E$183,MATCH(LEFT(Z338,255),LEFT('Disaggregation Records'!$D$95:$D$183,255),0))=0,"",INDEX('Disaggregation Records'!$E$95:$E$183,MATCH(LEFT(Z338,255),LEFT('Disaggregation Records'!$D$95:$D$183,255),0))),"")</f>
        <v>Age</v>
      </c>
      <c r="D338" s="523" t="str">
        <f t="array" ref="D338">IFERROR(IF(INDEX('Disaggregation Records'!$F$95:$F$183,MATCH(LEFT(Z338,255),LEFT('Disaggregation Records'!$D$95:$D$183,255),0))=0,"",INDEX('Disaggregation Records'!$F$95:$F$183,MATCH(LEFT(Z338,255),LEFT('Disaggregation Records'!$D$95:$D$183,255),0))),"")</f>
        <v>+ de 5 ans</v>
      </c>
      <c r="E338" s="430" t="str">
        <f t="array" ref="E338">IFERROR(IF(INDEX('Disaggregation Data'!$K$315:$K$616,MATCH(LEFT(X338,255),LEFT('Disaggregation Data'!$J$315:$J$616,255),0))=0,"",INDEX('Disaggregation Data'!$K$315:$K$616,MATCH(LEFT(X338,255),LEFT('Disaggregation Data'!J$315:$J$616,255),0))),"")</f>
        <v/>
      </c>
      <c r="F338" s="431" t="str">
        <f t="array" ref="F338">IFERROR(IF(INDEX('Disaggregation Data'!$L$315:$L$616,MATCH(LEFT(X338,255),LEFT('Disaggregation Data'!$J$315:$J$616,255),0))=0,"",INDEX('Disaggregation Data'!$L$315:$L$616,MATCH(LEFT(X338,255),LEFT('Disaggregation Data'!J$315:$J$616,255),0))),"")</f>
        <v/>
      </c>
      <c r="G338" s="495" t="str">
        <f t="array" ref="G338">IFERROR(IF(INDEX('Disaggregation Data'!$M$315:$M$616,MATCH(LEFT(X338,255),LEFT('Disaggregation Data'!$J$315:$J$616,255),0))=0,(E338/F338)*100,INDEX('Disaggregation Data'!$M$315:$M$616,MATCH(LEFT(X338,255),LEFT('Disaggregation Data'!J$315:$J$616,255),0))),"")</f>
        <v/>
      </c>
      <c r="H338" s="434" t="str">
        <f t="array" ref="H338">IFERROR(IF(INDEX('Disaggregation Data'!$N$315:$N$616,MATCH(LEFT(X338,255),LEFT('Disaggregation Data'!$J$315:$J$616,255),0))=0,"",INDEX('Disaggregation Data'!$N$315:$N$616,MATCH(LEFT(X338,255),LEFT('Disaggregation Data'!J$315:$J$616,255),0))),"")</f>
        <v/>
      </c>
      <c r="I338" s="434" t="str">
        <f t="array" ref="I338">IFERROR(IF(INDEX('Disaggregation Data'!$Q$315:$Q$616,MATCH(LEFT(X338,255),LEFT('Disaggregation Data'!$J$315:$J$616,255),0))=0,"",INDEX('Disaggregation Data'!$Q$315:$Q$616,MATCH(LEFT(X338,255),LEFT('Disaggregation Data'!J$315:$J$616,255),0))),"")</f>
        <v/>
      </c>
      <c r="J338" s="448" t="str">
        <f t="array" ref="J338">IFERROR(IF(INDEX('Disaggregation Data'!$R$315:$R$616,MATCH(LEFT(X338,255),LEFT('Disaggregation Data'!$J$315:$J$616,255),0))=0,"",INDEX('Disaggregation Data'!$R$315:$R$616,MATCH(LEFT(X338,255),LEFT('Disaggregation Data'!J$315:$J$616,255),0))),"")</f>
        <v>Données non fournies dans le DHIS 2</v>
      </c>
      <c r="K338" s="485"/>
      <c r="L338" s="485"/>
      <c r="M338" s="485"/>
      <c r="N338" s="485"/>
      <c r="O338" s="485"/>
      <c r="P338" s="430"/>
      <c r="Q338" s="430"/>
      <c r="R338" s="430"/>
      <c r="S338" s="430"/>
      <c r="T338" s="430"/>
      <c r="U338" s="434" t="str">
        <f t="array" ref="U338">IFERROR(IF(INDEX('Disaggregation Data'!$O$315:$O$616,MATCH(LEFT(X338,255),LEFT('Disaggregation Data'!$J$315:$J$616,255),0))=0,"",INDEX('Disaggregation Data'!$O$315:$O$616,MATCH(LEFT(X338,255),LEFT('Disaggregation Data'!J$315:$J$616,255),0))),"")</f>
        <v/>
      </c>
      <c r="V338" s="448" t="str">
        <f t="array" ref="V338">IFERROR(IF(INDEX('Disaggregation Data'!$P$315:$P$616,MATCH(LEFT(X338,255),LEFT('Disaggregation Data'!$J$315:$J$616,255),0))=0,"",INDEX('Disaggregation Data'!$P$315:$P$616,MATCH(LEFT(X338,255),LEFT('Disaggregation Data'!J$315:$J$616,255),0))),"")</f>
        <v>Data not provided in the DHIS 2</v>
      </c>
      <c r="W338" s="528"/>
      <c r="X338" s="528" t="str">
        <f t="shared" si="24"/>
        <v>CM-1a(M): Proportion de cas suspect de paludisme soumis à un test parasitologique dans des établissements de santé du secteur publicAge+ de 5 ans</v>
      </c>
      <c r="Y338" s="528">
        <f t="shared" si="25"/>
        <v>1</v>
      </c>
      <c r="Z338" s="528" t="str">
        <f t="shared" si="26"/>
        <v>CM-1a(M): Proportion de cas suspect de paludisme soumis à un test parasitologique dans des établissements de santé du secteur public-1</v>
      </c>
      <c r="AA338" s="528" t="b">
        <f t="shared" si="27"/>
        <v>1</v>
      </c>
      <c r="AB338" s="528" t="s">
        <v>2042</v>
      </c>
      <c r="AC338" s="528" t="str">
        <f t="array" ref="AC338">IFERROR(IF(INDEX('Disaggregation Records'!$G$95:$G$183,MATCH(LEFT(Z338,255),LEFT('Disaggregation Records'!$D$95:$D$183,255),0))=0,"",INDEX('Disaggregation Records'!$G$95:$G$183,MATCH(LEFT(Z338,255),LEFT('Disaggregation Records'!$D$95:$D$183,255),0))),"")</f>
        <v>a1L36000000zoNXEAY</v>
      </c>
      <c r="AD338" s="528" t="s">
        <v>894</v>
      </c>
      <c r="AE338" s="393"/>
      <c r="AF338" s="134"/>
      <c r="AG338" s="134"/>
    </row>
    <row r="339" spans="1:33" ht="47.1" customHeight="1" x14ac:dyDescent="0.25">
      <c r="A339" s="410">
        <v>2</v>
      </c>
      <c r="B339" s="428" t="str">
        <f>IFERROR(VLOOKUP(A339,'Coverage Indicators - Section D'!$A$10:$Y$42,25,FALSE),"")</f>
        <v>CM-1a(M): Proportion de cas suspect de paludisme soumis à un test parasitologique dans des établissements de santé du secteur public</v>
      </c>
      <c r="C339" s="523" t="str">
        <f t="array" ref="C339">IFERROR(IF(INDEX('Disaggregation Records'!$E$95:$E$183,MATCH(LEFT(Z339,255),LEFT('Disaggregation Records'!$D$95:$D$183,255),0))=0,"",INDEX('Disaggregation Records'!$E$95:$E$183,MATCH(LEFT(Z339,255),LEFT('Disaggregation Records'!$D$95:$D$183,255),0))),"")</f>
        <v>Type de tests</v>
      </c>
      <c r="D339" s="523" t="str">
        <f t="array" ref="D339">IFERROR(IF(INDEX('Disaggregation Records'!$F$95:$F$183,MATCH(LEFT(Z339,255),LEFT('Disaggregation Records'!$D$95:$D$183,255),0))=0,"",INDEX('Disaggregation Records'!$F$95:$F$183,MATCH(LEFT(Z339,255),LEFT('Disaggregation Records'!$D$95:$D$183,255),0))),"")</f>
        <v>Microscopie</v>
      </c>
      <c r="E339" s="430">
        <f t="array" ref="E339">IFERROR(IF(INDEX('Disaggregation Data'!$K$315:$K$616,MATCH(LEFT(X339,255),LEFT('Disaggregation Data'!$J$315:$J$616,255),0))=0,"",INDEX('Disaggregation Data'!$K$315:$K$616,MATCH(LEFT(X339,255),LEFT('Disaggregation Data'!J$315:$J$616,255),0))),"")</f>
        <v>3441302</v>
      </c>
      <c r="F339" s="431">
        <f t="array" ref="F339">IFERROR(IF(INDEX('Disaggregation Data'!$L$315:$L$616,MATCH(LEFT(X339,255),LEFT('Disaggregation Data'!$J$315:$J$616,255),0))=0,"",INDEX('Disaggregation Data'!$L$315:$L$616,MATCH(LEFT(X339,255),LEFT('Disaggregation Data'!J$315:$J$616,255),0))),"")</f>
        <v>2199398.7999999998</v>
      </c>
      <c r="G339" s="495">
        <f t="array" ref="G339">IFERROR(IF(INDEX('Disaggregation Data'!$M$315:$M$616,MATCH(LEFT(X339,255),LEFT('Disaggregation Data'!$J$315:$J$616,255),0))=0,(E339/F339)*100,INDEX('Disaggregation Data'!$M$315:$M$616,MATCH(LEFT(X339,255),LEFT('Disaggregation Data'!J$315:$J$616,255),0))),"")</f>
        <v>1.56465575956484</v>
      </c>
      <c r="H339" s="434" t="str">
        <f t="array" ref="H339">IFERROR(IF(INDEX('Disaggregation Data'!$N$315:$N$616,MATCH(LEFT(X339,255),LEFT('Disaggregation Data'!$J$315:$J$616,255),0))=0,"",INDEX('Disaggregation Data'!$N$315:$N$616,MATCH(LEFT(X339,255),LEFT('Disaggregation Data'!J$315:$J$616,255),0))),"")</f>
        <v>2016</v>
      </c>
      <c r="I339" s="434" t="str">
        <f t="array" ref="I339">IFERROR(IF(INDEX('Disaggregation Data'!$Q$315:$Q$616,MATCH(LEFT(X339,255),LEFT('Disaggregation Data'!$J$315:$J$616,255),0))=0,"",INDEX('Disaggregation Data'!$Q$315:$Q$616,MATCH(LEFT(X339,255),LEFT('Disaggregation Data'!J$315:$J$616,255),0))),"")</f>
        <v>DHIS2</v>
      </c>
      <c r="J339" s="448" t="str">
        <f t="array" ref="J339">IFERROR(IF(INDEX('Disaggregation Data'!$R$315:$R$616,MATCH(LEFT(X339,255),LEFT('Disaggregation Data'!$J$315:$J$616,255),0))=0,"",INDEX('Disaggregation Data'!$R$315:$R$616,MATCH(LEFT(X339,255),LEFT('Disaggregation Data'!J$315:$J$616,255),0))),"")</f>
        <v>Le total des données désagrégées (11,488,376) diffère du total de la valeur de base du cadre de performance (11,487,514).  Les totaux devraient être les mêmes.  Cela sera vérifié lors du rapportage pour les prochaines années.</v>
      </c>
      <c r="K339" s="485"/>
      <c r="L339" s="485"/>
      <c r="M339" s="485"/>
      <c r="N339" s="485"/>
      <c r="O339" s="485"/>
      <c r="P339" s="430"/>
      <c r="Q339" s="430"/>
      <c r="R339" s="430"/>
      <c r="S339" s="430"/>
      <c r="T339" s="430"/>
      <c r="U339" s="434" t="str">
        <f t="array" ref="U339">IFERROR(IF(INDEX('Disaggregation Data'!$O$315:$O$616,MATCH(LEFT(X339,255),LEFT('Disaggregation Data'!$J$315:$J$616,255),0))=0,"",INDEX('Disaggregation Data'!$O$315:$O$616,MATCH(LEFT(X339,255),LEFT('Disaggregation Data'!J$315:$J$616,255),0))),"")</f>
        <v>DHIS2</v>
      </c>
      <c r="V339" s="448" t="str">
        <f t="array" ref="V339">IFERROR(IF(INDEX('Disaggregation Data'!$P$315:$P$616,MATCH(LEFT(X339,255),LEFT('Disaggregation Data'!$J$315:$J$616,255),0))=0,"",INDEX('Disaggregation Data'!$P$315:$P$616,MATCH(LEFT(X339,255),LEFT('Disaggregation Data'!J$315:$J$616,255),0))),"")</f>
        <v>The total of the disaggregated data (11,488,376) differs slightly from teh total of the reference value in the performance framework (11,487,514).  The totals should be the same.  This will be better verified in future reporting of data.</v>
      </c>
      <c r="W339" s="528"/>
      <c r="X339" s="528" t="str">
        <f t="shared" si="24"/>
        <v>CM-1a(M): Proportion de cas suspect de paludisme soumis à un test parasitologique dans des établissements de santé du secteur publicType de testsMicroscopie</v>
      </c>
      <c r="Y339" s="528">
        <f t="shared" si="25"/>
        <v>2</v>
      </c>
      <c r="Z339" s="528" t="str">
        <f t="shared" si="26"/>
        <v>CM-1a(M): Proportion de cas suspect de paludisme soumis à un test parasitologique dans des établissements de santé du secteur public-2</v>
      </c>
      <c r="AA339" s="528" t="b">
        <f t="shared" si="27"/>
        <v>1</v>
      </c>
      <c r="AB339" s="528" t="s">
        <v>2045</v>
      </c>
      <c r="AC339" s="528" t="str">
        <f t="array" ref="AC339">IFERROR(IF(INDEX('Disaggregation Records'!$G$95:$G$183,MATCH(LEFT(Z339,255),LEFT('Disaggregation Records'!$D$95:$D$183,255),0))=0,"",INDEX('Disaggregation Records'!$G$95:$G$183,MATCH(LEFT(Z339,255),LEFT('Disaggregation Records'!$D$95:$D$183,255),0))),"")</f>
        <v>a1L36000000zoNYEAY</v>
      </c>
      <c r="AD339" s="528" t="s">
        <v>894</v>
      </c>
      <c r="AE339" s="393"/>
      <c r="AF339" s="134"/>
      <c r="AG339" s="134"/>
    </row>
    <row r="340" spans="1:33" ht="47.1" customHeight="1" x14ac:dyDescent="0.25">
      <c r="A340" s="410">
        <v>2</v>
      </c>
      <c r="B340" s="428" t="str">
        <f>IFERROR(VLOOKUP(A340,'Coverage Indicators - Section D'!$A$10:$Y$42,25,FALSE),"")</f>
        <v>CM-1a(M): Proportion de cas suspect de paludisme soumis à un test parasitologique dans des établissements de santé du secteur public</v>
      </c>
      <c r="C340" s="523" t="str">
        <f t="array" ref="C340">IFERROR(IF(INDEX('Disaggregation Records'!$E$95:$E$183,MATCH(LEFT(Z340,255),LEFT('Disaggregation Records'!$D$95:$D$183,255),0))=0,"",INDEX('Disaggregation Records'!$E$95:$E$183,MATCH(LEFT(Z340,255),LEFT('Disaggregation Records'!$D$95:$D$183,255),0))),"")</f>
        <v>Type de tests</v>
      </c>
      <c r="D340" s="523" t="str">
        <f t="array" ref="D340">IFERROR(IF(INDEX('Disaggregation Records'!$F$95:$F$183,MATCH(LEFT(Z340,255),LEFT('Disaggregation Records'!$D$95:$D$183,255),0))=0,"",INDEX('Disaggregation Records'!$F$95:$F$183,MATCH(LEFT(Z340,255),LEFT('Disaggregation Records'!$D$95:$D$183,255),0))),"")</f>
        <v>Test de dépistage rapide</v>
      </c>
      <c r="E340" s="430">
        <f t="array" ref="E340">IFERROR(IF(INDEX('Disaggregation Data'!$K$315:$K$616,MATCH(LEFT(X340,255),LEFT('Disaggregation Data'!$J$315:$J$616,255),0))=0,"",INDEX('Disaggregation Data'!$K$315:$K$616,MATCH(LEFT(X340,255),LEFT('Disaggregation Data'!J$315:$J$616,255),0))),"")</f>
        <v>8047074</v>
      </c>
      <c r="F340" s="431">
        <f t="array" ref="F340">IFERROR(IF(INDEX('Disaggregation Data'!$L$315:$L$616,MATCH(LEFT(X340,255),LEFT('Disaggregation Data'!$J$315:$J$616,255),0))=0,"",INDEX('Disaggregation Data'!$L$315:$L$616,MATCH(LEFT(X340,255),LEFT('Disaggregation Data'!J$315:$J$616,255),0))),"")</f>
        <v>8797595.1999999993</v>
      </c>
      <c r="G340" s="495">
        <f t="array" ref="G340">IFERROR(IF(INDEX('Disaggregation Data'!$M$315:$M$616,MATCH(LEFT(X340,255),LEFT('Disaggregation Data'!$J$315:$J$616,255),0))=0,(E340/F340)*100,INDEX('Disaggregation Data'!$M$315:$M$616,MATCH(LEFT(X340,255),LEFT('Disaggregation Data'!J$315:$J$616,255),0))),"")</f>
        <v>0.91469018715478101</v>
      </c>
      <c r="H340" s="434" t="str">
        <f t="array" ref="H340">IFERROR(IF(INDEX('Disaggregation Data'!$N$315:$N$616,MATCH(LEFT(X340,255),LEFT('Disaggregation Data'!$J$315:$J$616,255),0))=0,"",INDEX('Disaggregation Data'!$N$315:$N$616,MATCH(LEFT(X340,255),LEFT('Disaggregation Data'!J$315:$J$616,255),0))),"")</f>
        <v>2016</v>
      </c>
      <c r="I340" s="434" t="str">
        <f t="array" ref="I340">IFERROR(IF(INDEX('Disaggregation Data'!$Q$315:$Q$616,MATCH(LEFT(X340,255),LEFT('Disaggregation Data'!$J$315:$J$616,255),0))=0,"",INDEX('Disaggregation Data'!$Q$315:$Q$616,MATCH(LEFT(X340,255),LEFT('Disaggregation Data'!J$315:$J$616,255),0))),"")</f>
        <v>DHIS2</v>
      </c>
      <c r="J340" s="448" t="str">
        <f t="array" ref="J340">IFERROR(IF(INDEX('Disaggregation Data'!$R$315:$R$616,MATCH(LEFT(X340,255),LEFT('Disaggregation Data'!$J$315:$J$616,255),0))=0,"",INDEX('Disaggregation Data'!$R$315:$R$616,MATCH(LEFT(X340,255),LEFT('Disaggregation Data'!J$315:$J$616,255),0))),"")</f>
        <v>Le total des données désagrégées (11,488,376) diffère du total de la valeur de base du cadre de performance (11,487,514).  Les totaux devraient être les mêmes.  Cela sera vérifié lors du rapportage pour les prochaines années.</v>
      </c>
      <c r="K340" s="485"/>
      <c r="L340" s="485"/>
      <c r="M340" s="485"/>
      <c r="N340" s="485"/>
      <c r="O340" s="485"/>
      <c r="P340" s="430"/>
      <c r="Q340" s="430"/>
      <c r="R340" s="430"/>
      <c r="S340" s="430"/>
      <c r="T340" s="430"/>
      <c r="U340" s="434" t="str">
        <f t="array" ref="U340">IFERROR(IF(INDEX('Disaggregation Data'!$O$315:$O$616,MATCH(LEFT(X340,255),LEFT('Disaggregation Data'!$J$315:$J$616,255),0))=0,"",INDEX('Disaggregation Data'!$O$315:$O$616,MATCH(LEFT(X340,255),LEFT('Disaggregation Data'!J$315:$J$616,255),0))),"")</f>
        <v>DHIS2</v>
      </c>
      <c r="V340" s="448" t="str">
        <f t="array" ref="V340">IFERROR(IF(INDEX('Disaggregation Data'!$P$315:$P$616,MATCH(LEFT(X340,255),LEFT('Disaggregation Data'!$J$315:$J$616,255),0))=0,"",INDEX('Disaggregation Data'!$P$315:$P$616,MATCH(LEFT(X340,255),LEFT('Disaggregation Data'!J$315:$J$616,255),0))),"")</f>
        <v>The total of the disaggregated data (11,488,376) differs slightly from teh total of the reference value in the performance framework (11,487,514).  The totals should be the same.  This will be better verified in future reporting of data.</v>
      </c>
      <c r="W340" s="528"/>
      <c r="X340" s="528" t="str">
        <f t="shared" si="24"/>
        <v>CM-1a(M): Proportion de cas suspect de paludisme soumis à un test parasitologique dans des établissements de santé du secteur publicType de testsTest de dépistage rapide</v>
      </c>
      <c r="Y340" s="528">
        <f t="shared" si="25"/>
        <v>3</v>
      </c>
      <c r="Z340" s="528" t="str">
        <f t="shared" si="26"/>
        <v>CM-1a(M): Proportion de cas suspect de paludisme soumis à un test parasitologique dans des établissements de santé du secteur public-3</v>
      </c>
      <c r="AA340" s="528" t="b">
        <f t="shared" si="27"/>
        <v>1</v>
      </c>
      <c r="AB340" s="528" t="s">
        <v>2046</v>
      </c>
      <c r="AC340" s="528" t="str">
        <f t="array" ref="AC340">IFERROR(IF(INDEX('Disaggregation Records'!$G$95:$G$183,MATCH(LEFT(Z340,255),LEFT('Disaggregation Records'!$D$95:$D$183,255),0))=0,"",INDEX('Disaggregation Records'!$G$95:$G$183,MATCH(LEFT(Z340,255),LEFT('Disaggregation Records'!$D$95:$D$183,255),0))),"")</f>
        <v>a1L36000000zoNZEAY</v>
      </c>
      <c r="AD340" s="528" t="s">
        <v>894</v>
      </c>
      <c r="AE340" s="393"/>
      <c r="AF340" s="134"/>
      <c r="AG340" s="134"/>
    </row>
    <row r="341" spans="1:33" ht="47.1" customHeight="1" x14ac:dyDescent="0.25">
      <c r="A341" s="410">
        <v>2</v>
      </c>
      <c r="B341" s="428" t="str">
        <f>IFERROR(VLOOKUP(A341,'Coverage Indicators - Section D'!$A$10:$Y$42,25,FALSE),"")</f>
        <v>CM-1a(M): Proportion de cas suspect de paludisme soumis à un test parasitologique dans des établissements de santé du secteur public</v>
      </c>
      <c r="C341" s="523" t="str">
        <f t="array" ref="C341">IFERROR(IF(INDEX('Disaggregation Records'!$E$95:$E$183,MATCH(LEFT(Z341,255),LEFT('Disaggregation Records'!$D$95:$D$183,255),0))=0,"",INDEX('Disaggregation Records'!$E$95:$E$183,MATCH(LEFT(Z341,255),LEFT('Disaggregation Records'!$D$95:$D$183,255),0))),"")</f>
        <v/>
      </c>
      <c r="D341" s="523" t="str">
        <f t="array" ref="D341">IFERROR(IF(INDEX('Disaggregation Records'!$F$95:$F$183,MATCH(LEFT(Z341,255),LEFT('Disaggregation Records'!$D$95:$D$183,255),0))=0,"",INDEX('Disaggregation Records'!$F$95:$F$183,MATCH(LEFT(Z341,255),LEFT('Disaggregation Records'!$D$95:$D$183,255),0))),"")</f>
        <v/>
      </c>
      <c r="E341" s="430" t="str">
        <f t="array" ref="E341">IFERROR(IF(INDEX('Disaggregation Data'!$K$315:$K$616,MATCH(LEFT(X341,255),LEFT('Disaggregation Data'!$J$315:$J$616,255),0))=0,"",INDEX('Disaggregation Data'!$K$315:$K$616,MATCH(LEFT(X341,255),LEFT('Disaggregation Data'!J$315:$J$616,255),0))),"")</f>
        <v/>
      </c>
      <c r="F341" s="431" t="str">
        <f t="array" ref="F341">IFERROR(IF(INDEX('Disaggregation Data'!$L$315:$L$616,MATCH(LEFT(X341,255),LEFT('Disaggregation Data'!$J$315:$J$616,255),0))=0,"",INDEX('Disaggregation Data'!$L$315:$L$616,MATCH(LEFT(X341,255),LEFT('Disaggregation Data'!J$315:$J$616,255),0))),"")</f>
        <v/>
      </c>
      <c r="G341" s="495" t="str">
        <f t="array" ref="G341">IFERROR(IF(INDEX('Disaggregation Data'!$M$315:$M$616,MATCH(LEFT(X341,255),LEFT('Disaggregation Data'!$J$315:$J$616,255),0))=0,(E341/F341)*100,INDEX('Disaggregation Data'!$M$315:$M$616,MATCH(LEFT(X341,255),LEFT('Disaggregation Data'!J$315:$J$616,255),0))),"")</f>
        <v/>
      </c>
      <c r="H341" s="434" t="str">
        <f t="array" ref="H341">IFERROR(IF(INDEX('Disaggregation Data'!$N$315:$N$616,MATCH(LEFT(X341,255),LEFT('Disaggregation Data'!$J$315:$J$616,255),0))=0,"",INDEX('Disaggregation Data'!$N$315:$N$616,MATCH(LEFT(X341,255),LEFT('Disaggregation Data'!J$315:$J$616,255),0))),"")</f>
        <v/>
      </c>
      <c r="I341" s="434" t="str">
        <f t="array" ref="I341">IFERROR(IF(INDEX('Disaggregation Data'!$Q$315:$Q$616,MATCH(LEFT(X341,255),LEFT('Disaggregation Data'!$J$315:$J$616,255),0))=0,"",INDEX('Disaggregation Data'!$Q$315:$Q$616,MATCH(LEFT(X341,255),LEFT('Disaggregation Data'!J$315:$J$616,255),0))),"")</f>
        <v/>
      </c>
      <c r="J341" s="448" t="str">
        <f t="array" ref="J341">IFERROR(IF(INDEX('Disaggregation Data'!$R$315:$R$616,MATCH(LEFT(X341,255),LEFT('Disaggregation Data'!$J$315:$J$616,255),0))=0,"",INDEX('Disaggregation Data'!$R$315:$R$616,MATCH(LEFT(X341,255),LEFT('Disaggregation Data'!J$315:$J$616,255),0))),"")</f>
        <v/>
      </c>
      <c r="K341" s="485"/>
      <c r="L341" s="485"/>
      <c r="M341" s="485"/>
      <c r="N341" s="485"/>
      <c r="O341" s="485"/>
      <c r="P341" s="430"/>
      <c r="Q341" s="430"/>
      <c r="R341" s="430"/>
      <c r="S341" s="430"/>
      <c r="T341" s="430"/>
      <c r="U341" s="434" t="str">
        <f t="array" ref="U341">IFERROR(IF(INDEX('Disaggregation Data'!$O$315:$O$616,MATCH(LEFT(X341,255),LEFT('Disaggregation Data'!$J$315:$J$616,255),0))=0,"",INDEX('Disaggregation Data'!$O$315:$O$616,MATCH(LEFT(X341,255),LEFT('Disaggregation Data'!J$315:$J$616,255),0))),"")</f>
        <v/>
      </c>
      <c r="V341" s="448" t="str">
        <f t="array" ref="V341">IFERROR(IF(INDEX('Disaggregation Data'!$P$315:$P$616,MATCH(LEFT(X341,255),LEFT('Disaggregation Data'!$J$315:$J$616,255),0))=0,"",INDEX('Disaggregation Data'!$P$315:$P$616,MATCH(LEFT(X341,255),LEFT('Disaggregation Data'!J$315:$J$616,255),0))),"")</f>
        <v/>
      </c>
      <c r="W341" s="528"/>
      <c r="X341" s="528" t="str">
        <f t="shared" si="24"/>
        <v>CM-1a(M): Proportion de cas suspect de paludisme soumis à un test parasitologique dans des établissements de santé du secteur public</v>
      </c>
      <c r="Y341" s="528">
        <f t="shared" si="25"/>
        <v>4</v>
      </c>
      <c r="Z341" s="528" t="str">
        <f t="shared" si="26"/>
        <v>CM-1a(M): Proportion de cas suspect de paludisme soumis à un test parasitologique dans des établissements de santé du secteur public-4</v>
      </c>
      <c r="AA341" s="528" t="b">
        <f t="shared" si="27"/>
        <v>1</v>
      </c>
      <c r="AB341" s="528" t="s">
        <v>2047</v>
      </c>
      <c r="AC341" s="528" t="str">
        <f t="array" ref="AC341">IFERROR(IF(INDEX('Disaggregation Records'!$G$95:$G$183,MATCH(LEFT(Z341,255),LEFT('Disaggregation Records'!$D$95:$D$183,255),0))=0,"",INDEX('Disaggregation Records'!$G$95:$G$183,MATCH(LEFT(Z341,255),LEFT('Disaggregation Records'!$D$95:$D$183,255),0))),"")</f>
        <v/>
      </c>
      <c r="AD341" s="528" t="s">
        <v>894</v>
      </c>
      <c r="AE341" s="393"/>
      <c r="AF341" s="134"/>
      <c r="AG341" s="134"/>
    </row>
    <row r="342" spans="1:33" ht="47.1" customHeight="1" x14ac:dyDescent="0.25">
      <c r="A342" s="410">
        <v>2</v>
      </c>
      <c r="B342" s="428" t="str">
        <f>IFERROR(VLOOKUP(A342,'Coverage Indicators - Section D'!$A$10:$Y$42,25,FALSE),"")</f>
        <v>CM-1a(M): Proportion de cas suspect de paludisme soumis à un test parasitologique dans des établissements de santé du secteur public</v>
      </c>
      <c r="C342" s="523" t="str">
        <f t="array" ref="C342">IFERROR(IF(INDEX('Disaggregation Records'!$E$95:$E$183,MATCH(LEFT(Z342,255),LEFT('Disaggregation Records'!$D$95:$D$183,255),0))=0,"",INDEX('Disaggregation Records'!$E$95:$E$183,MATCH(LEFT(Z342,255),LEFT('Disaggregation Records'!$D$95:$D$183,255),0))),"")</f>
        <v/>
      </c>
      <c r="D342" s="523" t="str">
        <f t="array" ref="D342">IFERROR(IF(INDEX('Disaggregation Records'!$F$95:$F$183,MATCH(LEFT(Z342,255),LEFT('Disaggregation Records'!$D$95:$D$183,255),0))=0,"",INDEX('Disaggregation Records'!$F$95:$F$183,MATCH(LEFT(Z342,255),LEFT('Disaggregation Records'!$D$95:$D$183,255),0))),"")</f>
        <v/>
      </c>
      <c r="E342" s="430" t="str">
        <f t="array" ref="E342">IFERROR(IF(INDEX('Disaggregation Data'!$K$315:$K$616,MATCH(LEFT(X342,255),LEFT('Disaggregation Data'!$J$315:$J$616,255),0))=0,"",INDEX('Disaggregation Data'!$K$315:$K$616,MATCH(LEFT(X342,255),LEFT('Disaggregation Data'!J$315:$J$616,255),0))),"")</f>
        <v/>
      </c>
      <c r="F342" s="431" t="str">
        <f t="array" ref="F342">IFERROR(IF(INDEX('Disaggregation Data'!$L$315:$L$616,MATCH(LEFT(X342,255),LEFT('Disaggregation Data'!$J$315:$J$616,255),0))=0,"",INDEX('Disaggregation Data'!$L$315:$L$616,MATCH(LEFT(X342,255),LEFT('Disaggregation Data'!J$315:$J$616,255),0))),"")</f>
        <v/>
      </c>
      <c r="G342" s="495" t="str">
        <f t="array" ref="G342">IFERROR(IF(INDEX('Disaggregation Data'!$M$315:$M$616,MATCH(LEFT(X342,255),LEFT('Disaggregation Data'!$J$315:$J$616,255),0))=0,(E342/F342)*100,INDEX('Disaggregation Data'!$M$315:$M$616,MATCH(LEFT(X342,255),LEFT('Disaggregation Data'!J$315:$J$616,255),0))),"")</f>
        <v/>
      </c>
      <c r="H342" s="434" t="str">
        <f t="array" ref="H342">IFERROR(IF(INDEX('Disaggregation Data'!$N$315:$N$616,MATCH(LEFT(X342,255),LEFT('Disaggregation Data'!$J$315:$J$616,255),0))=0,"",INDEX('Disaggregation Data'!$N$315:$N$616,MATCH(LEFT(X342,255),LEFT('Disaggregation Data'!J$315:$J$616,255),0))),"")</f>
        <v/>
      </c>
      <c r="I342" s="434" t="str">
        <f t="array" ref="I342">IFERROR(IF(INDEX('Disaggregation Data'!$Q$315:$Q$616,MATCH(LEFT(X342,255),LEFT('Disaggregation Data'!$J$315:$J$616,255),0))=0,"",INDEX('Disaggregation Data'!$Q$315:$Q$616,MATCH(LEFT(X342,255),LEFT('Disaggregation Data'!J$315:$J$616,255),0))),"")</f>
        <v/>
      </c>
      <c r="J342" s="448" t="str">
        <f t="array" ref="J342">IFERROR(IF(INDEX('Disaggregation Data'!$R$315:$R$616,MATCH(LEFT(X342,255),LEFT('Disaggregation Data'!$J$315:$J$616,255),0))=0,"",INDEX('Disaggregation Data'!$R$315:$R$616,MATCH(LEFT(X342,255),LEFT('Disaggregation Data'!J$315:$J$616,255),0))),"")</f>
        <v/>
      </c>
      <c r="K342" s="485"/>
      <c r="L342" s="485"/>
      <c r="M342" s="485"/>
      <c r="N342" s="485"/>
      <c r="O342" s="485"/>
      <c r="P342" s="430"/>
      <c r="Q342" s="430"/>
      <c r="R342" s="430"/>
      <c r="S342" s="430"/>
      <c r="T342" s="430"/>
      <c r="U342" s="434" t="str">
        <f t="array" ref="U342">IFERROR(IF(INDEX('Disaggregation Data'!$O$315:$O$616,MATCH(LEFT(X342,255),LEFT('Disaggregation Data'!$J$315:$J$616,255),0))=0,"",INDEX('Disaggregation Data'!$O$315:$O$616,MATCH(LEFT(X342,255),LEFT('Disaggregation Data'!J$315:$J$616,255),0))),"")</f>
        <v/>
      </c>
      <c r="V342" s="448" t="str">
        <f t="array" ref="V342">IFERROR(IF(INDEX('Disaggregation Data'!$P$315:$P$616,MATCH(LEFT(X342,255),LEFT('Disaggregation Data'!$J$315:$J$616,255),0))=0,"",INDEX('Disaggregation Data'!$P$315:$P$616,MATCH(LEFT(X342,255),LEFT('Disaggregation Data'!J$315:$J$616,255),0))),"")</f>
        <v/>
      </c>
      <c r="W342" s="528"/>
      <c r="X342" s="528" t="str">
        <f t="shared" si="24"/>
        <v>CM-1a(M): Proportion de cas suspect de paludisme soumis à un test parasitologique dans des établissements de santé du secteur public</v>
      </c>
      <c r="Y342" s="528">
        <f t="shared" si="25"/>
        <v>5</v>
      </c>
      <c r="Z342" s="528" t="str">
        <f t="shared" si="26"/>
        <v>CM-1a(M): Proportion de cas suspect de paludisme soumis à un test parasitologique dans des établissements de santé du secteur public-5</v>
      </c>
      <c r="AA342" s="528" t="b">
        <f t="shared" si="27"/>
        <v>1</v>
      </c>
      <c r="AB342" s="528" t="s">
        <v>2048</v>
      </c>
      <c r="AC342" s="528" t="str">
        <f t="array" ref="AC342">IFERROR(IF(INDEX('Disaggregation Records'!$G$95:$G$183,MATCH(LEFT(Z342,255),LEFT('Disaggregation Records'!$D$95:$D$183,255),0))=0,"",INDEX('Disaggregation Records'!$G$95:$G$183,MATCH(LEFT(Z342,255),LEFT('Disaggregation Records'!$D$95:$D$183,255),0))),"")</f>
        <v/>
      </c>
      <c r="AD342" s="528" t="s">
        <v>894</v>
      </c>
      <c r="AE342" s="393"/>
      <c r="AF342" s="134"/>
      <c r="AG342" s="134"/>
    </row>
    <row r="343" spans="1:33" ht="47.1" customHeight="1" x14ac:dyDescent="0.25">
      <c r="A343" s="410">
        <v>2</v>
      </c>
      <c r="B343" s="428" t="str">
        <f>IFERROR(VLOOKUP(A343,'Coverage Indicators - Section D'!$A$10:$Y$42,25,FALSE),"")</f>
        <v>CM-1a(M): Proportion de cas suspect de paludisme soumis à un test parasitologique dans des établissements de santé du secteur public</v>
      </c>
      <c r="C343" s="523" t="str">
        <f t="array" ref="C343">IFERROR(IF(INDEX('Disaggregation Records'!$E$95:$E$183,MATCH(LEFT(Z343,255),LEFT('Disaggregation Records'!$D$95:$D$183,255),0))=0,"",INDEX('Disaggregation Records'!$E$95:$E$183,MATCH(LEFT(Z343,255),LEFT('Disaggregation Records'!$D$95:$D$183,255),0))),"")</f>
        <v/>
      </c>
      <c r="D343" s="523" t="str">
        <f t="array" ref="D343">IFERROR(IF(INDEX('Disaggregation Records'!$F$95:$F$183,MATCH(LEFT(Z343,255),LEFT('Disaggregation Records'!$D$95:$D$183,255),0))=0,"",INDEX('Disaggregation Records'!$F$95:$F$183,MATCH(LEFT(Z343,255),LEFT('Disaggregation Records'!$D$95:$D$183,255),0))),"")</f>
        <v/>
      </c>
      <c r="E343" s="430" t="str">
        <f t="array" ref="E343">IFERROR(IF(INDEX('Disaggregation Data'!$K$315:$K$616,MATCH(LEFT(X343,255),LEFT('Disaggregation Data'!$J$315:$J$616,255),0))=0,"",INDEX('Disaggregation Data'!$K$315:$K$616,MATCH(LEFT(X343,255),LEFT('Disaggregation Data'!J$315:$J$616,255),0))),"")</f>
        <v/>
      </c>
      <c r="F343" s="431" t="str">
        <f t="array" ref="F343">IFERROR(IF(INDEX('Disaggregation Data'!$L$315:$L$616,MATCH(LEFT(X343,255),LEFT('Disaggregation Data'!$J$315:$J$616,255),0))=0,"",INDEX('Disaggregation Data'!$L$315:$L$616,MATCH(LEFT(X343,255),LEFT('Disaggregation Data'!J$315:$J$616,255),0))),"")</f>
        <v/>
      </c>
      <c r="G343" s="495" t="str">
        <f t="array" ref="G343">IFERROR(IF(INDEX('Disaggregation Data'!$M$315:$M$616,MATCH(LEFT(X343,255),LEFT('Disaggregation Data'!$J$315:$J$616,255),0))=0,(E343/F343)*100,INDEX('Disaggregation Data'!$M$315:$M$616,MATCH(LEFT(X343,255),LEFT('Disaggregation Data'!J$315:$J$616,255),0))),"")</f>
        <v/>
      </c>
      <c r="H343" s="434" t="str">
        <f t="array" ref="H343">IFERROR(IF(INDEX('Disaggregation Data'!$N$315:$N$616,MATCH(LEFT(X343,255),LEFT('Disaggregation Data'!$J$315:$J$616,255),0))=0,"",INDEX('Disaggregation Data'!$N$315:$N$616,MATCH(LEFT(X343,255),LEFT('Disaggregation Data'!J$315:$J$616,255),0))),"")</f>
        <v/>
      </c>
      <c r="I343" s="434" t="str">
        <f t="array" ref="I343">IFERROR(IF(INDEX('Disaggregation Data'!$Q$315:$Q$616,MATCH(LEFT(X343,255),LEFT('Disaggregation Data'!$J$315:$J$616,255),0))=0,"",INDEX('Disaggregation Data'!$Q$315:$Q$616,MATCH(LEFT(X343,255),LEFT('Disaggregation Data'!J$315:$J$616,255),0))),"")</f>
        <v/>
      </c>
      <c r="J343" s="448" t="str">
        <f t="array" ref="J343">IFERROR(IF(INDEX('Disaggregation Data'!$R$315:$R$616,MATCH(LEFT(X343,255),LEFT('Disaggregation Data'!$J$315:$J$616,255),0))=0,"",INDEX('Disaggregation Data'!$R$315:$R$616,MATCH(LEFT(X343,255),LEFT('Disaggregation Data'!J$315:$J$616,255),0))),"")</f>
        <v/>
      </c>
      <c r="K343" s="485"/>
      <c r="L343" s="485"/>
      <c r="M343" s="485"/>
      <c r="N343" s="485"/>
      <c r="O343" s="485"/>
      <c r="P343" s="430"/>
      <c r="Q343" s="430"/>
      <c r="R343" s="430"/>
      <c r="S343" s="430"/>
      <c r="T343" s="430"/>
      <c r="U343" s="434" t="str">
        <f t="array" ref="U343">IFERROR(IF(INDEX('Disaggregation Data'!$O$315:$O$616,MATCH(LEFT(X343,255),LEFT('Disaggregation Data'!$J$315:$J$616,255),0))=0,"",INDEX('Disaggregation Data'!$O$315:$O$616,MATCH(LEFT(X343,255),LEFT('Disaggregation Data'!J$315:$J$616,255),0))),"")</f>
        <v/>
      </c>
      <c r="V343" s="448" t="str">
        <f t="array" ref="V343">IFERROR(IF(INDEX('Disaggregation Data'!$P$315:$P$616,MATCH(LEFT(X343,255),LEFT('Disaggregation Data'!$J$315:$J$616,255),0))=0,"",INDEX('Disaggregation Data'!$P$315:$P$616,MATCH(LEFT(X343,255),LEFT('Disaggregation Data'!J$315:$J$616,255),0))),"")</f>
        <v/>
      </c>
      <c r="W343" s="528"/>
      <c r="X343" s="528" t="str">
        <f t="shared" si="24"/>
        <v>CM-1a(M): Proportion de cas suspect de paludisme soumis à un test parasitologique dans des établissements de santé du secteur public</v>
      </c>
      <c r="Y343" s="528">
        <f t="shared" si="25"/>
        <v>6</v>
      </c>
      <c r="Z343" s="528" t="str">
        <f t="shared" si="26"/>
        <v>CM-1a(M): Proportion de cas suspect de paludisme soumis à un test parasitologique dans des établissements de santé du secteur public-6</v>
      </c>
      <c r="AA343" s="528" t="b">
        <f t="shared" si="27"/>
        <v>1</v>
      </c>
      <c r="AB343" s="528" t="s">
        <v>2049</v>
      </c>
      <c r="AC343" s="528" t="str">
        <f t="array" ref="AC343">IFERROR(IF(INDEX('Disaggregation Records'!$G$95:$G$183,MATCH(LEFT(Z343,255),LEFT('Disaggregation Records'!$D$95:$D$183,255),0))=0,"",INDEX('Disaggregation Records'!$G$95:$G$183,MATCH(LEFT(Z343,255),LEFT('Disaggregation Records'!$D$95:$D$183,255),0))),"")</f>
        <v/>
      </c>
      <c r="AD343" s="528" t="s">
        <v>894</v>
      </c>
      <c r="AE343" s="393"/>
      <c r="AF343" s="134"/>
      <c r="AG343" s="134"/>
    </row>
    <row r="344" spans="1:33" ht="47.1" customHeight="1" x14ac:dyDescent="0.25">
      <c r="A344" s="410">
        <v>2</v>
      </c>
      <c r="B344" s="428" t="str">
        <f>IFERROR(VLOOKUP(A344,'Coverage Indicators - Section D'!$A$10:$Y$42,25,FALSE),"")</f>
        <v>CM-1a(M): Proportion de cas suspect de paludisme soumis à un test parasitologique dans des établissements de santé du secteur public</v>
      </c>
      <c r="C344" s="523" t="str">
        <f t="array" ref="C344">IFERROR(IF(INDEX('Disaggregation Records'!$E$95:$E$183,MATCH(LEFT(Z344,255),LEFT('Disaggregation Records'!$D$95:$D$183,255),0))=0,"",INDEX('Disaggregation Records'!$E$95:$E$183,MATCH(LEFT(Z344,255),LEFT('Disaggregation Records'!$D$95:$D$183,255),0))),"")</f>
        <v/>
      </c>
      <c r="D344" s="523" t="str">
        <f t="array" ref="D344">IFERROR(IF(INDEX('Disaggregation Records'!$F$95:$F$183,MATCH(LEFT(Z344,255),LEFT('Disaggregation Records'!$D$95:$D$183,255),0))=0,"",INDEX('Disaggregation Records'!$F$95:$F$183,MATCH(LEFT(Z344,255),LEFT('Disaggregation Records'!$D$95:$D$183,255),0))),"")</f>
        <v/>
      </c>
      <c r="E344" s="430" t="str">
        <f t="array" ref="E344">IFERROR(IF(INDEX('Disaggregation Data'!$K$315:$K$616,MATCH(LEFT(X344,255),LEFT('Disaggregation Data'!$J$315:$J$616,255),0))=0,"",INDEX('Disaggregation Data'!$K$315:$K$616,MATCH(LEFT(X344,255),LEFT('Disaggregation Data'!J$315:$J$616,255),0))),"")</f>
        <v/>
      </c>
      <c r="F344" s="431" t="str">
        <f t="array" ref="F344">IFERROR(IF(INDEX('Disaggregation Data'!$L$315:$L$616,MATCH(LEFT(X344,255),LEFT('Disaggregation Data'!$J$315:$J$616,255),0))=0,"",INDEX('Disaggregation Data'!$L$315:$L$616,MATCH(LEFT(X344,255),LEFT('Disaggregation Data'!J$315:$J$616,255),0))),"")</f>
        <v/>
      </c>
      <c r="G344" s="495" t="str">
        <f t="array" ref="G344">IFERROR(IF(INDEX('Disaggregation Data'!$M$315:$M$616,MATCH(LEFT(X344,255),LEFT('Disaggregation Data'!$J$315:$J$616,255),0))=0,(E344/F344)*100,INDEX('Disaggregation Data'!$M$315:$M$616,MATCH(LEFT(X344,255),LEFT('Disaggregation Data'!J$315:$J$616,255),0))),"")</f>
        <v/>
      </c>
      <c r="H344" s="434" t="str">
        <f t="array" ref="H344">IFERROR(IF(INDEX('Disaggregation Data'!$N$315:$N$616,MATCH(LEFT(X344,255),LEFT('Disaggregation Data'!$J$315:$J$616,255),0))=0,"",INDEX('Disaggregation Data'!$N$315:$N$616,MATCH(LEFT(X344,255),LEFT('Disaggregation Data'!J$315:$J$616,255),0))),"")</f>
        <v/>
      </c>
      <c r="I344" s="434" t="str">
        <f t="array" ref="I344">IFERROR(IF(INDEX('Disaggregation Data'!$Q$315:$Q$616,MATCH(LEFT(X344,255),LEFT('Disaggregation Data'!$J$315:$J$616,255),0))=0,"",INDEX('Disaggregation Data'!$Q$315:$Q$616,MATCH(LEFT(X344,255),LEFT('Disaggregation Data'!J$315:$J$616,255),0))),"")</f>
        <v/>
      </c>
      <c r="J344" s="448" t="str">
        <f t="array" ref="J344">IFERROR(IF(INDEX('Disaggregation Data'!$R$315:$R$616,MATCH(LEFT(X344,255),LEFT('Disaggregation Data'!$J$315:$J$616,255),0))=0,"",INDEX('Disaggregation Data'!$R$315:$R$616,MATCH(LEFT(X344,255),LEFT('Disaggregation Data'!J$315:$J$616,255),0))),"")</f>
        <v/>
      </c>
      <c r="K344" s="485"/>
      <c r="L344" s="485"/>
      <c r="M344" s="485"/>
      <c r="N344" s="485"/>
      <c r="O344" s="485"/>
      <c r="P344" s="430"/>
      <c r="Q344" s="430"/>
      <c r="R344" s="430"/>
      <c r="S344" s="430"/>
      <c r="T344" s="430"/>
      <c r="U344" s="434" t="str">
        <f t="array" ref="U344">IFERROR(IF(INDEX('Disaggregation Data'!$O$315:$O$616,MATCH(LEFT(X344,255),LEFT('Disaggregation Data'!$J$315:$J$616,255),0))=0,"",INDEX('Disaggregation Data'!$O$315:$O$616,MATCH(LEFT(X344,255),LEFT('Disaggregation Data'!J$315:$J$616,255),0))),"")</f>
        <v/>
      </c>
      <c r="V344" s="448" t="str">
        <f t="array" ref="V344">IFERROR(IF(INDEX('Disaggregation Data'!$P$315:$P$616,MATCH(LEFT(X344,255),LEFT('Disaggregation Data'!$J$315:$J$616,255),0))=0,"",INDEX('Disaggregation Data'!$P$315:$P$616,MATCH(LEFT(X344,255),LEFT('Disaggregation Data'!J$315:$J$616,255),0))),"")</f>
        <v/>
      </c>
      <c r="W344" s="528"/>
      <c r="X344" s="528" t="str">
        <f t="shared" si="24"/>
        <v>CM-1a(M): Proportion de cas suspect de paludisme soumis à un test parasitologique dans des établissements de santé du secteur public</v>
      </c>
      <c r="Y344" s="528">
        <f t="shared" si="25"/>
        <v>7</v>
      </c>
      <c r="Z344" s="528" t="str">
        <f t="shared" si="26"/>
        <v>CM-1a(M): Proportion de cas suspect de paludisme soumis à un test parasitologique dans des établissements de santé du secteur public-7</v>
      </c>
      <c r="AA344" s="528" t="b">
        <f t="shared" si="27"/>
        <v>1</v>
      </c>
      <c r="AB344" s="528" t="s">
        <v>2050</v>
      </c>
      <c r="AC344" s="528" t="str">
        <f t="array" ref="AC344">IFERROR(IF(INDEX('Disaggregation Records'!$G$95:$G$183,MATCH(LEFT(Z344,255),LEFT('Disaggregation Records'!$D$95:$D$183,255),0))=0,"",INDEX('Disaggregation Records'!$G$95:$G$183,MATCH(LEFT(Z344,255),LEFT('Disaggregation Records'!$D$95:$D$183,255),0))),"")</f>
        <v/>
      </c>
      <c r="AD344" s="528" t="s">
        <v>894</v>
      </c>
      <c r="AE344" s="393"/>
      <c r="AF344" s="134"/>
      <c r="AG344" s="134"/>
    </row>
    <row r="345" spans="1:33" ht="47.1" customHeight="1" x14ac:dyDescent="0.25">
      <c r="A345" s="410">
        <v>2</v>
      </c>
      <c r="B345" s="428" t="str">
        <f>IFERROR(VLOOKUP(A345,'Coverage Indicators - Section D'!$A$10:$Y$42,25,FALSE),"")</f>
        <v>CM-1a(M): Proportion de cas suspect de paludisme soumis à un test parasitologique dans des établissements de santé du secteur public</v>
      </c>
      <c r="C345" s="523" t="str">
        <f t="array" ref="C345">IFERROR(IF(INDEX('Disaggregation Records'!$E$95:$E$183,MATCH(LEFT(Z345,255),LEFT('Disaggregation Records'!$D$95:$D$183,255),0))=0,"",INDEX('Disaggregation Records'!$E$95:$E$183,MATCH(LEFT(Z345,255),LEFT('Disaggregation Records'!$D$95:$D$183,255),0))),"")</f>
        <v/>
      </c>
      <c r="D345" s="523" t="str">
        <f t="array" ref="D345">IFERROR(IF(INDEX('Disaggregation Records'!$F$95:$F$183,MATCH(LEFT(Z345,255),LEFT('Disaggregation Records'!$D$95:$D$183,255),0))=0,"",INDEX('Disaggregation Records'!$F$95:$F$183,MATCH(LEFT(Z345,255),LEFT('Disaggregation Records'!$D$95:$D$183,255),0))),"")</f>
        <v/>
      </c>
      <c r="E345" s="430" t="str">
        <f t="array" ref="E345">IFERROR(IF(INDEX('Disaggregation Data'!$K$315:$K$616,MATCH(LEFT(X345,255),LEFT('Disaggregation Data'!$J$315:$J$616,255),0))=0,"",INDEX('Disaggregation Data'!$K$315:$K$616,MATCH(LEFT(X345,255),LEFT('Disaggregation Data'!J$315:$J$616,255),0))),"")</f>
        <v/>
      </c>
      <c r="F345" s="431" t="str">
        <f t="array" ref="F345">IFERROR(IF(INDEX('Disaggregation Data'!$L$315:$L$616,MATCH(LEFT(X345,255),LEFT('Disaggregation Data'!$J$315:$J$616,255),0))=0,"",INDEX('Disaggregation Data'!$L$315:$L$616,MATCH(LEFT(X345,255),LEFT('Disaggregation Data'!J$315:$J$616,255),0))),"")</f>
        <v/>
      </c>
      <c r="G345" s="495" t="str">
        <f t="array" ref="G345">IFERROR(IF(INDEX('Disaggregation Data'!$M$315:$M$616,MATCH(LEFT(X345,255),LEFT('Disaggregation Data'!$J$315:$J$616,255),0))=0,(E345/F345)*100,INDEX('Disaggregation Data'!$M$315:$M$616,MATCH(LEFT(X345,255),LEFT('Disaggregation Data'!J$315:$J$616,255),0))),"")</f>
        <v/>
      </c>
      <c r="H345" s="434" t="str">
        <f t="array" ref="H345">IFERROR(IF(INDEX('Disaggregation Data'!$N$315:$N$616,MATCH(LEFT(X345,255),LEFT('Disaggregation Data'!$J$315:$J$616,255),0))=0,"",INDEX('Disaggregation Data'!$N$315:$N$616,MATCH(LEFT(X345,255),LEFT('Disaggregation Data'!J$315:$J$616,255),0))),"")</f>
        <v/>
      </c>
      <c r="I345" s="434" t="str">
        <f t="array" ref="I345">IFERROR(IF(INDEX('Disaggregation Data'!$Q$315:$Q$616,MATCH(LEFT(X345,255),LEFT('Disaggregation Data'!$J$315:$J$616,255),0))=0,"",INDEX('Disaggregation Data'!$Q$315:$Q$616,MATCH(LEFT(X345,255),LEFT('Disaggregation Data'!J$315:$J$616,255),0))),"")</f>
        <v/>
      </c>
      <c r="J345" s="448" t="str">
        <f t="array" ref="J345">IFERROR(IF(INDEX('Disaggregation Data'!$R$315:$R$616,MATCH(LEFT(X345,255),LEFT('Disaggregation Data'!$J$315:$J$616,255),0))=0,"",INDEX('Disaggregation Data'!$R$315:$R$616,MATCH(LEFT(X345,255),LEFT('Disaggregation Data'!J$315:$J$616,255),0))),"")</f>
        <v/>
      </c>
      <c r="K345" s="485"/>
      <c r="L345" s="485"/>
      <c r="M345" s="485"/>
      <c r="N345" s="485"/>
      <c r="O345" s="485"/>
      <c r="P345" s="430"/>
      <c r="Q345" s="430"/>
      <c r="R345" s="430"/>
      <c r="S345" s="430"/>
      <c r="T345" s="430"/>
      <c r="U345" s="434" t="str">
        <f t="array" ref="U345">IFERROR(IF(INDEX('Disaggregation Data'!$O$315:$O$616,MATCH(LEFT(X345,255),LEFT('Disaggregation Data'!$J$315:$J$616,255),0))=0,"",INDEX('Disaggregation Data'!$O$315:$O$616,MATCH(LEFT(X345,255),LEFT('Disaggregation Data'!J$315:$J$616,255),0))),"")</f>
        <v/>
      </c>
      <c r="V345" s="448" t="str">
        <f t="array" ref="V345">IFERROR(IF(INDEX('Disaggregation Data'!$P$315:$P$616,MATCH(LEFT(X345,255),LEFT('Disaggregation Data'!$J$315:$J$616,255),0))=0,"",INDEX('Disaggregation Data'!$P$315:$P$616,MATCH(LEFT(X345,255),LEFT('Disaggregation Data'!J$315:$J$616,255),0))),"")</f>
        <v/>
      </c>
      <c r="W345" s="528"/>
      <c r="X345" s="528" t="str">
        <f t="shared" si="24"/>
        <v>CM-1a(M): Proportion de cas suspect de paludisme soumis à un test parasitologique dans des établissements de santé du secteur public</v>
      </c>
      <c r="Y345" s="528">
        <f t="shared" si="25"/>
        <v>8</v>
      </c>
      <c r="Z345" s="528" t="str">
        <f t="shared" si="26"/>
        <v>CM-1a(M): Proportion de cas suspect de paludisme soumis à un test parasitologique dans des établissements de santé du secteur public-8</v>
      </c>
      <c r="AA345" s="528" t="b">
        <f t="shared" si="27"/>
        <v>1</v>
      </c>
      <c r="AB345" s="528" t="s">
        <v>2051</v>
      </c>
      <c r="AC345" s="528" t="str">
        <f t="array" ref="AC345">IFERROR(IF(INDEX('Disaggregation Records'!$G$95:$G$183,MATCH(LEFT(Z345,255),LEFT('Disaggregation Records'!$D$95:$D$183,255),0))=0,"",INDEX('Disaggregation Records'!$G$95:$G$183,MATCH(LEFT(Z345,255),LEFT('Disaggregation Records'!$D$95:$D$183,255),0))),"")</f>
        <v/>
      </c>
      <c r="AD345" s="528" t="s">
        <v>894</v>
      </c>
      <c r="AE345" s="393"/>
      <c r="AF345" s="134"/>
      <c r="AG345" s="134"/>
    </row>
    <row r="346" spans="1:33" ht="47.1" customHeight="1" x14ac:dyDescent="0.25">
      <c r="A346" s="410">
        <v>2</v>
      </c>
      <c r="B346" s="428" t="str">
        <f>IFERROR(VLOOKUP(A346,'Coverage Indicators - Section D'!$A$10:$Y$42,25,FALSE),"")</f>
        <v>CM-1a(M): Proportion de cas suspect de paludisme soumis à un test parasitologique dans des établissements de santé du secteur public</v>
      </c>
      <c r="C346" s="523" t="str">
        <f t="array" ref="C346">IFERROR(IF(INDEX('Disaggregation Records'!$E$95:$E$183,MATCH(LEFT(Z346,255),LEFT('Disaggregation Records'!$D$95:$D$183,255),0))=0,"",INDEX('Disaggregation Records'!$E$95:$E$183,MATCH(LEFT(Z346,255),LEFT('Disaggregation Records'!$D$95:$D$183,255),0))),"")</f>
        <v/>
      </c>
      <c r="D346" s="523" t="str">
        <f t="array" ref="D346">IFERROR(IF(INDEX('Disaggregation Records'!$F$95:$F$183,MATCH(LEFT(Z346,255),LEFT('Disaggregation Records'!$D$95:$D$183,255),0))=0,"",INDEX('Disaggregation Records'!$F$95:$F$183,MATCH(LEFT(Z346,255),LEFT('Disaggregation Records'!$D$95:$D$183,255),0))),"")</f>
        <v/>
      </c>
      <c r="E346" s="430" t="str">
        <f t="array" ref="E346">IFERROR(IF(INDEX('Disaggregation Data'!$K$315:$K$616,MATCH(LEFT(X346,255),LEFT('Disaggregation Data'!$J$315:$J$616,255),0))=0,"",INDEX('Disaggregation Data'!$K$315:$K$616,MATCH(LEFT(X346,255),LEFT('Disaggregation Data'!J$315:$J$616,255),0))),"")</f>
        <v/>
      </c>
      <c r="F346" s="431" t="str">
        <f t="array" ref="F346">IFERROR(IF(INDEX('Disaggregation Data'!$L$315:$L$616,MATCH(LEFT(X346,255),LEFT('Disaggregation Data'!$J$315:$J$616,255),0))=0,"",INDEX('Disaggregation Data'!$L$315:$L$616,MATCH(LEFT(X346,255),LEFT('Disaggregation Data'!J$315:$J$616,255),0))),"")</f>
        <v/>
      </c>
      <c r="G346" s="495" t="str">
        <f t="array" ref="G346">IFERROR(IF(INDEX('Disaggregation Data'!$M$315:$M$616,MATCH(LEFT(X346,255),LEFT('Disaggregation Data'!$J$315:$J$616,255),0))=0,(E346/F346)*100,INDEX('Disaggregation Data'!$M$315:$M$616,MATCH(LEFT(X346,255),LEFT('Disaggregation Data'!J$315:$J$616,255),0))),"")</f>
        <v/>
      </c>
      <c r="H346" s="434" t="str">
        <f t="array" ref="H346">IFERROR(IF(INDEX('Disaggregation Data'!$N$315:$N$616,MATCH(LEFT(X346,255),LEFT('Disaggregation Data'!$J$315:$J$616,255),0))=0,"",INDEX('Disaggregation Data'!$N$315:$N$616,MATCH(LEFT(X346,255),LEFT('Disaggregation Data'!J$315:$J$616,255),0))),"")</f>
        <v/>
      </c>
      <c r="I346" s="434" t="str">
        <f t="array" ref="I346">IFERROR(IF(INDEX('Disaggregation Data'!$Q$315:$Q$616,MATCH(LEFT(X346,255),LEFT('Disaggregation Data'!$J$315:$J$616,255),0))=0,"",INDEX('Disaggregation Data'!$Q$315:$Q$616,MATCH(LEFT(X346,255),LEFT('Disaggregation Data'!J$315:$J$616,255),0))),"")</f>
        <v/>
      </c>
      <c r="J346" s="448" t="str">
        <f t="array" ref="J346">IFERROR(IF(INDEX('Disaggregation Data'!$R$315:$R$616,MATCH(LEFT(X346,255),LEFT('Disaggregation Data'!$J$315:$J$616,255),0))=0,"",INDEX('Disaggregation Data'!$R$315:$R$616,MATCH(LEFT(X346,255),LEFT('Disaggregation Data'!J$315:$J$616,255),0))),"")</f>
        <v/>
      </c>
      <c r="K346" s="485"/>
      <c r="L346" s="485"/>
      <c r="M346" s="485"/>
      <c r="N346" s="485"/>
      <c r="O346" s="485"/>
      <c r="P346" s="430"/>
      <c r="Q346" s="430"/>
      <c r="R346" s="430"/>
      <c r="S346" s="430"/>
      <c r="T346" s="430"/>
      <c r="U346" s="434" t="str">
        <f t="array" ref="U346">IFERROR(IF(INDEX('Disaggregation Data'!$O$315:$O$616,MATCH(LEFT(X346,255),LEFT('Disaggregation Data'!$J$315:$J$616,255),0))=0,"",INDEX('Disaggregation Data'!$O$315:$O$616,MATCH(LEFT(X346,255),LEFT('Disaggregation Data'!J$315:$J$616,255),0))),"")</f>
        <v/>
      </c>
      <c r="V346" s="448" t="str">
        <f t="array" ref="V346">IFERROR(IF(INDEX('Disaggregation Data'!$P$315:$P$616,MATCH(LEFT(X346,255),LEFT('Disaggregation Data'!$J$315:$J$616,255),0))=0,"",INDEX('Disaggregation Data'!$P$315:$P$616,MATCH(LEFT(X346,255),LEFT('Disaggregation Data'!J$315:$J$616,255),0))),"")</f>
        <v/>
      </c>
      <c r="W346" s="528"/>
      <c r="X346" s="528" t="str">
        <f t="shared" si="24"/>
        <v>CM-1a(M): Proportion de cas suspect de paludisme soumis à un test parasitologique dans des établissements de santé du secteur public</v>
      </c>
      <c r="Y346" s="528">
        <f t="shared" si="25"/>
        <v>9</v>
      </c>
      <c r="Z346" s="528" t="str">
        <f t="shared" si="26"/>
        <v>CM-1a(M): Proportion de cas suspect de paludisme soumis à un test parasitologique dans des établissements de santé du secteur public-9</v>
      </c>
      <c r="AA346" s="528" t="b">
        <f t="shared" si="27"/>
        <v>1</v>
      </c>
      <c r="AB346" s="528" t="s">
        <v>2052</v>
      </c>
      <c r="AC346" s="528" t="str">
        <f t="array" ref="AC346">IFERROR(IF(INDEX('Disaggregation Records'!$G$95:$G$183,MATCH(LEFT(Z346,255),LEFT('Disaggregation Records'!$D$95:$D$183,255),0))=0,"",INDEX('Disaggregation Records'!$G$95:$G$183,MATCH(LEFT(Z346,255),LEFT('Disaggregation Records'!$D$95:$D$183,255),0))),"")</f>
        <v/>
      </c>
      <c r="AD346" s="528" t="s">
        <v>894</v>
      </c>
      <c r="AE346" s="393"/>
      <c r="AF346" s="134"/>
      <c r="AG346" s="134"/>
    </row>
    <row r="347" spans="1:33" ht="47.1" customHeight="1" x14ac:dyDescent="0.25">
      <c r="A347" s="410">
        <v>3</v>
      </c>
      <c r="B347" s="428" t="str">
        <f>IFERROR(VLOOKUP(A347,'Coverage Indicators - Section D'!$A$10:$Y$42,25,FALSE),"")</f>
        <v>CM-1b(M): Proportion de cas suspects de paludisme soumis à un test parasitologique dans la communauté</v>
      </c>
      <c r="C347" s="523" t="str">
        <f t="array" ref="C347">IFERROR(IF(INDEX('Disaggregation Records'!$E$95:$E$183,MATCH(LEFT(Z347,255),LEFT('Disaggregation Records'!$D$95:$D$183,255),0))=0,"",INDEX('Disaggregation Records'!$E$95:$E$183,MATCH(LEFT(Z347,255),LEFT('Disaggregation Records'!$D$95:$D$183,255),0))),"")</f>
        <v>Age</v>
      </c>
      <c r="D347" s="523" t="str">
        <f t="array" ref="D347">IFERROR(IF(INDEX('Disaggregation Records'!$F$95:$F$183,MATCH(LEFT(Z347,255),LEFT('Disaggregation Records'!$D$95:$D$183,255),0))=0,"",INDEX('Disaggregation Records'!$F$95:$F$183,MATCH(LEFT(Z347,255),LEFT('Disaggregation Records'!$D$95:$D$183,255),0))),"")</f>
        <v>&lt;5 ans</v>
      </c>
      <c r="E347" s="430" t="str">
        <f t="array" ref="E347">IFERROR(IF(INDEX('Disaggregation Data'!$K$315:$K$616,MATCH(LEFT(X347,255),LEFT('Disaggregation Data'!$J$315:$J$616,255),0))=0,"",INDEX('Disaggregation Data'!$K$315:$K$616,MATCH(LEFT(X347,255),LEFT('Disaggregation Data'!J$315:$J$616,255),0))),"")</f>
        <v/>
      </c>
      <c r="F347" s="431" t="str">
        <f t="array" ref="F347">IFERROR(IF(INDEX('Disaggregation Data'!$L$315:$L$616,MATCH(LEFT(X347,255),LEFT('Disaggregation Data'!$J$315:$J$616,255),0))=0,"",INDEX('Disaggregation Data'!$L$315:$L$616,MATCH(LEFT(X347,255),LEFT('Disaggregation Data'!J$315:$J$616,255),0))),"")</f>
        <v/>
      </c>
      <c r="G347" s="495" t="str">
        <f t="array" ref="G347">IFERROR(IF(INDEX('Disaggregation Data'!$M$315:$M$616,MATCH(LEFT(X347,255),LEFT('Disaggregation Data'!$J$315:$J$616,255),0))=0,(E347/F347)*100,INDEX('Disaggregation Data'!$M$315:$M$616,MATCH(LEFT(X347,255),LEFT('Disaggregation Data'!J$315:$J$616,255),0))),"")</f>
        <v/>
      </c>
      <c r="H347" s="434" t="str">
        <f t="array" ref="H347">IFERROR(IF(INDEX('Disaggregation Data'!$N$315:$N$616,MATCH(LEFT(X347,255),LEFT('Disaggregation Data'!$J$315:$J$616,255),0))=0,"",INDEX('Disaggregation Data'!$N$315:$N$616,MATCH(LEFT(X347,255),LEFT('Disaggregation Data'!J$315:$J$616,255),0))),"")</f>
        <v/>
      </c>
      <c r="I347" s="434" t="str">
        <f t="array" ref="I347">IFERROR(IF(INDEX('Disaggregation Data'!$Q$315:$Q$616,MATCH(LEFT(X347,255),LEFT('Disaggregation Data'!$J$315:$J$616,255),0))=0,"",INDEX('Disaggregation Data'!$Q$315:$Q$616,MATCH(LEFT(X347,255),LEFT('Disaggregation Data'!J$315:$J$616,255),0))),"")</f>
        <v/>
      </c>
      <c r="J347" s="448" t="str">
        <f t="array" ref="J347">IFERROR(IF(INDEX('Disaggregation Data'!$R$315:$R$616,MATCH(LEFT(X347,255),LEFT('Disaggregation Data'!$J$315:$J$616,255),0))=0,"",INDEX('Disaggregation Data'!$R$315:$R$616,MATCH(LEFT(X347,255),LEFT('Disaggregation Data'!J$315:$J$616,255),0))),"")</f>
        <v>Données non fournies dans le DHIS 2</v>
      </c>
      <c r="K347" s="485"/>
      <c r="L347" s="485"/>
      <c r="M347" s="485"/>
      <c r="N347" s="485"/>
      <c r="O347" s="485"/>
      <c r="P347" s="430"/>
      <c r="Q347" s="430"/>
      <c r="R347" s="430"/>
      <c r="S347" s="430"/>
      <c r="T347" s="430"/>
      <c r="U347" s="434" t="str">
        <f t="array" ref="U347">IFERROR(IF(INDEX('Disaggregation Data'!$O$315:$O$616,MATCH(LEFT(X347,255),LEFT('Disaggregation Data'!$J$315:$J$616,255),0))=0,"",INDEX('Disaggregation Data'!$O$315:$O$616,MATCH(LEFT(X347,255),LEFT('Disaggregation Data'!J$315:$J$616,255),0))),"")</f>
        <v/>
      </c>
      <c r="V347" s="448" t="str">
        <f t="array" ref="V347">IFERROR(IF(INDEX('Disaggregation Data'!$P$315:$P$616,MATCH(LEFT(X347,255),LEFT('Disaggregation Data'!$J$315:$J$616,255),0))=0,"",INDEX('Disaggregation Data'!$P$315:$P$616,MATCH(LEFT(X347,255),LEFT('Disaggregation Data'!J$315:$J$616,255),0))),"")</f>
        <v>Data not provided in the DHIS 2</v>
      </c>
      <c r="W347" s="528"/>
      <c r="X347" s="528" t="str">
        <f t="shared" si="24"/>
        <v>CM-1b(M): Proportion de cas suspects de paludisme soumis à un test parasitologique dans la communautéAge&lt;5 ans</v>
      </c>
      <c r="Y347" s="528">
        <f t="shared" si="25"/>
        <v>0</v>
      </c>
      <c r="Z347" s="528" t="str">
        <f t="shared" si="26"/>
        <v>CM-1b(M): Proportion de cas suspects de paludisme soumis à un test parasitologique dans la communauté-0</v>
      </c>
      <c r="AA347" s="528" t="b">
        <f t="shared" si="27"/>
        <v>1</v>
      </c>
      <c r="AB347" s="528" t="s">
        <v>2053</v>
      </c>
      <c r="AC347" s="528" t="str">
        <f t="array" ref="AC347">IFERROR(IF(INDEX('Disaggregation Records'!$G$95:$G$183,MATCH(LEFT(Z347,255),LEFT('Disaggregation Records'!$D$95:$D$183,255),0))=0,"",INDEX('Disaggregation Records'!$G$95:$G$183,MATCH(LEFT(Z347,255),LEFT('Disaggregation Records'!$D$95:$D$183,255),0))),"")</f>
        <v>a1L36000000zoNaEAI</v>
      </c>
      <c r="AD347" s="528" t="s">
        <v>900</v>
      </c>
      <c r="AE347" s="393"/>
      <c r="AF347" s="134"/>
      <c r="AG347" s="134"/>
    </row>
    <row r="348" spans="1:33" ht="47.1" customHeight="1" x14ac:dyDescent="0.25">
      <c r="A348" s="410">
        <v>3</v>
      </c>
      <c r="B348" s="428" t="str">
        <f>IFERROR(VLOOKUP(A348,'Coverage Indicators - Section D'!$A$10:$Y$42,25,FALSE),"")</f>
        <v>CM-1b(M): Proportion de cas suspects de paludisme soumis à un test parasitologique dans la communauté</v>
      </c>
      <c r="C348" s="523" t="str">
        <f t="array" ref="C348">IFERROR(IF(INDEX('Disaggregation Records'!$E$95:$E$183,MATCH(LEFT(Z348,255),LEFT('Disaggregation Records'!$D$95:$D$183,255),0))=0,"",INDEX('Disaggregation Records'!$E$95:$E$183,MATCH(LEFT(Z348,255),LEFT('Disaggregation Records'!$D$95:$D$183,255),0))),"")</f>
        <v>Age</v>
      </c>
      <c r="D348" s="523" t="str">
        <f t="array" ref="D348">IFERROR(IF(INDEX('Disaggregation Records'!$F$95:$F$183,MATCH(LEFT(Z348,255),LEFT('Disaggregation Records'!$D$95:$D$183,255),0))=0,"",INDEX('Disaggregation Records'!$F$95:$F$183,MATCH(LEFT(Z348,255),LEFT('Disaggregation Records'!$D$95:$D$183,255),0))),"")</f>
        <v>+ de 5 ans</v>
      </c>
      <c r="E348" s="430" t="str">
        <f t="array" ref="E348">IFERROR(IF(INDEX('Disaggregation Data'!$K$315:$K$616,MATCH(LEFT(X348,255),LEFT('Disaggregation Data'!$J$315:$J$616,255),0))=0,"",INDEX('Disaggregation Data'!$K$315:$K$616,MATCH(LEFT(X348,255),LEFT('Disaggregation Data'!J$315:$J$616,255),0))),"")</f>
        <v/>
      </c>
      <c r="F348" s="431" t="str">
        <f t="array" ref="F348">IFERROR(IF(INDEX('Disaggregation Data'!$L$315:$L$616,MATCH(LEFT(X348,255),LEFT('Disaggregation Data'!$J$315:$J$616,255),0))=0,"",INDEX('Disaggregation Data'!$L$315:$L$616,MATCH(LEFT(X348,255),LEFT('Disaggregation Data'!J$315:$J$616,255),0))),"")</f>
        <v/>
      </c>
      <c r="G348" s="495" t="str">
        <f t="array" ref="G348">IFERROR(IF(INDEX('Disaggregation Data'!$M$315:$M$616,MATCH(LEFT(X348,255),LEFT('Disaggregation Data'!$J$315:$J$616,255),0))=0,(E348/F348)*100,INDEX('Disaggregation Data'!$M$315:$M$616,MATCH(LEFT(X348,255),LEFT('Disaggregation Data'!J$315:$J$616,255),0))),"")</f>
        <v/>
      </c>
      <c r="H348" s="434" t="str">
        <f t="array" ref="H348">IFERROR(IF(INDEX('Disaggregation Data'!$N$315:$N$616,MATCH(LEFT(X348,255),LEFT('Disaggregation Data'!$J$315:$J$616,255),0))=0,"",INDEX('Disaggregation Data'!$N$315:$N$616,MATCH(LEFT(X348,255),LEFT('Disaggregation Data'!J$315:$J$616,255),0))),"")</f>
        <v/>
      </c>
      <c r="I348" s="434" t="str">
        <f t="array" ref="I348">IFERROR(IF(INDEX('Disaggregation Data'!$Q$315:$Q$616,MATCH(LEFT(X348,255),LEFT('Disaggregation Data'!$J$315:$J$616,255),0))=0,"",INDEX('Disaggregation Data'!$Q$315:$Q$616,MATCH(LEFT(X348,255),LEFT('Disaggregation Data'!J$315:$J$616,255),0))),"")</f>
        <v/>
      </c>
      <c r="J348" s="448" t="str">
        <f t="array" ref="J348">IFERROR(IF(INDEX('Disaggregation Data'!$R$315:$R$616,MATCH(LEFT(X348,255),LEFT('Disaggregation Data'!$J$315:$J$616,255),0))=0,"",INDEX('Disaggregation Data'!$R$315:$R$616,MATCH(LEFT(X348,255),LEFT('Disaggregation Data'!J$315:$J$616,255),0))),"")</f>
        <v>Données non fournies dans le DHIS 2</v>
      </c>
      <c r="K348" s="485"/>
      <c r="L348" s="485"/>
      <c r="M348" s="485"/>
      <c r="N348" s="485"/>
      <c r="O348" s="485"/>
      <c r="P348" s="430"/>
      <c r="Q348" s="430"/>
      <c r="R348" s="430"/>
      <c r="S348" s="430"/>
      <c r="T348" s="430"/>
      <c r="U348" s="434" t="str">
        <f t="array" ref="U348">IFERROR(IF(INDEX('Disaggregation Data'!$O$315:$O$616,MATCH(LEFT(X348,255),LEFT('Disaggregation Data'!$J$315:$J$616,255),0))=0,"",INDEX('Disaggregation Data'!$O$315:$O$616,MATCH(LEFT(X348,255),LEFT('Disaggregation Data'!J$315:$J$616,255),0))),"")</f>
        <v/>
      </c>
      <c r="V348" s="448" t="str">
        <f t="array" ref="V348">IFERROR(IF(INDEX('Disaggregation Data'!$P$315:$P$616,MATCH(LEFT(X348,255),LEFT('Disaggregation Data'!$J$315:$J$616,255),0))=0,"",INDEX('Disaggregation Data'!$P$315:$P$616,MATCH(LEFT(X348,255),LEFT('Disaggregation Data'!J$315:$J$616,255),0))),"")</f>
        <v>Data not provided in the DHIS 2</v>
      </c>
      <c r="W348" s="528"/>
      <c r="X348" s="528" t="str">
        <f t="shared" si="24"/>
        <v>CM-1b(M): Proportion de cas suspects de paludisme soumis à un test parasitologique dans la communautéAge+ de 5 ans</v>
      </c>
      <c r="Y348" s="528">
        <f t="shared" si="25"/>
        <v>1</v>
      </c>
      <c r="Z348" s="528" t="str">
        <f t="shared" si="26"/>
        <v>CM-1b(M): Proportion de cas suspects de paludisme soumis à un test parasitologique dans la communauté-1</v>
      </c>
      <c r="AA348" s="528" t="b">
        <f t="shared" si="27"/>
        <v>1</v>
      </c>
      <c r="AB348" s="528" t="s">
        <v>2054</v>
      </c>
      <c r="AC348" s="528" t="str">
        <f t="array" ref="AC348">IFERROR(IF(INDEX('Disaggregation Records'!$G$95:$G$183,MATCH(LEFT(Z348,255),LEFT('Disaggregation Records'!$D$95:$D$183,255),0))=0,"",INDEX('Disaggregation Records'!$G$95:$G$183,MATCH(LEFT(Z348,255),LEFT('Disaggregation Records'!$D$95:$D$183,255),0))),"")</f>
        <v>a1L36000000zoNbEAI</v>
      </c>
      <c r="AD348" s="528" t="s">
        <v>900</v>
      </c>
      <c r="AE348" s="393"/>
      <c r="AF348" s="134"/>
      <c r="AG348" s="134"/>
    </row>
    <row r="349" spans="1:33" ht="47.1" customHeight="1" x14ac:dyDescent="0.25">
      <c r="A349" s="410">
        <v>3</v>
      </c>
      <c r="B349" s="428" t="str">
        <f>IFERROR(VLOOKUP(A349,'Coverage Indicators - Section D'!$A$10:$Y$42,25,FALSE),"")</f>
        <v>CM-1b(M): Proportion de cas suspects de paludisme soumis à un test parasitologique dans la communauté</v>
      </c>
      <c r="C349" s="523" t="str">
        <f t="array" ref="C349">IFERROR(IF(INDEX('Disaggregation Records'!$E$95:$E$183,MATCH(LEFT(Z349,255),LEFT('Disaggregation Records'!$D$95:$D$183,255),0))=0,"",INDEX('Disaggregation Records'!$E$95:$E$183,MATCH(LEFT(Z349,255),LEFT('Disaggregation Records'!$D$95:$D$183,255),0))),"")</f>
        <v>Type de tests</v>
      </c>
      <c r="D349" s="523" t="str">
        <f t="array" ref="D349">IFERROR(IF(INDEX('Disaggregation Records'!$F$95:$F$183,MATCH(LEFT(Z349,255),LEFT('Disaggregation Records'!$D$95:$D$183,255),0))=0,"",INDEX('Disaggregation Records'!$F$95:$F$183,MATCH(LEFT(Z349,255),LEFT('Disaggregation Records'!$D$95:$D$183,255),0))),"")</f>
        <v>Microscopie</v>
      </c>
      <c r="E349" s="430" t="str">
        <f t="array" ref="E349">IFERROR(IF(INDEX('Disaggregation Data'!$K$315:$K$616,MATCH(LEFT(X349,255),LEFT('Disaggregation Data'!$J$315:$J$616,255),0))=0,"",INDEX('Disaggregation Data'!$K$315:$K$616,MATCH(LEFT(X349,255),LEFT('Disaggregation Data'!J$315:$J$616,255),0))),"")</f>
        <v/>
      </c>
      <c r="F349" s="431" t="str">
        <f t="array" ref="F349">IFERROR(IF(INDEX('Disaggregation Data'!$L$315:$L$616,MATCH(LEFT(X349,255),LEFT('Disaggregation Data'!$J$315:$J$616,255),0))=0,"",INDEX('Disaggregation Data'!$L$315:$L$616,MATCH(LEFT(X349,255),LEFT('Disaggregation Data'!J$315:$J$616,255),0))),"")</f>
        <v/>
      </c>
      <c r="G349" s="495" t="str">
        <f t="array" ref="G349">IFERROR(IF(INDEX('Disaggregation Data'!$M$315:$M$616,MATCH(LEFT(X349,255),LEFT('Disaggregation Data'!$J$315:$J$616,255),0))=0,(E349/F349)*100,INDEX('Disaggregation Data'!$M$315:$M$616,MATCH(LEFT(X349,255),LEFT('Disaggregation Data'!J$315:$J$616,255),0))),"")</f>
        <v/>
      </c>
      <c r="H349" s="434" t="str">
        <f t="array" ref="H349">IFERROR(IF(INDEX('Disaggregation Data'!$N$315:$N$616,MATCH(LEFT(X349,255),LEFT('Disaggregation Data'!$J$315:$J$616,255),0))=0,"",INDEX('Disaggregation Data'!$N$315:$N$616,MATCH(LEFT(X349,255),LEFT('Disaggregation Data'!J$315:$J$616,255),0))),"")</f>
        <v/>
      </c>
      <c r="I349" s="434" t="str">
        <f t="array" ref="I349">IFERROR(IF(INDEX('Disaggregation Data'!$Q$315:$Q$616,MATCH(LEFT(X349,255),LEFT('Disaggregation Data'!$J$315:$J$616,255),0))=0,"",INDEX('Disaggregation Data'!$Q$315:$Q$616,MATCH(LEFT(X349,255),LEFT('Disaggregation Data'!J$315:$J$616,255),0))),"")</f>
        <v/>
      </c>
      <c r="J349" s="448" t="str">
        <f t="array" ref="J349">IFERROR(IF(INDEX('Disaggregation Data'!$R$315:$R$616,MATCH(LEFT(X349,255),LEFT('Disaggregation Data'!$J$315:$J$616,255),0))=0,"",INDEX('Disaggregation Data'!$R$315:$R$616,MATCH(LEFT(X349,255),LEFT('Disaggregation Data'!J$315:$J$616,255),0))),"")</f>
        <v>La microscopie n'est pas utilisée dans la communauté</v>
      </c>
      <c r="K349" s="485"/>
      <c r="L349" s="485"/>
      <c r="M349" s="485"/>
      <c r="N349" s="485"/>
      <c r="O349" s="485"/>
      <c r="P349" s="430"/>
      <c r="Q349" s="430"/>
      <c r="R349" s="430"/>
      <c r="S349" s="430"/>
      <c r="T349" s="430"/>
      <c r="U349" s="434" t="str">
        <f t="array" ref="U349">IFERROR(IF(INDEX('Disaggregation Data'!$O$315:$O$616,MATCH(LEFT(X349,255),LEFT('Disaggregation Data'!$J$315:$J$616,255),0))=0,"",INDEX('Disaggregation Data'!$O$315:$O$616,MATCH(LEFT(X349,255),LEFT('Disaggregation Data'!J$315:$J$616,255),0))),"")</f>
        <v/>
      </c>
      <c r="V349" s="448" t="str">
        <f t="array" ref="V349">IFERROR(IF(INDEX('Disaggregation Data'!$P$315:$P$616,MATCH(LEFT(X349,255),LEFT('Disaggregation Data'!$J$315:$J$616,255),0))=0,"",INDEX('Disaggregation Data'!$P$315:$P$616,MATCH(LEFT(X349,255),LEFT('Disaggregation Data'!J$315:$J$616,255),0))),"")</f>
        <v>Microscopy is not used in the community</v>
      </c>
      <c r="W349" s="528"/>
      <c r="X349" s="528" t="str">
        <f t="shared" si="24"/>
        <v>CM-1b(M): Proportion de cas suspects de paludisme soumis à un test parasitologique dans la communautéType de testsMicroscopie</v>
      </c>
      <c r="Y349" s="528">
        <f t="shared" si="25"/>
        <v>2</v>
      </c>
      <c r="Z349" s="528" t="str">
        <f t="shared" si="26"/>
        <v>CM-1b(M): Proportion de cas suspects de paludisme soumis à un test parasitologique dans la communauté-2</v>
      </c>
      <c r="AA349" s="528" t="b">
        <f t="shared" si="27"/>
        <v>1</v>
      </c>
      <c r="AB349" s="528" t="s">
        <v>2057</v>
      </c>
      <c r="AC349" s="528" t="str">
        <f t="array" ref="AC349">IFERROR(IF(INDEX('Disaggregation Records'!$G$95:$G$183,MATCH(LEFT(Z349,255),LEFT('Disaggregation Records'!$D$95:$D$183,255),0))=0,"",INDEX('Disaggregation Records'!$G$95:$G$183,MATCH(LEFT(Z349,255),LEFT('Disaggregation Records'!$D$95:$D$183,255),0))),"")</f>
        <v>a1L36000000zoNcEAI</v>
      </c>
      <c r="AD349" s="528" t="s">
        <v>900</v>
      </c>
      <c r="AE349" s="393"/>
      <c r="AF349" s="134"/>
      <c r="AG349" s="134"/>
    </row>
    <row r="350" spans="1:33" ht="47.1" customHeight="1" x14ac:dyDescent="0.25">
      <c r="A350" s="410">
        <v>3</v>
      </c>
      <c r="B350" s="428" t="str">
        <f>IFERROR(VLOOKUP(A350,'Coverage Indicators - Section D'!$A$10:$Y$42,25,FALSE),"")</f>
        <v>CM-1b(M): Proportion de cas suspects de paludisme soumis à un test parasitologique dans la communauté</v>
      </c>
      <c r="C350" s="523" t="str">
        <f t="array" ref="C350">IFERROR(IF(INDEX('Disaggregation Records'!$E$95:$E$183,MATCH(LEFT(Z350,255),LEFT('Disaggregation Records'!$D$95:$D$183,255),0))=0,"",INDEX('Disaggregation Records'!$E$95:$E$183,MATCH(LEFT(Z350,255),LEFT('Disaggregation Records'!$D$95:$D$183,255),0))),"")</f>
        <v>Type de tests</v>
      </c>
      <c r="D350" s="523" t="str">
        <f t="array" ref="D350">IFERROR(IF(INDEX('Disaggregation Records'!$F$95:$F$183,MATCH(LEFT(Z350,255),LEFT('Disaggregation Records'!$D$95:$D$183,255),0))=0,"",INDEX('Disaggregation Records'!$F$95:$F$183,MATCH(LEFT(Z350,255),LEFT('Disaggregation Records'!$D$95:$D$183,255),0))),"")</f>
        <v>Test de dépistage rapide</v>
      </c>
      <c r="E350" s="430" t="str">
        <f t="array" ref="E350">IFERROR(IF(INDEX('Disaggregation Data'!$K$315:$K$616,MATCH(LEFT(X350,255),LEFT('Disaggregation Data'!$J$315:$J$616,255),0))=0,"",INDEX('Disaggregation Data'!$K$315:$K$616,MATCH(LEFT(X350,255),LEFT('Disaggregation Data'!J$315:$J$616,255),0))),"")</f>
        <v/>
      </c>
      <c r="F350" s="431" t="str">
        <f t="array" ref="F350">IFERROR(IF(INDEX('Disaggregation Data'!$L$315:$L$616,MATCH(LEFT(X350,255),LEFT('Disaggregation Data'!$J$315:$J$616,255),0))=0,"",INDEX('Disaggregation Data'!$L$315:$L$616,MATCH(LEFT(X350,255),LEFT('Disaggregation Data'!J$315:$J$616,255),0))),"")</f>
        <v/>
      </c>
      <c r="G350" s="495" t="str">
        <f t="array" ref="G350">IFERROR(IF(INDEX('Disaggregation Data'!$M$315:$M$616,MATCH(LEFT(X350,255),LEFT('Disaggregation Data'!$J$315:$J$616,255),0))=0,(E350/F350)*100,INDEX('Disaggregation Data'!$M$315:$M$616,MATCH(LEFT(X350,255),LEFT('Disaggregation Data'!J$315:$J$616,255),0))),"")</f>
        <v/>
      </c>
      <c r="H350" s="434" t="str">
        <f t="array" ref="H350">IFERROR(IF(INDEX('Disaggregation Data'!$N$315:$N$616,MATCH(LEFT(X350,255),LEFT('Disaggregation Data'!$J$315:$J$616,255),0))=0,"",INDEX('Disaggregation Data'!$N$315:$N$616,MATCH(LEFT(X350,255),LEFT('Disaggregation Data'!J$315:$J$616,255),0))),"")</f>
        <v/>
      </c>
      <c r="I350" s="434" t="str">
        <f t="array" ref="I350">IFERROR(IF(INDEX('Disaggregation Data'!$Q$315:$Q$616,MATCH(LEFT(X350,255),LEFT('Disaggregation Data'!$J$315:$J$616,255),0))=0,"",INDEX('Disaggregation Data'!$Q$315:$Q$616,MATCH(LEFT(X350,255),LEFT('Disaggregation Data'!J$315:$J$616,255),0))),"")</f>
        <v/>
      </c>
      <c r="J350" s="448" t="str">
        <f t="array" ref="J350">IFERROR(IF(INDEX('Disaggregation Data'!$R$315:$R$616,MATCH(LEFT(X350,255),LEFT('Disaggregation Data'!$J$315:$J$616,255),0))=0,"",INDEX('Disaggregation Data'!$R$315:$R$616,MATCH(LEFT(X350,255),LEFT('Disaggregation Data'!J$315:$J$616,255),0))),"")</f>
        <v>La microscopie n'est pas utilisée dans la communauté.  Les résultats se réfèrent donc tous à des tests TDRs dans la communauté.</v>
      </c>
      <c r="K350" s="485"/>
      <c r="L350" s="485"/>
      <c r="M350" s="485"/>
      <c r="N350" s="485"/>
      <c r="O350" s="485"/>
      <c r="P350" s="430"/>
      <c r="Q350" s="430"/>
      <c r="R350" s="430"/>
      <c r="S350" s="430"/>
      <c r="T350" s="430"/>
      <c r="U350" s="434" t="str">
        <f t="array" ref="U350">IFERROR(IF(INDEX('Disaggregation Data'!$O$315:$O$616,MATCH(LEFT(X350,255),LEFT('Disaggregation Data'!$J$315:$J$616,255),0))=0,"",INDEX('Disaggregation Data'!$O$315:$O$616,MATCH(LEFT(X350,255),LEFT('Disaggregation Data'!J$315:$J$616,255),0))),"")</f>
        <v/>
      </c>
      <c r="V350" s="448" t="str">
        <f t="array" ref="V350">IFERROR(IF(INDEX('Disaggregation Data'!$P$315:$P$616,MATCH(LEFT(X350,255),LEFT('Disaggregation Data'!$J$315:$J$616,255),0))=0,"",INDEX('Disaggregation Data'!$P$315:$P$616,MATCH(LEFT(X350,255),LEFT('Disaggregation Data'!J$315:$J$616,255),0))),"")</f>
        <v>Microscopy is not used in the community.  The results therefore all refer to RDTs in the community.</v>
      </c>
      <c r="W350" s="528"/>
      <c r="X350" s="528" t="str">
        <f t="shared" si="24"/>
        <v>CM-1b(M): Proportion de cas suspects de paludisme soumis à un test parasitologique dans la communautéType de testsTest de dépistage rapide</v>
      </c>
      <c r="Y350" s="528">
        <f t="shared" si="25"/>
        <v>3</v>
      </c>
      <c r="Z350" s="528" t="str">
        <f t="shared" si="26"/>
        <v>CM-1b(M): Proportion de cas suspects de paludisme soumis à un test parasitologique dans la communauté-3</v>
      </c>
      <c r="AA350" s="528" t="b">
        <f t="shared" si="27"/>
        <v>1</v>
      </c>
      <c r="AB350" s="528" t="s">
        <v>2060</v>
      </c>
      <c r="AC350" s="528" t="str">
        <f t="array" ref="AC350">IFERROR(IF(INDEX('Disaggregation Records'!$G$95:$G$183,MATCH(LEFT(Z350,255),LEFT('Disaggregation Records'!$D$95:$D$183,255),0))=0,"",INDEX('Disaggregation Records'!$G$95:$G$183,MATCH(LEFT(Z350,255),LEFT('Disaggregation Records'!$D$95:$D$183,255),0))),"")</f>
        <v>a1L36000000zoNdEAI</v>
      </c>
      <c r="AD350" s="528" t="s">
        <v>900</v>
      </c>
      <c r="AE350" s="393"/>
      <c r="AF350" s="134"/>
      <c r="AG350" s="134"/>
    </row>
    <row r="351" spans="1:33" ht="47.1" customHeight="1" x14ac:dyDescent="0.25">
      <c r="A351" s="410">
        <v>3</v>
      </c>
      <c r="B351" s="428" t="str">
        <f>IFERROR(VLOOKUP(A351,'Coverage Indicators - Section D'!$A$10:$Y$42,25,FALSE),"")</f>
        <v>CM-1b(M): Proportion de cas suspects de paludisme soumis à un test parasitologique dans la communauté</v>
      </c>
      <c r="C351" s="523" t="str">
        <f t="array" ref="C351">IFERROR(IF(INDEX('Disaggregation Records'!$E$95:$E$183,MATCH(LEFT(Z351,255),LEFT('Disaggregation Records'!$D$95:$D$183,255),0))=0,"",INDEX('Disaggregation Records'!$E$95:$E$183,MATCH(LEFT(Z351,255),LEFT('Disaggregation Records'!$D$95:$D$183,255),0))),"")</f>
        <v/>
      </c>
      <c r="D351" s="523" t="str">
        <f t="array" ref="D351">IFERROR(IF(INDEX('Disaggregation Records'!$F$95:$F$183,MATCH(LEFT(Z351,255),LEFT('Disaggregation Records'!$D$95:$D$183,255),0))=0,"",INDEX('Disaggregation Records'!$F$95:$F$183,MATCH(LEFT(Z351,255),LEFT('Disaggregation Records'!$D$95:$D$183,255),0))),"")</f>
        <v/>
      </c>
      <c r="E351" s="430" t="str">
        <f t="array" ref="E351">IFERROR(IF(INDEX('Disaggregation Data'!$K$315:$K$616,MATCH(LEFT(X351,255),LEFT('Disaggregation Data'!$J$315:$J$616,255),0))=0,"",INDEX('Disaggregation Data'!$K$315:$K$616,MATCH(LEFT(X351,255),LEFT('Disaggregation Data'!J$315:$J$616,255),0))),"")</f>
        <v/>
      </c>
      <c r="F351" s="431" t="str">
        <f t="array" ref="F351">IFERROR(IF(INDEX('Disaggregation Data'!$L$315:$L$616,MATCH(LEFT(X351,255),LEFT('Disaggregation Data'!$J$315:$J$616,255),0))=0,"",INDEX('Disaggregation Data'!$L$315:$L$616,MATCH(LEFT(X351,255),LEFT('Disaggregation Data'!J$315:$J$616,255),0))),"")</f>
        <v/>
      </c>
      <c r="G351" s="495" t="str">
        <f t="array" ref="G351">IFERROR(IF(INDEX('Disaggregation Data'!$M$315:$M$616,MATCH(LEFT(X351,255),LEFT('Disaggregation Data'!$J$315:$J$616,255),0))=0,(E351/F351)*100,INDEX('Disaggregation Data'!$M$315:$M$616,MATCH(LEFT(X351,255),LEFT('Disaggregation Data'!J$315:$J$616,255),0))),"")</f>
        <v/>
      </c>
      <c r="H351" s="434" t="str">
        <f t="array" ref="H351">IFERROR(IF(INDEX('Disaggregation Data'!$N$315:$N$616,MATCH(LEFT(X351,255),LEFT('Disaggregation Data'!$J$315:$J$616,255),0))=0,"",INDEX('Disaggregation Data'!$N$315:$N$616,MATCH(LEFT(X351,255),LEFT('Disaggregation Data'!J$315:$J$616,255),0))),"")</f>
        <v/>
      </c>
      <c r="I351" s="434" t="str">
        <f t="array" ref="I351">IFERROR(IF(INDEX('Disaggregation Data'!$Q$315:$Q$616,MATCH(LEFT(X351,255),LEFT('Disaggregation Data'!$J$315:$J$616,255),0))=0,"",INDEX('Disaggregation Data'!$Q$315:$Q$616,MATCH(LEFT(X351,255),LEFT('Disaggregation Data'!J$315:$J$616,255),0))),"")</f>
        <v/>
      </c>
      <c r="J351" s="448" t="str">
        <f t="array" ref="J351">IFERROR(IF(INDEX('Disaggregation Data'!$R$315:$R$616,MATCH(LEFT(X351,255),LEFT('Disaggregation Data'!$J$315:$J$616,255),0))=0,"",INDEX('Disaggregation Data'!$R$315:$R$616,MATCH(LEFT(X351,255),LEFT('Disaggregation Data'!J$315:$J$616,255),0))),"")</f>
        <v/>
      </c>
      <c r="K351" s="485"/>
      <c r="L351" s="485"/>
      <c r="M351" s="485"/>
      <c r="N351" s="485"/>
      <c r="O351" s="485"/>
      <c r="P351" s="430"/>
      <c r="Q351" s="430"/>
      <c r="R351" s="430"/>
      <c r="S351" s="430"/>
      <c r="T351" s="430"/>
      <c r="U351" s="434" t="str">
        <f t="array" ref="U351">IFERROR(IF(INDEX('Disaggregation Data'!$O$315:$O$616,MATCH(LEFT(X351,255),LEFT('Disaggregation Data'!$J$315:$J$616,255),0))=0,"",INDEX('Disaggregation Data'!$O$315:$O$616,MATCH(LEFT(X351,255),LEFT('Disaggregation Data'!J$315:$J$616,255),0))),"")</f>
        <v/>
      </c>
      <c r="V351" s="448" t="str">
        <f t="array" ref="V351">IFERROR(IF(INDEX('Disaggregation Data'!$P$315:$P$616,MATCH(LEFT(X351,255),LEFT('Disaggregation Data'!$J$315:$J$616,255),0))=0,"",INDEX('Disaggregation Data'!$P$315:$P$616,MATCH(LEFT(X351,255),LEFT('Disaggregation Data'!J$315:$J$616,255),0))),"")</f>
        <v/>
      </c>
      <c r="W351" s="528"/>
      <c r="X351" s="528" t="str">
        <f t="shared" si="24"/>
        <v>CM-1b(M): Proportion de cas suspects de paludisme soumis à un test parasitologique dans la communauté</v>
      </c>
      <c r="Y351" s="528">
        <f t="shared" si="25"/>
        <v>4</v>
      </c>
      <c r="Z351" s="528" t="str">
        <f t="shared" si="26"/>
        <v>CM-1b(M): Proportion de cas suspects de paludisme soumis à un test parasitologique dans la communauté-4</v>
      </c>
      <c r="AA351" s="528" t="b">
        <f t="shared" si="27"/>
        <v>1</v>
      </c>
      <c r="AB351" s="528" t="s">
        <v>2061</v>
      </c>
      <c r="AC351" s="528" t="str">
        <f t="array" ref="AC351">IFERROR(IF(INDEX('Disaggregation Records'!$G$95:$G$183,MATCH(LEFT(Z351,255),LEFT('Disaggregation Records'!$D$95:$D$183,255),0))=0,"",INDEX('Disaggregation Records'!$G$95:$G$183,MATCH(LEFT(Z351,255),LEFT('Disaggregation Records'!$D$95:$D$183,255),0))),"")</f>
        <v/>
      </c>
      <c r="AD351" s="528" t="s">
        <v>900</v>
      </c>
      <c r="AE351" s="393"/>
      <c r="AF351" s="134"/>
      <c r="AG351" s="134"/>
    </row>
    <row r="352" spans="1:33" ht="47.1" customHeight="1" x14ac:dyDescent="0.25">
      <c r="A352" s="410">
        <v>3</v>
      </c>
      <c r="B352" s="428" t="str">
        <f>IFERROR(VLOOKUP(A352,'Coverage Indicators - Section D'!$A$10:$Y$42,25,FALSE),"")</f>
        <v>CM-1b(M): Proportion de cas suspects de paludisme soumis à un test parasitologique dans la communauté</v>
      </c>
      <c r="C352" s="523" t="str">
        <f t="array" ref="C352">IFERROR(IF(INDEX('Disaggregation Records'!$E$95:$E$183,MATCH(LEFT(Z352,255),LEFT('Disaggregation Records'!$D$95:$D$183,255),0))=0,"",INDEX('Disaggregation Records'!$E$95:$E$183,MATCH(LEFT(Z352,255),LEFT('Disaggregation Records'!$D$95:$D$183,255),0))),"")</f>
        <v/>
      </c>
      <c r="D352" s="523" t="str">
        <f t="array" ref="D352">IFERROR(IF(INDEX('Disaggregation Records'!$F$95:$F$183,MATCH(LEFT(Z352,255),LEFT('Disaggregation Records'!$D$95:$D$183,255),0))=0,"",INDEX('Disaggregation Records'!$F$95:$F$183,MATCH(LEFT(Z352,255),LEFT('Disaggregation Records'!$D$95:$D$183,255),0))),"")</f>
        <v/>
      </c>
      <c r="E352" s="430" t="str">
        <f t="array" ref="E352">IFERROR(IF(INDEX('Disaggregation Data'!$K$315:$K$616,MATCH(LEFT(X352,255),LEFT('Disaggregation Data'!$J$315:$J$616,255),0))=0,"",INDEX('Disaggregation Data'!$K$315:$K$616,MATCH(LEFT(X352,255),LEFT('Disaggregation Data'!J$315:$J$616,255),0))),"")</f>
        <v/>
      </c>
      <c r="F352" s="431" t="str">
        <f t="array" ref="F352">IFERROR(IF(INDEX('Disaggregation Data'!$L$315:$L$616,MATCH(LEFT(X352,255),LEFT('Disaggregation Data'!$J$315:$J$616,255),0))=0,"",INDEX('Disaggregation Data'!$L$315:$L$616,MATCH(LEFT(X352,255),LEFT('Disaggregation Data'!J$315:$J$616,255),0))),"")</f>
        <v/>
      </c>
      <c r="G352" s="495" t="str">
        <f t="array" ref="G352">IFERROR(IF(INDEX('Disaggregation Data'!$M$315:$M$616,MATCH(LEFT(X352,255),LEFT('Disaggregation Data'!$J$315:$J$616,255),0))=0,(E352/F352)*100,INDEX('Disaggregation Data'!$M$315:$M$616,MATCH(LEFT(X352,255),LEFT('Disaggregation Data'!J$315:$J$616,255),0))),"")</f>
        <v/>
      </c>
      <c r="H352" s="434" t="str">
        <f t="array" ref="H352">IFERROR(IF(INDEX('Disaggregation Data'!$N$315:$N$616,MATCH(LEFT(X352,255),LEFT('Disaggregation Data'!$J$315:$J$616,255),0))=0,"",INDEX('Disaggregation Data'!$N$315:$N$616,MATCH(LEFT(X352,255),LEFT('Disaggregation Data'!J$315:$J$616,255),0))),"")</f>
        <v/>
      </c>
      <c r="I352" s="434" t="str">
        <f t="array" ref="I352">IFERROR(IF(INDEX('Disaggregation Data'!$Q$315:$Q$616,MATCH(LEFT(X352,255),LEFT('Disaggregation Data'!$J$315:$J$616,255),0))=0,"",INDEX('Disaggregation Data'!$Q$315:$Q$616,MATCH(LEFT(X352,255),LEFT('Disaggregation Data'!J$315:$J$616,255),0))),"")</f>
        <v/>
      </c>
      <c r="J352" s="448" t="str">
        <f t="array" ref="J352">IFERROR(IF(INDEX('Disaggregation Data'!$R$315:$R$616,MATCH(LEFT(X352,255),LEFT('Disaggregation Data'!$J$315:$J$616,255),0))=0,"",INDEX('Disaggregation Data'!$R$315:$R$616,MATCH(LEFT(X352,255),LEFT('Disaggregation Data'!J$315:$J$616,255),0))),"")</f>
        <v/>
      </c>
      <c r="K352" s="485"/>
      <c r="L352" s="485"/>
      <c r="M352" s="485"/>
      <c r="N352" s="485"/>
      <c r="O352" s="485"/>
      <c r="P352" s="430"/>
      <c r="Q352" s="430"/>
      <c r="R352" s="430"/>
      <c r="S352" s="430"/>
      <c r="T352" s="430"/>
      <c r="U352" s="434" t="str">
        <f t="array" ref="U352">IFERROR(IF(INDEX('Disaggregation Data'!$O$315:$O$616,MATCH(LEFT(X352,255),LEFT('Disaggregation Data'!$J$315:$J$616,255),0))=0,"",INDEX('Disaggregation Data'!$O$315:$O$616,MATCH(LEFT(X352,255),LEFT('Disaggregation Data'!J$315:$J$616,255),0))),"")</f>
        <v/>
      </c>
      <c r="V352" s="448" t="str">
        <f t="array" ref="V352">IFERROR(IF(INDEX('Disaggregation Data'!$P$315:$P$616,MATCH(LEFT(X352,255),LEFT('Disaggregation Data'!$J$315:$J$616,255),0))=0,"",INDEX('Disaggregation Data'!$P$315:$P$616,MATCH(LEFT(X352,255),LEFT('Disaggregation Data'!J$315:$J$616,255),0))),"")</f>
        <v/>
      </c>
      <c r="W352" s="528"/>
      <c r="X352" s="528" t="str">
        <f t="shared" si="24"/>
        <v>CM-1b(M): Proportion de cas suspects de paludisme soumis à un test parasitologique dans la communauté</v>
      </c>
      <c r="Y352" s="528">
        <f t="shared" si="25"/>
        <v>5</v>
      </c>
      <c r="Z352" s="528" t="str">
        <f t="shared" si="26"/>
        <v>CM-1b(M): Proportion de cas suspects de paludisme soumis à un test parasitologique dans la communauté-5</v>
      </c>
      <c r="AA352" s="528" t="b">
        <f t="shared" si="27"/>
        <v>1</v>
      </c>
      <c r="AB352" s="528" t="s">
        <v>2062</v>
      </c>
      <c r="AC352" s="528" t="str">
        <f t="array" ref="AC352">IFERROR(IF(INDEX('Disaggregation Records'!$G$95:$G$183,MATCH(LEFT(Z352,255),LEFT('Disaggregation Records'!$D$95:$D$183,255),0))=0,"",INDEX('Disaggregation Records'!$G$95:$G$183,MATCH(LEFT(Z352,255),LEFT('Disaggregation Records'!$D$95:$D$183,255),0))),"")</f>
        <v/>
      </c>
      <c r="AD352" s="528" t="s">
        <v>900</v>
      </c>
      <c r="AE352" s="393"/>
      <c r="AF352" s="134"/>
      <c r="AG352" s="134"/>
    </row>
    <row r="353" spans="1:33" ht="47.1" customHeight="1" x14ac:dyDescent="0.25">
      <c r="A353" s="410">
        <v>3</v>
      </c>
      <c r="B353" s="428" t="str">
        <f>IFERROR(VLOOKUP(A353,'Coverage Indicators - Section D'!$A$10:$Y$42,25,FALSE),"")</f>
        <v>CM-1b(M): Proportion de cas suspects de paludisme soumis à un test parasitologique dans la communauté</v>
      </c>
      <c r="C353" s="523" t="str">
        <f t="array" ref="C353">IFERROR(IF(INDEX('Disaggregation Records'!$E$95:$E$183,MATCH(LEFT(Z353,255),LEFT('Disaggregation Records'!$D$95:$D$183,255),0))=0,"",INDEX('Disaggregation Records'!$E$95:$E$183,MATCH(LEFT(Z353,255),LEFT('Disaggregation Records'!$D$95:$D$183,255),0))),"")</f>
        <v/>
      </c>
      <c r="D353" s="523" t="str">
        <f t="array" ref="D353">IFERROR(IF(INDEX('Disaggregation Records'!$F$95:$F$183,MATCH(LEFT(Z353,255),LEFT('Disaggregation Records'!$D$95:$D$183,255),0))=0,"",INDEX('Disaggregation Records'!$F$95:$F$183,MATCH(LEFT(Z353,255),LEFT('Disaggregation Records'!$D$95:$D$183,255),0))),"")</f>
        <v/>
      </c>
      <c r="E353" s="430" t="str">
        <f t="array" ref="E353">IFERROR(IF(INDEX('Disaggregation Data'!$K$315:$K$616,MATCH(LEFT(X353,255),LEFT('Disaggregation Data'!$J$315:$J$616,255),0))=0,"",INDEX('Disaggregation Data'!$K$315:$K$616,MATCH(LEFT(X353,255),LEFT('Disaggregation Data'!J$315:$J$616,255),0))),"")</f>
        <v/>
      </c>
      <c r="F353" s="431" t="str">
        <f t="array" ref="F353">IFERROR(IF(INDEX('Disaggregation Data'!$L$315:$L$616,MATCH(LEFT(X353,255),LEFT('Disaggregation Data'!$J$315:$J$616,255),0))=0,"",INDEX('Disaggregation Data'!$L$315:$L$616,MATCH(LEFT(X353,255),LEFT('Disaggregation Data'!J$315:$J$616,255),0))),"")</f>
        <v/>
      </c>
      <c r="G353" s="495" t="str">
        <f t="array" ref="G353">IFERROR(IF(INDEX('Disaggregation Data'!$M$315:$M$616,MATCH(LEFT(X353,255),LEFT('Disaggregation Data'!$J$315:$J$616,255),0))=0,(E353/F353)*100,INDEX('Disaggregation Data'!$M$315:$M$616,MATCH(LEFT(X353,255),LEFT('Disaggregation Data'!J$315:$J$616,255),0))),"")</f>
        <v/>
      </c>
      <c r="H353" s="434" t="str">
        <f t="array" ref="H353">IFERROR(IF(INDEX('Disaggregation Data'!$N$315:$N$616,MATCH(LEFT(X353,255),LEFT('Disaggregation Data'!$J$315:$J$616,255),0))=0,"",INDEX('Disaggregation Data'!$N$315:$N$616,MATCH(LEFT(X353,255),LEFT('Disaggregation Data'!J$315:$J$616,255),0))),"")</f>
        <v/>
      </c>
      <c r="I353" s="434" t="str">
        <f t="array" ref="I353">IFERROR(IF(INDEX('Disaggregation Data'!$Q$315:$Q$616,MATCH(LEFT(X353,255),LEFT('Disaggregation Data'!$J$315:$J$616,255),0))=0,"",INDEX('Disaggregation Data'!$Q$315:$Q$616,MATCH(LEFT(X353,255),LEFT('Disaggregation Data'!J$315:$J$616,255),0))),"")</f>
        <v/>
      </c>
      <c r="J353" s="448" t="str">
        <f t="array" ref="J353">IFERROR(IF(INDEX('Disaggregation Data'!$R$315:$R$616,MATCH(LEFT(X353,255),LEFT('Disaggregation Data'!$J$315:$J$616,255),0))=0,"",INDEX('Disaggregation Data'!$R$315:$R$616,MATCH(LEFT(X353,255),LEFT('Disaggregation Data'!J$315:$J$616,255),0))),"")</f>
        <v/>
      </c>
      <c r="K353" s="485"/>
      <c r="L353" s="485"/>
      <c r="M353" s="485"/>
      <c r="N353" s="485"/>
      <c r="O353" s="485"/>
      <c r="P353" s="430"/>
      <c r="Q353" s="430"/>
      <c r="R353" s="430"/>
      <c r="S353" s="430"/>
      <c r="T353" s="430"/>
      <c r="U353" s="434" t="str">
        <f t="array" ref="U353">IFERROR(IF(INDEX('Disaggregation Data'!$O$315:$O$616,MATCH(LEFT(X353,255),LEFT('Disaggregation Data'!$J$315:$J$616,255),0))=0,"",INDEX('Disaggregation Data'!$O$315:$O$616,MATCH(LEFT(X353,255),LEFT('Disaggregation Data'!J$315:$J$616,255),0))),"")</f>
        <v/>
      </c>
      <c r="V353" s="448" t="str">
        <f t="array" ref="V353">IFERROR(IF(INDEX('Disaggregation Data'!$P$315:$P$616,MATCH(LEFT(X353,255),LEFT('Disaggregation Data'!$J$315:$J$616,255),0))=0,"",INDEX('Disaggregation Data'!$P$315:$P$616,MATCH(LEFT(X353,255),LEFT('Disaggregation Data'!J$315:$J$616,255),0))),"")</f>
        <v/>
      </c>
      <c r="W353" s="528"/>
      <c r="X353" s="528" t="str">
        <f t="shared" si="24"/>
        <v>CM-1b(M): Proportion de cas suspects de paludisme soumis à un test parasitologique dans la communauté</v>
      </c>
      <c r="Y353" s="528">
        <f t="shared" si="25"/>
        <v>6</v>
      </c>
      <c r="Z353" s="528" t="str">
        <f t="shared" si="26"/>
        <v>CM-1b(M): Proportion de cas suspects de paludisme soumis à un test parasitologique dans la communauté-6</v>
      </c>
      <c r="AA353" s="528" t="b">
        <f t="shared" si="27"/>
        <v>1</v>
      </c>
      <c r="AB353" s="528" t="s">
        <v>2063</v>
      </c>
      <c r="AC353" s="528" t="str">
        <f t="array" ref="AC353">IFERROR(IF(INDEX('Disaggregation Records'!$G$95:$G$183,MATCH(LEFT(Z353,255),LEFT('Disaggregation Records'!$D$95:$D$183,255),0))=0,"",INDEX('Disaggregation Records'!$G$95:$G$183,MATCH(LEFT(Z353,255),LEFT('Disaggregation Records'!$D$95:$D$183,255),0))),"")</f>
        <v/>
      </c>
      <c r="AD353" s="528" t="s">
        <v>900</v>
      </c>
      <c r="AE353" s="393"/>
      <c r="AF353" s="134"/>
      <c r="AG353" s="134"/>
    </row>
    <row r="354" spans="1:33" ht="47.1" customHeight="1" x14ac:dyDescent="0.25">
      <c r="A354" s="410">
        <v>3</v>
      </c>
      <c r="B354" s="428" t="str">
        <f>IFERROR(VLOOKUP(A354,'Coverage Indicators - Section D'!$A$10:$Y$42,25,FALSE),"")</f>
        <v>CM-1b(M): Proportion de cas suspects de paludisme soumis à un test parasitologique dans la communauté</v>
      </c>
      <c r="C354" s="523" t="str">
        <f t="array" ref="C354">IFERROR(IF(INDEX('Disaggregation Records'!$E$95:$E$183,MATCH(LEFT(Z354,255),LEFT('Disaggregation Records'!$D$95:$D$183,255),0))=0,"",INDEX('Disaggregation Records'!$E$95:$E$183,MATCH(LEFT(Z354,255),LEFT('Disaggregation Records'!$D$95:$D$183,255),0))),"")</f>
        <v/>
      </c>
      <c r="D354" s="523" t="str">
        <f t="array" ref="D354">IFERROR(IF(INDEX('Disaggregation Records'!$F$95:$F$183,MATCH(LEFT(Z354,255),LEFT('Disaggregation Records'!$D$95:$D$183,255),0))=0,"",INDEX('Disaggregation Records'!$F$95:$F$183,MATCH(LEFT(Z354,255),LEFT('Disaggregation Records'!$D$95:$D$183,255),0))),"")</f>
        <v/>
      </c>
      <c r="E354" s="430" t="str">
        <f t="array" ref="E354">IFERROR(IF(INDEX('Disaggregation Data'!$K$315:$K$616,MATCH(LEFT(X354,255),LEFT('Disaggregation Data'!$J$315:$J$616,255),0))=0,"",INDEX('Disaggregation Data'!$K$315:$K$616,MATCH(LEFT(X354,255),LEFT('Disaggregation Data'!J$315:$J$616,255),0))),"")</f>
        <v/>
      </c>
      <c r="F354" s="431" t="str">
        <f t="array" ref="F354">IFERROR(IF(INDEX('Disaggregation Data'!$L$315:$L$616,MATCH(LEFT(X354,255),LEFT('Disaggregation Data'!$J$315:$J$616,255),0))=0,"",INDEX('Disaggregation Data'!$L$315:$L$616,MATCH(LEFT(X354,255),LEFT('Disaggregation Data'!J$315:$J$616,255),0))),"")</f>
        <v/>
      </c>
      <c r="G354" s="495" t="str">
        <f t="array" ref="G354">IFERROR(IF(INDEX('Disaggregation Data'!$M$315:$M$616,MATCH(LEFT(X354,255),LEFT('Disaggregation Data'!$J$315:$J$616,255),0))=0,(E354/F354)*100,INDEX('Disaggregation Data'!$M$315:$M$616,MATCH(LEFT(X354,255),LEFT('Disaggregation Data'!J$315:$J$616,255),0))),"")</f>
        <v/>
      </c>
      <c r="H354" s="434" t="str">
        <f t="array" ref="H354">IFERROR(IF(INDEX('Disaggregation Data'!$N$315:$N$616,MATCH(LEFT(X354,255),LEFT('Disaggregation Data'!$J$315:$J$616,255),0))=0,"",INDEX('Disaggregation Data'!$N$315:$N$616,MATCH(LEFT(X354,255),LEFT('Disaggregation Data'!J$315:$J$616,255),0))),"")</f>
        <v/>
      </c>
      <c r="I354" s="434" t="str">
        <f t="array" ref="I354">IFERROR(IF(INDEX('Disaggregation Data'!$Q$315:$Q$616,MATCH(LEFT(X354,255),LEFT('Disaggregation Data'!$J$315:$J$616,255),0))=0,"",INDEX('Disaggregation Data'!$Q$315:$Q$616,MATCH(LEFT(X354,255),LEFT('Disaggregation Data'!J$315:$J$616,255),0))),"")</f>
        <v/>
      </c>
      <c r="J354" s="448" t="str">
        <f t="array" ref="J354">IFERROR(IF(INDEX('Disaggregation Data'!$R$315:$R$616,MATCH(LEFT(X354,255),LEFT('Disaggregation Data'!$J$315:$J$616,255),0))=0,"",INDEX('Disaggregation Data'!$R$315:$R$616,MATCH(LEFT(X354,255),LEFT('Disaggregation Data'!J$315:$J$616,255),0))),"")</f>
        <v/>
      </c>
      <c r="K354" s="485"/>
      <c r="L354" s="485"/>
      <c r="M354" s="485"/>
      <c r="N354" s="485"/>
      <c r="O354" s="485"/>
      <c r="P354" s="430"/>
      <c r="Q354" s="430"/>
      <c r="R354" s="430"/>
      <c r="S354" s="430"/>
      <c r="T354" s="430"/>
      <c r="U354" s="434" t="str">
        <f t="array" ref="U354">IFERROR(IF(INDEX('Disaggregation Data'!$O$315:$O$616,MATCH(LEFT(X354,255),LEFT('Disaggregation Data'!$J$315:$J$616,255),0))=0,"",INDEX('Disaggregation Data'!$O$315:$O$616,MATCH(LEFT(X354,255),LEFT('Disaggregation Data'!J$315:$J$616,255),0))),"")</f>
        <v/>
      </c>
      <c r="V354" s="448" t="str">
        <f t="array" ref="V354">IFERROR(IF(INDEX('Disaggregation Data'!$P$315:$P$616,MATCH(LEFT(X354,255),LEFT('Disaggregation Data'!$J$315:$J$616,255),0))=0,"",INDEX('Disaggregation Data'!$P$315:$P$616,MATCH(LEFT(X354,255),LEFT('Disaggregation Data'!J$315:$J$616,255),0))),"")</f>
        <v/>
      </c>
      <c r="W354" s="528"/>
      <c r="X354" s="528" t="str">
        <f t="shared" si="24"/>
        <v>CM-1b(M): Proportion de cas suspects de paludisme soumis à un test parasitologique dans la communauté</v>
      </c>
      <c r="Y354" s="528">
        <f t="shared" si="25"/>
        <v>7</v>
      </c>
      <c r="Z354" s="528" t="str">
        <f t="shared" si="26"/>
        <v>CM-1b(M): Proportion de cas suspects de paludisme soumis à un test parasitologique dans la communauté-7</v>
      </c>
      <c r="AA354" s="528" t="b">
        <f t="shared" si="27"/>
        <v>1</v>
      </c>
      <c r="AB354" s="528" t="s">
        <v>2064</v>
      </c>
      <c r="AC354" s="528" t="str">
        <f t="array" ref="AC354">IFERROR(IF(INDEX('Disaggregation Records'!$G$95:$G$183,MATCH(LEFT(Z354,255),LEFT('Disaggregation Records'!$D$95:$D$183,255),0))=0,"",INDEX('Disaggregation Records'!$G$95:$G$183,MATCH(LEFT(Z354,255),LEFT('Disaggregation Records'!$D$95:$D$183,255),0))),"")</f>
        <v/>
      </c>
      <c r="AD354" s="528" t="s">
        <v>900</v>
      </c>
      <c r="AE354" s="393"/>
      <c r="AF354" s="134"/>
      <c r="AG354" s="134"/>
    </row>
    <row r="355" spans="1:33" ht="47.1" customHeight="1" x14ac:dyDescent="0.25">
      <c r="A355" s="410">
        <v>3</v>
      </c>
      <c r="B355" s="428" t="str">
        <f>IFERROR(VLOOKUP(A355,'Coverage Indicators - Section D'!$A$10:$Y$42,25,FALSE),"")</f>
        <v>CM-1b(M): Proportion de cas suspects de paludisme soumis à un test parasitologique dans la communauté</v>
      </c>
      <c r="C355" s="523" t="str">
        <f t="array" ref="C355">IFERROR(IF(INDEX('Disaggregation Records'!$E$95:$E$183,MATCH(LEFT(Z355,255),LEFT('Disaggregation Records'!$D$95:$D$183,255),0))=0,"",INDEX('Disaggregation Records'!$E$95:$E$183,MATCH(LEFT(Z355,255),LEFT('Disaggregation Records'!$D$95:$D$183,255),0))),"")</f>
        <v/>
      </c>
      <c r="D355" s="523" t="str">
        <f t="array" ref="D355">IFERROR(IF(INDEX('Disaggregation Records'!$F$95:$F$183,MATCH(LEFT(Z355,255),LEFT('Disaggregation Records'!$D$95:$D$183,255),0))=0,"",INDEX('Disaggregation Records'!$F$95:$F$183,MATCH(LEFT(Z355,255),LEFT('Disaggregation Records'!$D$95:$D$183,255),0))),"")</f>
        <v/>
      </c>
      <c r="E355" s="430" t="str">
        <f t="array" ref="E355">IFERROR(IF(INDEX('Disaggregation Data'!$K$315:$K$616,MATCH(LEFT(X355,255),LEFT('Disaggregation Data'!$J$315:$J$616,255),0))=0,"",INDEX('Disaggregation Data'!$K$315:$K$616,MATCH(LEFT(X355,255),LEFT('Disaggregation Data'!J$315:$J$616,255),0))),"")</f>
        <v/>
      </c>
      <c r="F355" s="431" t="str">
        <f t="array" ref="F355">IFERROR(IF(INDEX('Disaggregation Data'!$L$315:$L$616,MATCH(LEFT(X355,255),LEFT('Disaggregation Data'!$J$315:$J$616,255),0))=0,"",INDEX('Disaggregation Data'!$L$315:$L$616,MATCH(LEFT(X355,255),LEFT('Disaggregation Data'!J$315:$J$616,255),0))),"")</f>
        <v/>
      </c>
      <c r="G355" s="495" t="str">
        <f t="array" ref="G355">IFERROR(IF(INDEX('Disaggregation Data'!$M$315:$M$616,MATCH(LEFT(X355,255),LEFT('Disaggregation Data'!$J$315:$J$616,255),0))=0,(E355/F355)*100,INDEX('Disaggregation Data'!$M$315:$M$616,MATCH(LEFT(X355,255),LEFT('Disaggregation Data'!J$315:$J$616,255),0))),"")</f>
        <v/>
      </c>
      <c r="H355" s="434" t="str">
        <f t="array" ref="H355">IFERROR(IF(INDEX('Disaggregation Data'!$N$315:$N$616,MATCH(LEFT(X355,255),LEFT('Disaggregation Data'!$J$315:$J$616,255),0))=0,"",INDEX('Disaggregation Data'!$N$315:$N$616,MATCH(LEFT(X355,255),LEFT('Disaggregation Data'!J$315:$J$616,255),0))),"")</f>
        <v/>
      </c>
      <c r="I355" s="434" t="str">
        <f t="array" ref="I355">IFERROR(IF(INDEX('Disaggregation Data'!$Q$315:$Q$616,MATCH(LEFT(X355,255),LEFT('Disaggregation Data'!$J$315:$J$616,255),0))=0,"",INDEX('Disaggregation Data'!$Q$315:$Q$616,MATCH(LEFT(X355,255),LEFT('Disaggregation Data'!J$315:$J$616,255),0))),"")</f>
        <v/>
      </c>
      <c r="J355" s="448" t="str">
        <f t="array" ref="J355">IFERROR(IF(INDEX('Disaggregation Data'!$R$315:$R$616,MATCH(LEFT(X355,255),LEFT('Disaggregation Data'!$J$315:$J$616,255),0))=0,"",INDEX('Disaggregation Data'!$R$315:$R$616,MATCH(LEFT(X355,255),LEFT('Disaggregation Data'!J$315:$J$616,255),0))),"")</f>
        <v/>
      </c>
      <c r="K355" s="485"/>
      <c r="L355" s="485"/>
      <c r="M355" s="485"/>
      <c r="N355" s="485"/>
      <c r="O355" s="485"/>
      <c r="P355" s="430"/>
      <c r="Q355" s="430"/>
      <c r="R355" s="430"/>
      <c r="S355" s="430"/>
      <c r="T355" s="430"/>
      <c r="U355" s="434" t="str">
        <f t="array" ref="U355">IFERROR(IF(INDEX('Disaggregation Data'!$O$315:$O$616,MATCH(LEFT(X355,255),LEFT('Disaggregation Data'!$J$315:$J$616,255),0))=0,"",INDEX('Disaggregation Data'!$O$315:$O$616,MATCH(LEFT(X355,255),LEFT('Disaggregation Data'!J$315:$J$616,255),0))),"")</f>
        <v/>
      </c>
      <c r="V355" s="448" t="str">
        <f t="array" ref="V355">IFERROR(IF(INDEX('Disaggregation Data'!$P$315:$P$616,MATCH(LEFT(X355,255),LEFT('Disaggregation Data'!$J$315:$J$616,255),0))=0,"",INDEX('Disaggregation Data'!$P$315:$P$616,MATCH(LEFT(X355,255),LEFT('Disaggregation Data'!J$315:$J$616,255),0))),"")</f>
        <v/>
      </c>
      <c r="W355" s="528"/>
      <c r="X355" s="528" t="str">
        <f t="shared" si="24"/>
        <v>CM-1b(M): Proportion de cas suspects de paludisme soumis à un test parasitologique dans la communauté</v>
      </c>
      <c r="Y355" s="528">
        <f t="shared" si="25"/>
        <v>8</v>
      </c>
      <c r="Z355" s="528" t="str">
        <f t="shared" si="26"/>
        <v>CM-1b(M): Proportion de cas suspects de paludisme soumis à un test parasitologique dans la communauté-8</v>
      </c>
      <c r="AA355" s="528" t="b">
        <f t="shared" si="27"/>
        <v>1</v>
      </c>
      <c r="AB355" s="528" t="s">
        <v>2065</v>
      </c>
      <c r="AC355" s="528" t="str">
        <f t="array" ref="AC355">IFERROR(IF(INDEX('Disaggregation Records'!$G$95:$G$183,MATCH(LEFT(Z355,255),LEFT('Disaggregation Records'!$D$95:$D$183,255),0))=0,"",INDEX('Disaggregation Records'!$G$95:$G$183,MATCH(LEFT(Z355,255),LEFT('Disaggregation Records'!$D$95:$D$183,255),0))),"")</f>
        <v/>
      </c>
      <c r="AD355" s="528" t="s">
        <v>900</v>
      </c>
      <c r="AE355" s="393"/>
      <c r="AF355" s="134"/>
      <c r="AG355" s="134"/>
    </row>
    <row r="356" spans="1:33" ht="47.1" customHeight="1" x14ac:dyDescent="0.25">
      <c r="A356" s="410">
        <v>3</v>
      </c>
      <c r="B356" s="428" t="str">
        <f>IFERROR(VLOOKUP(A356,'Coverage Indicators - Section D'!$A$10:$Y$42,25,FALSE),"")</f>
        <v>CM-1b(M): Proportion de cas suspects de paludisme soumis à un test parasitologique dans la communauté</v>
      </c>
      <c r="C356" s="523" t="str">
        <f t="array" ref="C356">IFERROR(IF(INDEX('Disaggregation Records'!$E$95:$E$183,MATCH(LEFT(Z356,255),LEFT('Disaggregation Records'!$D$95:$D$183,255),0))=0,"",INDEX('Disaggregation Records'!$E$95:$E$183,MATCH(LEFT(Z356,255),LEFT('Disaggregation Records'!$D$95:$D$183,255),0))),"")</f>
        <v/>
      </c>
      <c r="D356" s="523" t="str">
        <f t="array" ref="D356">IFERROR(IF(INDEX('Disaggregation Records'!$F$95:$F$183,MATCH(LEFT(Z356,255),LEFT('Disaggregation Records'!$D$95:$D$183,255),0))=0,"",INDEX('Disaggregation Records'!$F$95:$F$183,MATCH(LEFT(Z356,255),LEFT('Disaggregation Records'!$D$95:$D$183,255),0))),"")</f>
        <v/>
      </c>
      <c r="E356" s="430" t="str">
        <f t="array" ref="E356">IFERROR(IF(INDEX('Disaggregation Data'!$K$315:$K$616,MATCH(LEFT(X356,255),LEFT('Disaggregation Data'!$J$315:$J$616,255),0))=0,"",INDEX('Disaggregation Data'!$K$315:$K$616,MATCH(LEFT(X356,255),LEFT('Disaggregation Data'!J$315:$J$616,255),0))),"")</f>
        <v/>
      </c>
      <c r="F356" s="431" t="str">
        <f t="array" ref="F356">IFERROR(IF(INDEX('Disaggregation Data'!$L$315:$L$616,MATCH(LEFT(X356,255),LEFT('Disaggregation Data'!$J$315:$J$616,255),0))=0,"",INDEX('Disaggregation Data'!$L$315:$L$616,MATCH(LEFT(X356,255),LEFT('Disaggregation Data'!J$315:$J$616,255),0))),"")</f>
        <v/>
      </c>
      <c r="G356" s="495" t="str">
        <f t="array" ref="G356">IFERROR(IF(INDEX('Disaggregation Data'!$M$315:$M$616,MATCH(LEFT(X356,255),LEFT('Disaggregation Data'!$J$315:$J$616,255),0))=0,(E356/F356)*100,INDEX('Disaggregation Data'!$M$315:$M$616,MATCH(LEFT(X356,255),LEFT('Disaggregation Data'!J$315:$J$616,255),0))),"")</f>
        <v/>
      </c>
      <c r="H356" s="434" t="str">
        <f t="array" ref="H356">IFERROR(IF(INDEX('Disaggregation Data'!$N$315:$N$616,MATCH(LEFT(X356,255),LEFT('Disaggregation Data'!$J$315:$J$616,255),0))=0,"",INDEX('Disaggregation Data'!$N$315:$N$616,MATCH(LEFT(X356,255),LEFT('Disaggregation Data'!J$315:$J$616,255),0))),"")</f>
        <v/>
      </c>
      <c r="I356" s="434" t="str">
        <f t="array" ref="I356">IFERROR(IF(INDEX('Disaggregation Data'!$Q$315:$Q$616,MATCH(LEFT(X356,255),LEFT('Disaggregation Data'!$J$315:$J$616,255),0))=0,"",INDEX('Disaggregation Data'!$Q$315:$Q$616,MATCH(LEFT(X356,255),LEFT('Disaggregation Data'!J$315:$J$616,255),0))),"")</f>
        <v/>
      </c>
      <c r="J356" s="448" t="str">
        <f t="array" ref="J356">IFERROR(IF(INDEX('Disaggregation Data'!$R$315:$R$616,MATCH(LEFT(X356,255),LEFT('Disaggregation Data'!$J$315:$J$616,255),0))=0,"",INDEX('Disaggregation Data'!$R$315:$R$616,MATCH(LEFT(X356,255),LEFT('Disaggregation Data'!J$315:$J$616,255),0))),"")</f>
        <v/>
      </c>
      <c r="K356" s="485"/>
      <c r="L356" s="485"/>
      <c r="M356" s="485"/>
      <c r="N356" s="485"/>
      <c r="O356" s="485"/>
      <c r="P356" s="430"/>
      <c r="Q356" s="430"/>
      <c r="R356" s="430"/>
      <c r="S356" s="430"/>
      <c r="T356" s="430"/>
      <c r="U356" s="434" t="str">
        <f t="array" ref="U356">IFERROR(IF(INDEX('Disaggregation Data'!$O$315:$O$616,MATCH(LEFT(X356,255),LEFT('Disaggregation Data'!$J$315:$J$616,255),0))=0,"",INDEX('Disaggregation Data'!$O$315:$O$616,MATCH(LEFT(X356,255),LEFT('Disaggregation Data'!J$315:$J$616,255),0))),"")</f>
        <v/>
      </c>
      <c r="V356" s="448" t="str">
        <f t="array" ref="V356">IFERROR(IF(INDEX('Disaggregation Data'!$P$315:$P$616,MATCH(LEFT(X356,255),LEFT('Disaggregation Data'!$J$315:$J$616,255),0))=0,"",INDEX('Disaggregation Data'!$P$315:$P$616,MATCH(LEFT(X356,255),LEFT('Disaggregation Data'!J$315:$J$616,255),0))),"")</f>
        <v/>
      </c>
      <c r="W356" s="528"/>
      <c r="X356" s="528" t="str">
        <f t="shared" si="24"/>
        <v>CM-1b(M): Proportion de cas suspects de paludisme soumis à un test parasitologique dans la communauté</v>
      </c>
      <c r="Y356" s="528">
        <f t="shared" si="25"/>
        <v>9</v>
      </c>
      <c r="Z356" s="528" t="str">
        <f t="shared" si="26"/>
        <v>CM-1b(M): Proportion de cas suspects de paludisme soumis à un test parasitologique dans la communauté-9</v>
      </c>
      <c r="AA356" s="528" t="b">
        <f t="shared" si="27"/>
        <v>1</v>
      </c>
      <c r="AB356" s="528" t="s">
        <v>2066</v>
      </c>
      <c r="AC356" s="528" t="str">
        <f t="array" ref="AC356">IFERROR(IF(INDEX('Disaggregation Records'!$G$95:$G$183,MATCH(LEFT(Z356,255),LEFT('Disaggregation Records'!$D$95:$D$183,255),0))=0,"",INDEX('Disaggregation Records'!$G$95:$G$183,MATCH(LEFT(Z356,255),LEFT('Disaggregation Records'!$D$95:$D$183,255),0))),"")</f>
        <v/>
      </c>
      <c r="AD356" s="528" t="s">
        <v>900</v>
      </c>
      <c r="AE356" s="393"/>
      <c r="AF356" s="134"/>
      <c r="AG356" s="134"/>
    </row>
    <row r="357" spans="1:33" ht="47.1" customHeight="1" x14ac:dyDescent="0.25">
      <c r="A357" s="410">
        <v>4</v>
      </c>
      <c r="B357" s="428" t="str">
        <f>IFERROR(VLOOKUP(A357,'Coverage Indicators - Section D'!$A$10:$Y$42,25,FALSE),"")</f>
        <v>CM-1c(M): Proportion de cas suspects de paludisme soumis à un test parasitologique dans des locaux du secteur privé</v>
      </c>
      <c r="C357" s="523" t="str">
        <f t="array" ref="C357">IFERROR(IF(INDEX('Disaggregation Records'!$E$95:$E$183,MATCH(LEFT(Z357,255),LEFT('Disaggregation Records'!$D$95:$D$183,255),0))=0,"",INDEX('Disaggregation Records'!$E$95:$E$183,MATCH(LEFT(Z357,255),LEFT('Disaggregation Records'!$D$95:$D$183,255),0))),"")</f>
        <v>Age</v>
      </c>
      <c r="D357" s="523" t="str">
        <f t="array" ref="D357">IFERROR(IF(INDEX('Disaggregation Records'!$F$95:$F$183,MATCH(LEFT(Z357,255),LEFT('Disaggregation Records'!$D$95:$D$183,255),0))=0,"",INDEX('Disaggregation Records'!$F$95:$F$183,MATCH(LEFT(Z357,255),LEFT('Disaggregation Records'!$D$95:$D$183,255),0))),"")</f>
        <v>&lt;5 ans</v>
      </c>
      <c r="E357" s="430" t="str">
        <f t="array" ref="E357">IFERROR(IF(INDEX('Disaggregation Data'!$K$315:$K$616,MATCH(LEFT(X357,255),LEFT('Disaggregation Data'!$J$315:$J$616,255),0))=0,"",INDEX('Disaggregation Data'!$K$315:$K$616,MATCH(LEFT(X357,255),LEFT('Disaggregation Data'!J$315:$J$616,255),0))),"")</f>
        <v/>
      </c>
      <c r="F357" s="431" t="str">
        <f t="array" ref="F357">IFERROR(IF(INDEX('Disaggregation Data'!$L$315:$L$616,MATCH(LEFT(X357,255),LEFT('Disaggregation Data'!$J$315:$J$616,255),0))=0,"",INDEX('Disaggregation Data'!$L$315:$L$616,MATCH(LEFT(X357,255),LEFT('Disaggregation Data'!J$315:$J$616,255),0))),"")</f>
        <v/>
      </c>
      <c r="G357" s="495" t="str">
        <f t="array" ref="G357">IFERROR(IF(INDEX('Disaggregation Data'!$M$315:$M$616,MATCH(LEFT(X357,255),LEFT('Disaggregation Data'!$J$315:$J$616,255),0))=0,(E357/F357)*100,INDEX('Disaggregation Data'!$M$315:$M$616,MATCH(LEFT(X357,255),LEFT('Disaggregation Data'!J$315:$J$616,255),0))),"")</f>
        <v/>
      </c>
      <c r="H357" s="434" t="str">
        <f t="array" ref="H357">IFERROR(IF(INDEX('Disaggregation Data'!$N$315:$N$616,MATCH(LEFT(X357,255),LEFT('Disaggregation Data'!$J$315:$J$616,255),0))=0,"",INDEX('Disaggregation Data'!$N$315:$N$616,MATCH(LEFT(X357,255),LEFT('Disaggregation Data'!J$315:$J$616,255),0))),"")</f>
        <v/>
      </c>
      <c r="I357" s="434" t="str">
        <f t="array" ref="I357">IFERROR(IF(INDEX('Disaggregation Data'!$Q$315:$Q$616,MATCH(LEFT(X357,255),LEFT('Disaggregation Data'!$J$315:$J$616,255),0))=0,"",INDEX('Disaggregation Data'!$Q$315:$Q$616,MATCH(LEFT(X357,255),LEFT('Disaggregation Data'!J$315:$J$616,255),0))),"")</f>
        <v/>
      </c>
      <c r="J357" s="448" t="str">
        <f t="array" ref="J357">IFERROR(IF(INDEX('Disaggregation Data'!$R$315:$R$616,MATCH(LEFT(X357,255),LEFT('Disaggregation Data'!$J$315:$J$616,255),0))=0,"",INDEX('Disaggregation Data'!$R$315:$R$616,MATCH(LEFT(X357,255),LEFT('Disaggregation Data'!J$315:$J$616,255),0))),"")</f>
        <v>Données non fournies dans le DHIS 2</v>
      </c>
      <c r="K357" s="485"/>
      <c r="L357" s="485"/>
      <c r="M357" s="485"/>
      <c r="N357" s="485"/>
      <c r="O357" s="485"/>
      <c r="P357" s="430"/>
      <c r="Q357" s="430"/>
      <c r="R357" s="430"/>
      <c r="S357" s="430"/>
      <c r="T357" s="430"/>
      <c r="U357" s="434" t="str">
        <f t="array" ref="U357">IFERROR(IF(INDEX('Disaggregation Data'!$O$315:$O$616,MATCH(LEFT(X357,255),LEFT('Disaggregation Data'!$J$315:$J$616,255),0))=0,"",INDEX('Disaggregation Data'!$O$315:$O$616,MATCH(LEFT(X357,255),LEFT('Disaggregation Data'!J$315:$J$616,255),0))),"")</f>
        <v/>
      </c>
      <c r="V357" s="448" t="str">
        <f t="array" ref="V357">IFERROR(IF(INDEX('Disaggregation Data'!$P$315:$P$616,MATCH(LEFT(X357,255),LEFT('Disaggregation Data'!$J$315:$J$616,255),0))=0,"",INDEX('Disaggregation Data'!$P$315:$P$616,MATCH(LEFT(X357,255),LEFT('Disaggregation Data'!J$315:$J$616,255),0))),"")</f>
        <v>Data not provided in the DHIS 2</v>
      </c>
      <c r="W357" s="528"/>
      <c r="X357" s="528" t="str">
        <f t="shared" si="24"/>
        <v>CM-1c(M): Proportion de cas suspects de paludisme soumis à un test parasitologique dans des locaux du secteur privéAge&lt;5 ans</v>
      </c>
      <c r="Y357" s="528">
        <f t="shared" si="25"/>
        <v>0</v>
      </c>
      <c r="Z357" s="528" t="str">
        <f t="shared" si="26"/>
        <v>CM-1c(M): Proportion de cas suspects de paludisme soumis à un test parasitologique dans des locaux du secteur privé-0</v>
      </c>
      <c r="AA357" s="528" t="b">
        <f t="shared" si="27"/>
        <v>1</v>
      </c>
      <c r="AB357" s="528" t="s">
        <v>2067</v>
      </c>
      <c r="AC357" s="528" t="str">
        <f t="array" ref="AC357">IFERROR(IF(INDEX('Disaggregation Records'!$G$95:$G$183,MATCH(LEFT(Z357,255),LEFT('Disaggregation Records'!$D$95:$D$183,255),0))=0,"",INDEX('Disaggregation Records'!$G$95:$G$183,MATCH(LEFT(Z357,255),LEFT('Disaggregation Records'!$D$95:$D$183,255),0))),"")</f>
        <v>a1L36000000zoNeEAI</v>
      </c>
      <c r="AD357" s="528" t="s">
        <v>905</v>
      </c>
      <c r="AE357" s="393"/>
      <c r="AF357" s="134"/>
      <c r="AG357" s="134"/>
    </row>
    <row r="358" spans="1:33" ht="47.1" customHeight="1" x14ac:dyDescent="0.25">
      <c r="A358" s="410">
        <v>4</v>
      </c>
      <c r="B358" s="428" t="str">
        <f>IFERROR(VLOOKUP(A358,'Coverage Indicators - Section D'!$A$10:$Y$42,25,FALSE),"")</f>
        <v>CM-1c(M): Proportion de cas suspects de paludisme soumis à un test parasitologique dans des locaux du secteur privé</v>
      </c>
      <c r="C358" s="523" t="str">
        <f t="array" ref="C358">IFERROR(IF(INDEX('Disaggregation Records'!$E$95:$E$183,MATCH(LEFT(Z358,255),LEFT('Disaggregation Records'!$D$95:$D$183,255),0))=0,"",INDEX('Disaggregation Records'!$E$95:$E$183,MATCH(LEFT(Z358,255),LEFT('Disaggregation Records'!$D$95:$D$183,255),0))),"")</f>
        <v>Age</v>
      </c>
      <c r="D358" s="523" t="str">
        <f t="array" ref="D358">IFERROR(IF(INDEX('Disaggregation Records'!$F$95:$F$183,MATCH(LEFT(Z358,255),LEFT('Disaggregation Records'!$D$95:$D$183,255),0))=0,"",INDEX('Disaggregation Records'!$F$95:$F$183,MATCH(LEFT(Z358,255),LEFT('Disaggregation Records'!$D$95:$D$183,255),0))),"")</f>
        <v>+ de 5 ans</v>
      </c>
      <c r="E358" s="430" t="str">
        <f t="array" ref="E358">IFERROR(IF(INDEX('Disaggregation Data'!$K$315:$K$616,MATCH(LEFT(X358,255),LEFT('Disaggregation Data'!$J$315:$J$616,255),0))=0,"",INDEX('Disaggregation Data'!$K$315:$K$616,MATCH(LEFT(X358,255),LEFT('Disaggregation Data'!J$315:$J$616,255),0))),"")</f>
        <v/>
      </c>
      <c r="F358" s="431" t="str">
        <f t="array" ref="F358">IFERROR(IF(INDEX('Disaggregation Data'!$L$315:$L$616,MATCH(LEFT(X358,255),LEFT('Disaggregation Data'!$J$315:$J$616,255),0))=0,"",INDEX('Disaggregation Data'!$L$315:$L$616,MATCH(LEFT(X358,255),LEFT('Disaggregation Data'!J$315:$J$616,255),0))),"")</f>
        <v/>
      </c>
      <c r="G358" s="495" t="str">
        <f t="array" ref="G358">IFERROR(IF(INDEX('Disaggregation Data'!$M$315:$M$616,MATCH(LEFT(X358,255),LEFT('Disaggregation Data'!$J$315:$J$616,255),0))=0,(E358/F358)*100,INDEX('Disaggregation Data'!$M$315:$M$616,MATCH(LEFT(X358,255),LEFT('Disaggregation Data'!J$315:$J$616,255),0))),"")</f>
        <v/>
      </c>
      <c r="H358" s="434" t="str">
        <f t="array" ref="H358">IFERROR(IF(INDEX('Disaggregation Data'!$N$315:$N$616,MATCH(LEFT(X358,255),LEFT('Disaggregation Data'!$J$315:$J$616,255),0))=0,"",INDEX('Disaggregation Data'!$N$315:$N$616,MATCH(LEFT(X358,255),LEFT('Disaggregation Data'!J$315:$J$616,255),0))),"")</f>
        <v/>
      </c>
      <c r="I358" s="434" t="str">
        <f t="array" ref="I358">IFERROR(IF(INDEX('Disaggregation Data'!$Q$315:$Q$616,MATCH(LEFT(X358,255),LEFT('Disaggregation Data'!$J$315:$J$616,255),0))=0,"",INDEX('Disaggregation Data'!$Q$315:$Q$616,MATCH(LEFT(X358,255),LEFT('Disaggregation Data'!J$315:$J$616,255),0))),"")</f>
        <v/>
      </c>
      <c r="J358" s="448" t="str">
        <f t="array" ref="J358">IFERROR(IF(INDEX('Disaggregation Data'!$R$315:$R$616,MATCH(LEFT(X358,255),LEFT('Disaggregation Data'!$J$315:$J$616,255),0))=0,"",INDEX('Disaggregation Data'!$R$315:$R$616,MATCH(LEFT(X358,255),LEFT('Disaggregation Data'!J$315:$J$616,255),0))),"")</f>
        <v>Données non fournies dans le DHIS 2</v>
      </c>
      <c r="K358" s="485"/>
      <c r="L358" s="485"/>
      <c r="M358" s="485"/>
      <c r="N358" s="485"/>
      <c r="O358" s="485"/>
      <c r="P358" s="430"/>
      <c r="Q358" s="430"/>
      <c r="R358" s="430"/>
      <c r="S358" s="430"/>
      <c r="T358" s="430"/>
      <c r="U358" s="434" t="str">
        <f t="array" ref="U358">IFERROR(IF(INDEX('Disaggregation Data'!$O$315:$O$616,MATCH(LEFT(X358,255),LEFT('Disaggregation Data'!$J$315:$J$616,255),0))=0,"",INDEX('Disaggregation Data'!$O$315:$O$616,MATCH(LEFT(X358,255),LEFT('Disaggregation Data'!J$315:$J$616,255),0))),"")</f>
        <v/>
      </c>
      <c r="V358" s="448" t="str">
        <f t="array" ref="V358">IFERROR(IF(INDEX('Disaggregation Data'!$P$315:$P$616,MATCH(LEFT(X358,255),LEFT('Disaggregation Data'!$J$315:$J$616,255),0))=0,"",INDEX('Disaggregation Data'!$P$315:$P$616,MATCH(LEFT(X358,255),LEFT('Disaggregation Data'!J$315:$J$616,255),0))),"")</f>
        <v>Data not provided in the DHIS 2</v>
      </c>
      <c r="W358" s="528"/>
      <c r="X358" s="528" t="str">
        <f t="shared" si="24"/>
        <v>CM-1c(M): Proportion de cas suspects de paludisme soumis à un test parasitologique dans des locaux du secteur privéAge+ de 5 ans</v>
      </c>
      <c r="Y358" s="528">
        <f t="shared" si="25"/>
        <v>1</v>
      </c>
      <c r="Z358" s="528" t="str">
        <f t="shared" si="26"/>
        <v>CM-1c(M): Proportion de cas suspects de paludisme soumis à un test parasitologique dans des locaux du secteur privé-1</v>
      </c>
      <c r="AA358" s="528" t="b">
        <f t="shared" si="27"/>
        <v>1</v>
      </c>
      <c r="AB358" s="528" t="s">
        <v>2068</v>
      </c>
      <c r="AC358" s="528" t="str">
        <f t="array" ref="AC358">IFERROR(IF(INDEX('Disaggregation Records'!$G$95:$G$183,MATCH(LEFT(Z358,255),LEFT('Disaggregation Records'!$D$95:$D$183,255),0))=0,"",INDEX('Disaggregation Records'!$G$95:$G$183,MATCH(LEFT(Z358,255),LEFT('Disaggregation Records'!$D$95:$D$183,255),0))),"")</f>
        <v>a1L36000000zoNfEAI</v>
      </c>
      <c r="AD358" s="528" t="s">
        <v>905</v>
      </c>
      <c r="AE358" s="393"/>
      <c r="AF358" s="134"/>
      <c r="AG358" s="134"/>
    </row>
    <row r="359" spans="1:33" ht="47.1" customHeight="1" x14ac:dyDescent="0.25">
      <c r="A359" s="410">
        <v>4</v>
      </c>
      <c r="B359" s="428" t="str">
        <f>IFERROR(VLOOKUP(A359,'Coverage Indicators - Section D'!$A$10:$Y$42,25,FALSE),"")</f>
        <v>CM-1c(M): Proportion de cas suspects de paludisme soumis à un test parasitologique dans des locaux du secteur privé</v>
      </c>
      <c r="C359" s="523" t="str">
        <f t="array" ref="C359">IFERROR(IF(INDEX('Disaggregation Records'!$E$95:$E$183,MATCH(LEFT(Z359,255),LEFT('Disaggregation Records'!$D$95:$D$183,255),0))=0,"",INDEX('Disaggregation Records'!$E$95:$E$183,MATCH(LEFT(Z359,255),LEFT('Disaggregation Records'!$D$95:$D$183,255),0))),"")</f>
        <v>Type de tests</v>
      </c>
      <c r="D359" s="523" t="str">
        <f t="array" ref="D359">IFERROR(IF(INDEX('Disaggregation Records'!$F$95:$F$183,MATCH(LEFT(Z359,255),LEFT('Disaggregation Records'!$D$95:$D$183,255),0))=0,"",INDEX('Disaggregation Records'!$F$95:$F$183,MATCH(LEFT(Z359,255),LEFT('Disaggregation Records'!$D$95:$D$183,255),0))),"")</f>
        <v>Microscopie</v>
      </c>
      <c r="E359" s="430">
        <f t="array" ref="E359">IFERROR(IF(INDEX('Disaggregation Data'!$K$315:$K$616,MATCH(LEFT(X359,255),LEFT('Disaggregation Data'!$J$315:$J$616,255),0))=0,"",INDEX('Disaggregation Data'!$K$315:$K$616,MATCH(LEFT(X359,255),LEFT('Disaggregation Data'!J$315:$J$616,255),0))),"")</f>
        <v>536615</v>
      </c>
      <c r="F359" s="431" t="str">
        <f t="array" ref="F359">IFERROR(IF(INDEX('Disaggregation Data'!$L$315:$L$616,MATCH(LEFT(X359,255),LEFT('Disaggregation Data'!$J$315:$J$616,255),0))=0,"",INDEX('Disaggregation Data'!$L$315:$L$616,MATCH(LEFT(X359,255),LEFT('Disaggregation Data'!J$315:$J$616,255),0))),"")</f>
        <v/>
      </c>
      <c r="G359" s="495" t="str">
        <f t="array" ref="G359">IFERROR(IF(INDEX('Disaggregation Data'!$M$315:$M$616,MATCH(LEFT(X359,255),LEFT('Disaggregation Data'!$J$315:$J$616,255),0))=0,(E359/F359)*100,INDEX('Disaggregation Data'!$M$315:$M$616,MATCH(LEFT(X359,255),LEFT('Disaggregation Data'!J$315:$J$616,255),0))),"")</f>
        <v/>
      </c>
      <c r="H359" s="434" t="str">
        <f t="array" ref="H359">IFERROR(IF(INDEX('Disaggregation Data'!$N$315:$N$616,MATCH(LEFT(X359,255),LEFT('Disaggregation Data'!$J$315:$J$616,255),0))=0,"",INDEX('Disaggregation Data'!$N$315:$N$616,MATCH(LEFT(X359,255),LEFT('Disaggregation Data'!J$315:$J$616,255),0))),"")</f>
        <v/>
      </c>
      <c r="I359" s="434" t="str">
        <f t="array" ref="I359">IFERROR(IF(INDEX('Disaggregation Data'!$Q$315:$Q$616,MATCH(LEFT(X359,255),LEFT('Disaggregation Data'!$J$315:$J$616,255),0))=0,"",INDEX('Disaggregation Data'!$Q$315:$Q$616,MATCH(LEFT(X359,255),LEFT('Disaggregation Data'!J$315:$J$616,255),0))),"")</f>
        <v/>
      </c>
      <c r="J359" s="448" t="str">
        <f t="array" ref="J359">IFERROR(IF(INDEX('Disaggregation Data'!$R$315:$R$616,MATCH(LEFT(X359,255),LEFT('Disaggregation Data'!$J$315:$J$616,255),0))=0,"",INDEX('Disaggregation Data'!$R$315:$R$616,MATCH(LEFT(X359,255),LEFT('Disaggregation Data'!J$315:$J$616,255),0))),"")</f>
        <v>Données non fournies dans le DHIS 2, Dénominateur non disponible.  Les données désagrégées (789,574) diffèrent des données de référence du cadre de performance (757,055).  Les totaux devraient être les mêmes.  Ceci sera vérifié durant les prochaines périodes de rapportage.</v>
      </c>
      <c r="K359" s="485"/>
      <c r="L359" s="485"/>
      <c r="M359" s="485"/>
      <c r="N359" s="485"/>
      <c r="O359" s="485"/>
      <c r="P359" s="430"/>
      <c r="Q359" s="430"/>
      <c r="R359" s="430"/>
      <c r="S359" s="430"/>
      <c r="T359" s="430"/>
      <c r="U359" s="434" t="str">
        <f t="array" ref="U359">IFERROR(IF(INDEX('Disaggregation Data'!$O$315:$O$616,MATCH(LEFT(X359,255),LEFT('Disaggregation Data'!$J$315:$J$616,255),0))=0,"",INDEX('Disaggregation Data'!$O$315:$O$616,MATCH(LEFT(X359,255),LEFT('Disaggregation Data'!J$315:$J$616,255),0))),"")</f>
        <v/>
      </c>
      <c r="V359" s="448" t="str">
        <f t="array" ref="V359">IFERROR(IF(INDEX('Disaggregation Data'!$P$315:$P$616,MATCH(LEFT(X359,255),LEFT('Disaggregation Data'!$J$315:$J$616,255),0))=0,"",INDEX('Disaggregation Data'!$P$315:$P$616,MATCH(LEFT(X359,255),LEFT('Disaggregation Data'!J$315:$J$616,255),0))),"")</f>
        <v>Data not provided in the DHIS 2, the denominator is not available.  The disaggregated data (789,574) are different to the baseline value of the performance framework (757,055).  The totals should be the same.  This will be better verified during future reporting periods.</v>
      </c>
      <c r="W359" s="528"/>
      <c r="X359" s="528" t="str">
        <f t="shared" si="24"/>
        <v>CM-1c(M): Proportion de cas suspects de paludisme soumis à un test parasitologique dans des locaux du secteur privéType de testsMicroscopie</v>
      </c>
      <c r="Y359" s="528">
        <f t="shared" si="25"/>
        <v>2</v>
      </c>
      <c r="Z359" s="528" t="str">
        <f t="shared" si="26"/>
        <v>CM-1c(M): Proportion de cas suspects de paludisme soumis à un test parasitologique dans des locaux du secteur privé-2</v>
      </c>
      <c r="AA359" s="528" t="b">
        <f t="shared" si="27"/>
        <v>1</v>
      </c>
      <c r="AB359" s="528" t="s">
        <v>2071</v>
      </c>
      <c r="AC359" s="528" t="str">
        <f t="array" ref="AC359">IFERROR(IF(INDEX('Disaggregation Records'!$G$95:$G$183,MATCH(LEFT(Z359,255),LEFT('Disaggregation Records'!$D$95:$D$183,255),0))=0,"",INDEX('Disaggregation Records'!$G$95:$G$183,MATCH(LEFT(Z359,255),LEFT('Disaggregation Records'!$D$95:$D$183,255),0))),"")</f>
        <v>a1L36000000zoNgEAI</v>
      </c>
      <c r="AD359" s="528" t="s">
        <v>905</v>
      </c>
      <c r="AE359" s="393"/>
      <c r="AF359" s="134"/>
      <c r="AG359" s="134"/>
    </row>
    <row r="360" spans="1:33" ht="47.1" customHeight="1" x14ac:dyDescent="0.25">
      <c r="A360" s="410">
        <v>4</v>
      </c>
      <c r="B360" s="428" t="str">
        <f>IFERROR(VLOOKUP(A360,'Coverage Indicators - Section D'!$A$10:$Y$42,25,FALSE),"")</f>
        <v>CM-1c(M): Proportion de cas suspects de paludisme soumis à un test parasitologique dans des locaux du secteur privé</v>
      </c>
      <c r="C360" s="523" t="str">
        <f t="array" ref="C360">IFERROR(IF(INDEX('Disaggregation Records'!$E$95:$E$183,MATCH(LEFT(Z360,255),LEFT('Disaggregation Records'!$D$95:$D$183,255),0))=0,"",INDEX('Disaggregation Records'!$E$95:$E$183,MATCH(LEFT(Z360,255),LEFT('Disaggregation Records'!$D$95:$D$183,255),0))),"")</f>
        <v>Type de tests</v>
      </c>
      <c r="D360" s="523" t="str">
        <f t="array" ref="D360">IFERROR(IF(INDEX('Disaggregation Records'!$F$95:$F$183,MATCH(LEFT(Z360,255),LEFT('Disaggregation Records'!$D$95:$D$183,255),0))=0,"",INDEX('Disaggregation Records'!$F$95:$F$183,MATCH(LEFT(Z360,255),LEFT('Disaggregation Records'!$D$95:$D$183,255),0))),"")</f>
        <v>Test de dépistage rapide</v>
      </c>
      <c r="E360" s="430">
        <f t="array" ref="E360">IFERROR(IF(INDEX('Disaggregation Data'!$K$315:$K$616,MATCH(LEFT(X360,255),LEFT('Disaggregation Data'!$J$315:$J$616,255),0))=0,"",INDEX('Disaggregation Data'!$K$315:$K$616,MATCH(LEFT(X360,255),LEFT('Disaggregation Data'!J$315:$J$616,255),0))),"")</f>
        <v>252959</v>
      </c>
      <c r="F360" s="431" t="str">
        <f t="array" ref="F360">IFERROR(IF(INDEX('Disaggregation Data'!$L$315:$L$616,MATCH(LEFT(X360,255),LEFT('Disaggregation Data'!$J$315:$J$616,255),0))=0,"",INDEX('Disaggregation Data'!$L$315:$L$616,MATCH(LEFT(X360,255),LEFT('Disaggregation Data'!J$315:$J$616,255),0))),"")</f>
        <v/>
      </c>
      <c r="G360" s="495" t="str">
        <f t="array" ref="G360">IFERROR(IF(INDEX('Disaggregation Data'!$M$315:$M$616,MATCH(LEFT(X360,255),LEFT('Disaggregation Data'!$J$315:$J$616,255),0))=0,(E360/F360)*100,INDEX('Disaggregation Data'!$M$315:$M$616,MATCH(LEFT(X360,255),LEFT('Disaggregation Data'!J$315:$J$616,255),0))),"")</f>
        <v/>
      </c>
      <c r="H360" s="434" t="str">
        <f t="array" ref="H360">IFERROR(IF(INDEX('Disaggregation Data'!$N$315:$N$616,MATCH(LEFT(X360,255),LEFT('Disaggregation Data'!$J$315:$J$616,255),0))=0,"",INDEX('Disaggregation Data'!$N$315:$N$616,MATCH(LEFT(X360,255),LEFT('Disaggregation Data'!J$315:$J$616,255),0))),"")</f>
        <v/>
      </c>
      <c r="I360" s="434" t="str">
        <f t="array" ref="I360">IFERROR(IF(INDEX('Disaggregation Data'!$Q$315:$Q$616,MATCH(LEFT(X360,255),LEFT('Disaggregation Data'!$J$315:$J$616,255),0))=0,"",INDEX('Disaggregation Data'!$Q$315:$Q$616,MATCH(LEFT(X360,255),LEFT('Disaggregation Data'!J$315:$J$616,255),0))),"")</f>
        <v/>
      </c>
      <c r="J360" s="448" t="str">
        <f t="array" ref="J360">IFERROR(IF(INDEX('Disaggregation Data'!$R$315:$R$616,MATCH(LEFT(X360,255),LEFT('Disaggregation Data'!$J$315:$J$616,255),0))=0,"",INDEX('Disaggregation Data'!$R$315:$R$616,MATCH(LEFT(X360,255),LEFT('Disaggregation Data'!J$315:$J$616,255),0))),"")</f>
        <v>Données non fournies dans le DHIS 2, Dénominateur non disponible.  Les données désagrégées (789,574) diffèrent des données de référence du cadre de performance (757,055).  Les totaux devraient être les mêmes.  Ceci sera vérifié durant les prochaines périodes de rapportage.</v>
      </c>
      <c r="K360" s="485"/>
      <c r="L360" s="485"/>
      <c r="M360" s="485"/>
      <c r="N360" s="485"/>
      <c r="O360" s="485"/>
      <c r="P360" s="430"/>
      <c r="Q360" s="430"/>
      <c r="R360" s="430"/>
      <c r="S360" s="430"/>
      <c r="T360" s="430"/>
      <c r="U360" s="434" t="str">
        <f t="array" ref="U360">IFERROR(IF(INDEX('Disaggregation Data'!$O$315:$O$616,MATCH(LEFT(X360,255),LEFT('Disaggregation Data'!$J$315:$J$616,255),0))=0,"",INDEX('Disaggregation Data'!$O$315:$O$616,MATCH(LEFT(X360,255),LEFT('Disaggregation Data'!J$315:$J$616,255),0))),"")</f>
        <v/>
      </c>
      <c r="V360" s="448" t="str">
        <f t="array" ref="V360">IFERROR(IF(INDEX('Disaggregation Data'!$P$315:$P$616,MATCH(LEFT(X360,255),LEFT('Disaggregation Data'!$J$315:$J$616,255),0))=0,"",INDEX('Disaggregation Data'!$P$315:$P$616,MATCH(LEFT(X360,255),LEFT('Disaggregation Data'!J$315:$J$616,255),0))),"")</f>
        <v>Data not provided in the DHIS 2, the denominator is not available.  The disaggregated data (789,574) are different to the baseline value of the performance framework (757,055).  The totals should be the same.  This will be better verified during future reporting periods.</v>
      </c>
      <c r="W360" s="528"/>
      <c r="X360" s="528" t="str">
        <f t="shared" si="24"/>
        <v>CM-1c(M): Proportion de cas suspects de paludisme soumis à un test parasitologique dans des locaux du secteur privéType de testsTest de dépistage rapide</v>
      </c>
      <c r="Y360" s="528">
        <f t="shared" si="25"/>
        <v>3</v>
      </c>
      <c r="Z360" s="528" t="str">
        <f t="shared" si="26"/>
        <v>CM-1c(M): Proportion de cas suspects de paludisme soumis à un test parasitologique dans des locaux du secteur privé-3</v>
      </c>
      <c r="AA360" s="528" t="b">
        <f t="shared" si="27"/>
        <v>1</v>
      </c>
      <c r="AB360" s="528" t="s">
        <v>2072</v>
      </c>
      <c r="AC360" s="528" t="str">
        <f t="array" ref="AC360">IFERROR(IF(INDEX('Disaggregation Records'!$G$95:$G$183,MATCH(LEFT(Z360,255),LEFT('Disaggregation Records'!$D$95:$D$183,255),0))=0,"",INDEX('Disaggregation Records'!$G$95:$G$183,MATCH(LEFT(Z360,255),LEFT('Disaggregation Records'!$D$95:$D$183,255),0))),"")</f>
        <v>a1L36000000zoNhEAI</v>
      </c>
      <c r="AD360" s="528" t="s">
        <v>905</v>
      </c>
      <c r="AE360" s="393"/>
      <c r="AF360" s="134"/>
      <c r="AG360" s="134"/>
    </row>
    <row r="361" spans="1:33" ht="47.1" customHeight="1" x14ac:dyDescent="0.25">
      <c r="A361" s="410">
        <v>4</v>
      </c>
      <c r="B361" s="428" t="str">
        <f>IFERROR(VLOOKUP(A361,'Coverage Indicators - Section D'!$A$10:$Y$42,25,FALSE),"")</f>
        <v>CM-1c(M): Proportion de cas suspects de paludisme soumis à un test parasitologique dans des locaux du secteur privé</v>
      </c>
      <c r="C361" s="523" t="str">
        <f t="array" ref="C361">IFERROR(IF(INDEX('Disaggregation Records'!$E$95:$E$183,MATCH(LEFT(Z361,255),LEFT('Disaggregation Records'!$D$95:$D$183,255),0))=0,"",INDEX('Disaggregation Records'!$E$95:$E$183,MATCH(LEFT(Z361,255),LEFT('Disaggregation Records'!$D$95:$D$183,255),0))),"")</f>
        <v/>
      </c>
      <c r="D361" s="523" t="str">
        <f t="array" ref="D361">IFERROR(IF(INDEX('Disaggregation Records'!$F$95:$F$183,MATCH(LEFT(Z361,255),LEFT('Disaggregation Records'!$D$95:$D$183,255),0))=0,"",INDEX('Disaggregation Records'!$F$95:$F$183,MATCH(LEFT(Z361,255),LEFT('Disaggregation Records'!$D$95:$D$183,255),0))),"")</f>
        <v/>
      </c>
      <c r="E361" s="430" t="str">
        <f t="array" ref="E361">IFERROR(IF(INDEX('Disaggregation Data'!$K$315:$K$616,MATCH(LEFT(X361,255),LEFT('Disaggregation Data'!$J$315:$J$616,255),0))=0,"",INDEX('Disaggregation Data'!$K$315:$K$616,MATCH(LEFT(X361,255),LEFT('Disaggregation Data'!J$315:$J$616,255),0))),"")</f>
        <v/>
      </c>
      <c r="F361" s="431" t="str">
        <f t="array" ref="F361">IFERROR(IF(INDEX('Disaggregation Data'!$L$315:$L$616,MATCH(LEFT(X361,255),LEFT('Disaggregation Data'!$J$315:$J$616,255),0))=0,"",INDEX('Disaggregation Data'!$L$315:$L$616,MATCH(LEFT(X361,255),LEFT('Disaggregation Data'!J$315:$J$616,255),0))),"")</f>
        <v/>
      </c>
      <c r="G361" s="495" t="str">
        <f t="array" ref="G361">IFERROR(IF(INDEX('Disaggregation Data'!$M$315:$M$616,MATCH(LEFT(X361,255),LEFT('Disaggregation Data'!$J$315:$J$616,255),0))=0,(E361/F361)*100,INDEX('Disaggregation Data'!$M$315:$M$616,MATCH(LEFT(X361,255),LEFT('Disaggregation Data'!J$315:$J$616,255),0))),"")</f>
        <v/>
      </c>
      <c r="H361" s="434" t="str">
        <f t="array" ref="H361">IFERROR(IF(INDEX('Disaggregation Data'!$N$315:$N$616,MATCH(LEFT(X361,255),LEFT('Disaggregation Data'!$J$315:$J$616,255),0))=0,"",INDEX('Disaggregation Data'!$N$315:$N$616,MATCH(LEFT(X361,255),LEFT('Disaggregation Data'!J$315:$J$616,255),0))),"")</f>
        <v/>
      </c>
      <c r="I361" s="434" t="str">
        <f t="array" ref="I361">IFERROR(IF(INDEX('Disaggregation Data'!$Q$315:$Q$616,MATCH(LEFT(X361,255),LEFT('Disaggregation Data'!$J$315:$J$616,255),0))=0,"",INDEX('Disaggregation Data'!$Q$315:$Q$616,MATCH(LEFT(X361,255),LEFT('Disaggregation Data'!J$315:$J$616,255),0))),"")</f>
        <v/>
      </c>
      <c r="J361" s="448" t="str">
        <f t="array" ref="J361">IFERROR(IF(INDEX('Disaggregation Data'!$R$315:$R$616,MATCH(LEFT(X361,255),LEFT('Disaggregation Data'!$J$315:$J$616,255),0))=0,"",INDEX('Disaggregation Data'!$R$315:$R$616,MATCH(LEFT(X361,255),LEFT('Disaggregation Data'!J$315:$J$616,255),0))),"")</f>
        <v/>
      </c>
      <c r="K361" s="485"/>
      <c r="L361" s="485"/>
      <c r="M361" s="485"/>
      <c r="N361" s="485"/>
      <c r="O361" s="485"/>
      <c r="P361" s="430"/>
      <c r="Q361" s="430"/>
      <c r="R361" s="430"/>
      <c r="S361" s="430"/>
      <c r="T361" s="430"/>
      <c r="U361" s="434" t="str">
        <f t="array" ref="U361">IFERROR(IF(INDEX('Disaggregation Data'!$O$315:$O$616,MATCH(LEFT(X361,255),LEFT('Disaggregation Data'!$J$315:$J$616,255),0))=0,"",INDEX('Disaggregation Data'!$O$315:$O$616,MATCH(LEFT(X361,255),LEFT('Disaggregation Data'!J$315:$J$616,255),0))),"")</f>
        <v/>
      </c>
      <c r="V361" s="448" t="str">
        <f t="array" ref="V361">IFERROR(IF(INDEX('Disaggregation Data'!$P$315:$P$616,MATCH(LEFT(X361,255),LEFT('Disaggregation Data'!$J$315:$J$616,255),0))=0,"",INDEX('Disaggregation Data'!$P$315:$P$616,MATCH(LEFT(X361,255),LEFT('Disaggregation Data'!J$315:$J$616,255),0))),"")</f>
        <v/>
      </c>
      <c r="W361" s="528"/>
      <c r="X361" s="528" t="str">
        <f t="shared" si="24"/>
        <v>CM-1c(M): Proportion de cas suspects de paludisme soumis à un test parasitologique dans des locaux du secteur privé</v>
      </c>
      <c r="Y361" s="528">
        <f t="shared" si="25"/>
        <v>4</v>
      </c>
      <c r="Z361" s="528" t="str">
        <f t="shared" si="26"/>
        <v>CM-1c(M): Proportion de cas suspects de paludisme soumis à un test parasitologique dans des locaux du secteur privé-4</v>
      </c>
      <c r="AA361" s="528" t="b">
        <f t="shared" si="27"/>
        <v>1</v>
      </c>
      <c r="AB361" s="528" t="s">
        <v>2073</v>
      </c>
      <c r="AC361" s="528" t="str">
        <f t="array" ref="AC361">IFERROR(IF(INDEX('Disaggregation Records'!$G$95:$G$183,MATCH(LEFT(Z361,255),LEFT('Disaggregation Records'!$D$95:$D$183,255),0))=0,"",INDEX('Disaggregation Records'!$G$95:$G$183,MATCH(LEFT(Z361,255),LEFT('Disaggregation Records'!$D$95:$D$183,255),0))),"")</f>
        <v/>
      </c>
      <c r="AD361" s="528" t="s">
        <v>905</v>
      </c>
      <c r="AE361" s="393"/>
      <c r="AF361" s="134"/>
      <c r="AG361" s="134"/>
    </row>
    <row r="362" spans="1:33" ht="47.1" customHeight="1" x14ac:dyDescent="0.25">
      <c r="A362" s="410">
        <v>4</v>
      </c>
      <c r="B362" s="428" t="str">
        <f>IFERROR(VLOOKUP(A362,'Coverage Indicators - Section D'!$A$10:$Y$42,25,FALSE),"")</f>
        <v>CM-1c(M): Proportion de cas suspects de paludisme soumis à un test parasitologique dans des locaux du secteur privé</v>
      </c>
      <c r="C362" s="523" t="str">
        <f t="array" ref="C362">IFERROR(IF(INDEX('Disaggregation Records'!$E$95:$E$183,MATCH(LEFT(Z362,255),LEFT('Disaggregation Records'!$D$95:$D$183,255),0))=0,"",INDEX('Disaggregation Records'!$E$95:$E$183,MATCH(LEFT(Z362,255),LEFT('Disaggregation Records'!$D$95:$D$183,255),0))),"")</f>
        <v/>
      </c>
      <c r="D362" s="523" t="str">
        <f t="array" ref="D362">IFERROR(IF(INDEX('Disaggregation Records'!$F$95:$F$183,MATCH(LEFT(Z362,255),LEFT('Disaggregation Records'!$D$95:$D$183,255),0))=0,"",INDEX('Disaggregation Records'!$F$95:$F$183,MATCH(LEFT(Z362,255),LEFT('Disaggregation Records'!$D$95:$D$183,255),0))),"")</f>
        <v/>
      </c>
      <c r="E362" s="430" t="str">
        <f t="array" ref="E362">IFERROR(IF(INDEX('Disaggregation Data'!$K$315:$K$616,MATCH(LEFT(X362,255),LEFT('Disaggregation Data'!$J$315:$J$616,255),0))=0,"",INDEX('Disaggregation Data'!$K$315:$K$616,MATCH(LEFT(X362,255),LEFT('Disaggregation Data'!J$315:$J$616,255),0))),"")</f>
        <v/>
      </c>
      <c r="F362" s="431" t="str">
        <f t="array" ref="F362">IFERROR(IF(INDEX('Disaggregation Data'!$L$315:$L$616,MATCH(LEFT(X362,255),LEFT('Disaggregation Data'!$J$315:$J$616,255),0))=0,"",INDEX('Disaggregation Data'!$L$315:$L$616,MATCH(LEFT(X362,255),LEFT('Disaggregation Data'!J$315:$J$616,255),0))),"")</f>
        <v/>
      </c>
      <c r="G362" s="495" t="str">
        <f t="array" ref="G362">IFERROR(IF(INDEX('Disaggregation Data'!$M$315:$M$616,MATCH(LEFT(X362,255),LEFT('Disaggregation Data'!$J$315:$J$616,255),0))=0,(E362/F362)*100,INDEX('Disaggregation Data'!$M$315:$M$616,MATCH(LEFT(X362,255),LEFT('Disaggregation Data'!J$315:$J$616,255),0))),"")</f>
        <v/>
      </c>
      <c r="H362" s="434" t="str">
        <f t="array" ref="H362">IFERROR(IF(INDEX('Disaggregation Data'!$N$315:$N$616,MATCH(LEFT(X362,255),LEFT('Disaggregation Data'!$J$315:$J$616,255),0))=0,"",INDEX('Disaggregation Data'!$N$315:$N$616,MATCH(LEFT(X362,255),LEFT('Disaggregation Data'!J$315:$J$616,255),0))),"")</f>
        <v/>
      </c>
      <c r="I362" s="434" t="str">
        <f t="array" ref="I362">IFERROR(IF(INDEX('Disaggregation Data'!$Q$315:$Q$616,MATCH(LEFT(X362,255),LEFT('Disaggregation Data'!$J$315:$J$616,255),0))=0,"",INDEX('Disaggregation Data'!$Q$315:$Q$616,MATCH(LEFT(X362,255),LEFT('Disaggregation Data'!J$315:$J$616,255),0))),"")</f>
        <v/>
      </c>
      <c r="J362" s="448" t="str">
        <f t="array" ref="J362">IFERROR(IF(INDEX('Disaggregation Data'!$R$315:$R$616,MATCH(LEFT(X362,255),LEFT('Disaggregation Data'!$J$315:$J$616,255),0))=0,"",INDEX('Disaggregation Data'!$R$315:$R$616,MATCH(LEFT(X362,255),LEFT('Disaggregation Data'!J$315:$J$616,255),0))),"")</f>
        <v/>
      </c>
      <c r="K362" s="485"/>
      <c r="L362" s="485"/>
      <c r="M362" s="485"/>
      <c r="N362" s="485"/>
      <c r="O362" s="485"/>
      <c r="P362" s="430"/>
      <c r="Q362" s="430"/>
      <c r="R362" s="430"/>
      <c r="S362" s="430"/>
      <c r="T362" s="430"/>
      <c r="U362" s="434" t="str">
        <f t="array" ref="U362">IFERROR(IF(INDEX('Disaggregation Data'!$O$315:$O$616,MATCH(LEFT(X362,255),LEFT('Disaggregation Data'!$J$315:$J$616,255),0))=0,"",INDEX('Disaggregation Data'!$O$315:$O$616,MATCH(LEFT(X362,255),LEFT('Disaggregation Data'!J$315:$J$616,255),0))),"")</f>
        <v/>
      </c>
      <c r="V362" s="448" t="str">
        <f t="array" ref="V362">IFERROR(IF(INDEX('Disaggregation Data'!$P$315:$P$616,MATCH(LEFT(X362,255),LEFT('Disaggregation Data'!$J$315:$J$616,255),0))=0,"",INDEX('Disaggregation Data'!$P$315:$P$616,MATCH(LEFT(X362,255),LEFT('Disaggregation Data'!J$315:$J$616,255),0))),"")</f>
        <v/>
      </c>
      <c r="W362" s="528"/>
      <c r="X362" s="528" t="str">
        <f t="shared" si="24"/>
        <v>CM-1c(M): Proportion de cas suspects de paludisme soumis à un test parasitologique dans des locaux du secteur privé</v>
      </c>
      <c r="Y362" s="528">
        <f t="shared" si="25"/>
        <v>5</v>
      </c>
      <c r="Z362" s="528" t="str">
        <f t="shared" si="26"/>
        <v>CM-1c(M): Proportion de cas suspects de paludisme soumis à un test parasitologique dans des locaux du secteur privé-5</v>
      </c>
      <c r="AA362" s="528" t="b">
        <f t="shared" si="27"/>
        <v>1</v>
      </c>
      <c r="AB362" s="528" t="s">
        <v>2074</v>
      </c>
      <c r="AC362" s="528" t="str">
        <f t="array" ref="AC362">IFERROR(IF(INDEX('Disaggregation Records'!$G$95:$G$183,MATCH(LEFT(Z362,255),LEFT('Disaggregation Records'!$D$95:$D$183,255),0))=0,"",INDEX('Disaggregation Records'!$G$95:$G$183,MATCH(LEFT(Z362,255),LEFT('Disaggregation Records'!$D$95:$D$183,255),0))),"")</f>
        <v/>
      </c>
      <c r="AD362" s="528" t="s">
        <v>905</v>
      </c>
      <c r="AE362" s="393"/>
      <c r="AF362" s="134"/>
      <c r="AG362" s="134"/>
    </row>
    <row r="363" spans="1:33" ht="47.1" customHeight="1" x14ac:dyDescent="0.25">
      <c r="A363" s="410">
        <v>4</v>
      </c>
      <c r="B363" s="428" t="str">
        <f>IFERROR(VLOOKUP(A363,'Coverage Indicators - Section D'!$A$10:$Y$42,25,FALSE),"")</f>
        <v>CM-1c(M): Proportion de cas suspects de paludisme soumis à un test parasitologique dans des locaux du secteur privé</v>
      </c>
      <c r="C363" s="523" t="str">
        <f t="array" ref="C363">IFERROR(IF(INDEX('Disaggregation Records'!$E$95:$E$183,MATCH(LEFT(Z363,255),LEFT('Disaggregation Records'!$D$95:$D$183,255),0))=0,"",INDEX('Disaggregation Records'!$E$95:$E$183,MATCH(LEFT(Z363,255),LEFT('Disaggregation Records'!$D$95:$D$183,255),0))),"")</f>
        <v/>
      </c>
      <c r="D363" s="523" t="str">
        <f t="array" ref="D363">IFERROR(IF(INDEX('Disaggregation Records'!$F$95:$F$183,MATCH(LEFT(Z363,255),LEFT('Disaggregation Records'!$D$95:$D$183,255),0))=0,"",INDEX('Disaggregation Records'!$F$95:$F$183,MATCH(LEFT(Z363,255),LEFT('Disaggregation Records'!$D$95:$D$183,255),0))),"")</f>
        <v/>
      </c>
      <c r="E363" s="430" t="str">
        <f t="array" ref="E363">IFERROR(IF(INDEX('Disaggregation Data'!$K$315:$K$616,MATCH(LEFT(X363,255),LEFT('Disaggregation Data'!$J$315:$J$616,255),0))=0,"",INDEX('Disaggregation Data'!$K$315:$K$616,MATCH(LEFT(X363,255),LEFT('Disaggregation Data'!J$315:$J$616,255),0))),"")</f>
        <v/>
      </c>
      <c r="F363" s="431" t="str">
        <f t="array" ref="F363">IFERROR(IF(INDEX('Disaggregation Data'!$L$315:$L$616,MATCH(LEFT(X363,255),LEFT('Disaggregation Data'!$J$315:$J$616,255),0))=0,"",INDEX('Disaggregation Data'!$L$315:$L$616,MATCH(LEFT(X363,255),LEFT('Disaggregation Data'!J$315:$J$616,255),0))),"")</f>
        <v/>
      </c>
      <c r="G363" s="495" t="str">
        <f t="array" ref="G363">IFERROR(IF(INDEX('Disaggregation Data'!$M$315:$M$616,MATCH(LEFT(X363,255),LEFT('Disaggregation Data'!$J$315:$J$616,255),0))=0,(E363/F363)*100,INDEX('Disaggregation Data'!$M$315:$M$616,MATCH(LEFT(X363,255),LEFT('Disaggregation Data'!J$315:$J$616,255),0))),"")</f>
        <v/>
      </c>
      <c r="H363" s="434" t="str">
        <f t="array" ref="H363">IFERROR(IF(INDEX('Disaggregation Data'!$N$315:$N$616,MATCH(LEFT(X363,255),LEFT('Disaggregation Data'!$J$315:$J$616,255),0))=0,"",INDEX('Disaggregation Data'!$N$315:$N$616,MATCH(LEFT(X363,255),LEFT('Disaggregation Data'!J$315:$J$616,255),0))),"")</f>
        <v/>
      </c>
      <c r="I363" s="434" t="str">
        <f t="array" ref="I363">IFERROR(IF(INDEX('Disaggregation Data'!$Q$315:$Q$616,MATCH(LEFT(X363,255),LEFT('Disaggregation Data'!$J$315:$J$616,255),0))=0,"",INDEX('Disaggregation Data'!$Q$315:$Q$616,MATCH(LEFT(X363,255),LEFT('Disaggregation Data'!J$315:$J$616,255),0))),"")</f>
        <v/>
      </c>
      <c r="J363" s="448" t="str">
        <f t="array" ref="J363">IFERROR(IF(INDEX('Disaggregation Data'!$R$315:$R$616,MATCH(LEFT(X363,255),LEFT('Disaggregation Data'!$J$315:$J$616,255),0))=0,"",INDEX('Disaggregation Data'!$R$315:$R$616,MATCH(LEFT(X363,255),LEFT('Disaggregation Data'!J$315:$J$616,255),0))),"")</f>
        <v/>
      </c>
      <c r="K363" s="485"/>
      <c r="L363" s="485"/>
      <c r="M363" s="485"/>
      <c r="N363" s="485"/>
      <c r="O363" s="485"/>
      <c r="P363" s="430"/>
      <c r="Q363" s="430"/>
      <c r="R363" s="430"/>
      <c r="S363" s="430"/>
      <c r="T363" s="430"/>
      <c r="U363" s="434" t="str">
        <f t="array" ref="U363">IFERROR(IF(INDEX('Disaggregation Data'!$O$315:$O$616,MATCH(LEFT(X363,255),LEFT('Disaggregation Data'!$J$315:$J$616,255),0))=0,"",INDEX('Disaggregation Data'!$O$315:$O$616,MATCH(LEFT(X363,255),LEFT('Disaggregation Data'!J$315:$J$616,255),0))),"")</f>
        <v/>
      </c>
      <c r="V363" s="448" t="str">
        <f t="array" ref="V363">IFERROR(IF(INDEX('Disaggregation Data'!$P$315:$P$616,MATCH(LEFT(X363,255),LEFT('Disaggregation Data'!$J$315:$J$616,255),0))=0,"",INDEX('Disaggregation Data'!$P$315:$P$616,MATCH(LEFT(X363,255),LEFT('Disaggregation Data'!J$315:$J$616,255),0))),"")</f>
        <v/>
      </c>
      <c r="W363" s="528"/>
      <c r="X363" s="528" t="str">
        <f t="shared" si="24"/>
        <v>CM-1c(M): Proportion de cas suspects de paludisme soumis à un test parasitologique dans des locaux du secteur privé</v>
      </c>
      <c r="Y363" s="528">
        <f t="shared" si="25"/>
        <v>6</v>
      </c>
      <c r="Z363" s="528" t="str">
        <f t="shared" si="26"/>
        <v>CM-1c(M): Proportion de cas suspects de paludisme soumis à un test parasitologique dans des locaux du secteur privé-6</v>
      </c>
      <c r="AA363" s="528" t="b">
        <f t="shared" si="27"/>
        <v>1</v>
      </c>
      <c r="AB363" s="528" t="s">
        <v>2075</v>
      </c>
      <c r="AC363" s="528" t="str">
        <f t="array" ref="AC363">IFERROR(IF(INDEX('Disaggregation Records'!$G$95:$G$183,MATCH(LEFT(Z363,255),LEFT('Disaggregation Records'!$D$95:$D$183,255),0))=0,"",INDEX('Disaggregation Records'!$G$95:$G$183,MATCH(LEFT(Z363,255),LEFT('Disaggregation Records'!$D$95:$D$183,255),0))),"")</f>
        <v/>
      </c>
      <c r="AD363" s="528" t="s">
        <v>905</v>
      </c>
      <c r="AE363" s="393"/>
      <c r="AF363" s="134"/>
      <c r="AG363" s="134"/>
    </row>
    <row r="364" spans="1:33" ht="47.1" customHeight="1" x14ac:dyDescent="0.25">
      <c r="A364" s="410">
        <v>4</v>
      </c>
      <c r="B364" s="428" t="str">
        <f>IFERROR(VLOOKUP(A364,'Coverage Indicators - Section D'!$A$10:$Y$42,25,FALSE),"")</f>
        <v>CM-1c(M): Proportion de cas suspects de paludisme soumis à un test parasitologique dans des locaux du secteur privé</v>
      </c>
      <c r="C364" s="523" t="str">
        <f t="array" ref="C364">IFERROR(IF(INDEX('Disaggregation Records'!$E$95:$E$183,MATCH(LEFT(Z364,255),LEFT('Disaggregation Records'!$D$95:$D$183,255),0))=0,"",INDEX('Disaggregation Records'!$E$95:$E$183,MATCH(LEFT(Z364,255),LEFT('Disaggregation Records'!$D$95:$D$183,255),0))),"")</f>
        <v/>
      </c>
      <c r="D364" s="523" t="str">
        <f t="array" ref="D364">IFERROR(IF(INDEX('Disaggregation Records'!$F$95:$F$183,MATCH(LEFT(Z364,255),LEFT('Disaggregation Records'!$D$95:$D$183,255),0))=0,"",INDEX('Disaggregation Records'!$F$95:$F$183,MATCH(LEFT(Z364,255),LEFT('Disaggregation Records'!$D$95:$D$183,255),0))),"")</f>
        <v/>
      </c>
      <c r="E364" s="430" t="str">
        <f t="array" ref="E364">IFERROR(IF(INDEX('Disaggregation Data'!$K$315:$K$616,MATCH(LEFT(X364,255),LEFT('Disaggregation Data'!$J$315:$J$616,255),0))=0,"",INDEX('Disaggregation Data'!$K$315:$K$616,MATCH(LEFT(X364,255),LEFT('Disaggregation Data'!J$315:$J$616,255),0))),"")</f>
        <v/>
      </c>
      <c r="F364" s="431" t="str">
        <f t="array" ref="F364">IFERROR(IF(INDEX('Disaggregation Data'!$L$315:$L$616,MATCH(LEFT(X364,255),LEFT('Disaggregation Data'!$J$315:$J$616,255),0))=0,"",INDEX('Disaggregation Data'!$L$315:$L$616,MATCH(LEFT(X364,255),LEFT('Disaggregation Data'!J$315:$J$616,255),0))),"")</f>
        <v/>
      </c>
      <c r="G364" s="495" t="str">
        <f t="array" ref="G364">IFERROR(IF(INDEX('Disaggregation Data'!$M$315:$M$616,MATCH(LEFT(X364,255),LEFT('Disaggregation Data'!$J$315:$J$616,255),0))=0,(E364/F364)*100,INDEX('Disaggregation Data'!$M$315:$M$616,MATCH(LEFT(X364,255),LEFT('Disaggregation Data'!J$315:$J$616,255),0))),"")</f>
        <v/>
      </c>
      <c r="H364" s="434" t="str">
        <f t="array" ref="H364">IFERROR(IF(INDEX('Disaggregation Data'!$N$315:$N$616,MATCH(LEFT(X364,255),LEFT('Disaggregation Data'!$J$315:$J$616,255),0))=0,"",INDEX('Disaggregation Data'!$N$315:$N$616,MATCH(LEFT(X364,255),LEFT('Disaggregation Data'!J$315:$J$616,255),0))),"")</f>
        <v/>
      </c>
      <c r="I364" s="434" t="str">
        <f t="array" ref="I364">IFERROR(IF(INDEX('Disaggregation Data'!$Q$315:$Q$616,MATCH(LEFT(X364,255),LEFT('Disaggregation Data'!$J$315:$J$616,255),0))=0,"",INDEX('Disaggregation Data'!$Q$315:$Q$616,MATCH(LEFT(X364,255),LEFT('Disaggregation Data'!J$315:$J$616,255),0))),"")</f>
        <v/>
      </c>
      <c r="J364" s="448" t="str">
        <f t="array" ref="J364">IFERROR(IF(INDEX('Disaggregation Data'!$R$315:$R$616,MATCH(LEFT(X364,255),LEFT('Disaggregation Data'!$J$315:$J$616,255),0))=0,"",INDEX('Disaggregation Data'!$R$315:$R$616,MATCH(LEFT(X364,255),LEFT('Disaggregation Data'!J$315:$J$616,255),0))),"")</f>
        <v/>
      </c>
      <c r="K364" s="485"/>
      <c r="L364" s="485"/>
      <c r="M364" s="485"/>
      <c r="N364" s="485"/>
      <c r="O364" s="485"/>
      <c r="P364" s="430"/>
      <c r="Q364" s="430"/>
      <c r="R364" s="430"/>
      <c r="S364" s="430"/>
      <c r="T364" s="430"/>
      <c r="U364" s="434" t="str">
        <f t="array" ref="U364">IFERROR(IF(INDEX('Disaggregation Data'!$O$315:$O$616,MATCH(LEFT(X364,255),LEFT('Disaggregation Data'!$J$315:$J$616,255),0))=0,"",INDEX('Disaggregation Data'!$O$315:$O$616,MATCH(LEFT(X364,255),LEFT('Disaggregation Data'!J$315:$J$616,255),0))),"")</f>
        <v/>
      </c>
      <c r="V364" s="448" t="str">
        <f t="array" ref="V364">IFERROR(IF(INDEX('Disaggregation Data'!$P$315:$P$616,MATCH(LEFT(X364,255),LEFT('Disaggregation Data'!$J$315:$J$616,255),0))=0,"",INDEX('Disaggregation Data'!$P$315:$P$616,MATCH(LEFT(X364,255),LEFT('Disaggregation Data'!J$315:$J$616,255),0))),"")</f>
        <v/>
      </c>
      <c r="W364" s="528"/>
      <c r="X364" s="528" t="str">
        <f t="shared" si="24"/>
        <v>CM-1c(M): Proportion de cas suspects de paludisme soumis à un test parasitologique dans des locaux du secteur privé</v>
      </c>
      <c r="Y364" s="528">
        <f t="shared" si="25"/>
        <v>7</v>
      </c>
      <c r="Z364" s="528" t="str">
        <f t="shared" si="26"/>
        <v>CM-1c(M): Proportion de cas suspects de paludisme soumis à un test parasitologique dans des locaux du secteur privé-7</v>
      </c>
      <c r="AA364" s="528" t="b">
        <f t="shared" si="27"/>
        <v>1</v>
      </c>
      <c r="AB364" s="528" t="s">
        <v>2076</v>
      </c>
      <c r="AC364" s="528" t="str">
        <f t="array" ref="AC364">IFERROR(IF(INDEX('Disaggregation Records'!$G$95:$G$183,MATCH(LEFT(Z364,255),LEFT('Disaggregation Records'!$D$95:$D$183,255),0))=0,"",INDEX('Disaggregation Records'!$G$95:$G$183,MATCH(LEFT(Z364,255),LEFT('Disaggregation Records'!$D$95:$D$183,255),0))),"")</f>
        <v/>
      </c>
      <c r="AD364" s="528" t="s">
        <v>905</v>
      </c>
      <c r="AE364" s="393"/>
      <c r="AF364" s="134"/>
      <c r="AG364" s="134"/>
    </row>
    <row r="365" spans="1:33" ht="47.1" customHeight="1" x14ac:dyDescent="0.25">
      <c r="A365" s="410">
        <v>4</v>
      </c>
      <c r="B365" s="428" t="str">
        <f>IFERROR(VLOOKUP(A365,'Coverage Indicators - Section D'!$A$10:$Y$42,25,FALSE),"")</f>
        <v>CM-1c(M): Proportion de cas suspects de paludisme soumis à un test parasitologique dans des locaux du secteur privé</v>
      </c>
      <c r="C365" s="523" t="str">
        <f t="array" ref="C365">IFERROR(IF(INDEX('Disaggregation Records'!$E$95:$E$183,MATCH(LEFT(Z365,255),LEFT('Disaggregation Records'!$D$95:$D$183,255),0))=0,"",INDEX('Disaggregation Records'!$E$95:$E$183,MATCH(LEFT(Z365,255),LEFT('Disaggregation Records'!$D$95:$D$183,255),0))),"")</f>
        <v/>
      </c>
      <c r="D365" s="523" t="str">
        <f t="array" ref="D365">IFERROR(IF(INDEX('Disaggregation Records'!$F$95:$F$183,MATCH(LEFT(Z365,255),LEFT('Disaggregation Records'!$D$95:$D$183,255),0))=0,"",INDEX('Disaggregation Records'!$F$95:$F$183,MATCH(LEFT(Z365,255),LEFT('Disaggregation Records'!$D$95:$D$183,255),0))),"")</f>
        <v/>
      </c>
      <c r="E365" s="430" t="str">
        <f t="array" ref="E365">IFERROR(IF(INDEX('Disaggregation Data'!$K$315:$K$616,MATCH(LEFT(X365,255),LEFT('Disaggregation Data'!$J$315:$J$616,255),0))=0,"",INDEX('Disaggregation Data'!$K$315:$K$616,MATCH(LEFT(X365,255),LEFT('Disaggregation Data'!J$315:$J$616,255),0))),"")</f>
        <v/>
      </c>
      <c r="F365" s="431" t="str">
        <f t="array" ref="F365">IFERROR(IF(INDEX('Disaggregation Data'!$L$315:$L$616,MATCH(LEFT(X365,255),LEFT('Disaggregation Data'!$J$315:$J$616,255),0))=0,"",INDEX('Disaggregation Data'!$L$315:$L$616,MATCH(LEFT(X365,255),LEFT('Disaggregation Data'!J$315:$J$616,255),0))),"")</f>
        <v/>
      </c>
      <c r="G365" s="495" t="str">
        <f t="array" ref="G365">IFERROR(IF(INDEX('Disaggregation Data'!$M$315:$M$616,MATCH(LEFT(X365,255),LEFT('Disaggregation Data'!$J$315:$J$616,255),0))=0,(E365/F365)*100,INDEX('Disaggregation Data'!$M$315:$M$616,MATCH(LEFT(X365,255),LEFT('Disaggregation Data'!J$315:$J$616,255),0))),"")</f>
        <v/>
      </c>
      <c r="H365" s="434" t="str">
        <f t="array" ref="H365">IFERROR(IF(INDEX('Disaggregation Data'!$N$315:$N$616,MATCH(LEFT(X365,255),LEFT('Disaggregation Data'!$J$315:$J$616,255),0))=0,"",INDEX('Disaggregation Data'!$N$315:$N$616,MATCH(LEFT(X365,255),LEFT('Disaggregation Data'!J$315:$J$616,255),0))),"")</f>
        <v/>
      </c>
      <c r="I365" s="434" t="str">
        <f t="array" ref="I365">IFERROR(IF(INDEX('Disaggregation Data'!$Q$315:$Q$616,MATCH(LEFT(X365,255),LEFT('Disaggregation Data'!$J$315:$J$616,255),0))=0,"",INDEX('Disaggregation Data'!$Q$315:$Q$616,MATCH(LEFT(X365,255),LEFT('Disaggregation Data'!J$315:$J$616,255),0))),"")</f>
        <v/>
      </c>
      <c r="J365" s="448" t="str">
        <f t="array" ref="J365">IFERROR(IF(INDEX('Disaggregation Data'!$R$315:$R$616,MATCH(LEFT(X365,255),LEFT('Disaggregation Data'!$J$315:$J$616,255),0))=0,"",INDEX('Disaggregation Data'!$R$315:$R$616,MATCH(LEFT(X365,255),LEFT('Disaggregation Data'!J$315:$J$616,255),0))),"")</f>
        <v/>
      </c>
      <c r="K365" s="485"/>
      <c r="L365" s="485"/>
      <c r="M365" s="485"/>
      <c r="N365" s="485"/>
      <c r="O365" s="485"/>
      <c r="P365" s="430"/>
      <c r="Q365" s="430"/>
      <c r="R365" s="430"/>
      <c r="S365" s="430"/>
      <c r="T365" s="430"/>
      <c r="U365" s="434" t="str">
        <f t="array" ref="U365">IFERROR(IF(INDEX('Disaggregation Data'!$O$315:$O$616,MATCH(LEFT(X365,255),LEFT('Disaggregation Data'!$J$315:$J$616,255),0))=0,"",INDEX('Disaggregation Data'!$O$315:$O$616,MATCH(LEFT(X365,255),LEFT('Disaggregation Data'!J$315:$J$616,255),0))),"")</f>
        <v/>
      </c>
      <c r="V365" s="448" t="str">
        <f t="array" ref="V365">IFERROR(IF(INDEX('Disaggregation Data'!$P$315:$P$616,MATCH(LEFT(X365,255),LEFT('Disaggregation Data'!$J$315:$J$616,255),0))=0,"",INDEX('Disaggregation Data'!$P$315:$P$616,MATCH(LEFT(X365,255),LEFT('Disaggregation Data'!J$315:$J$616,255),0))),"")</f>
        <v/>
      </c>
      <c r="W365" s="528"/>
      <c r="X365" s="528" t="str">
        <f t="shared" si="24"/>
        <v>CM-1c(M): Proportion de cas suspects de paludisme soumis à un test parasitologique dans des locaux du secteur privé</v>
      </c>
      <c r="Y365" s="528">
        <f t="shared" si="25"/>
        <v>8</v>
      </c>
      <c r="Z365" s="528" t="str">
        <f t="shared" si="26"/>
        <v>CM-1c(M): Proportion de cas suspects de paludisme soumis à un test parasitologique dans des locaux du secteur privé-8</v>
      </c>
      <c r="AA365" s="528" t="b">
        <f t="shared" si="27"/>
        <v>1</v>
      </c>
      <c r="AB365" s="528" t="s">
        <v>2077</v>
      </c>
      <c r="AC365" s="528" t="str">
        <f t="array" ref="AC365">IFERROR(IF(INDEX('Disaggregation Records'!$G$95:$G$183,MATCH(LEFT(Z365,255),LEFT('Disaggregation Records'!$D$95:$D$183,255),0))=0,"",INDEX('Disaggregation Records'!$G$95:$G$183,MATCH(LEFT(Z365,255),LEFT('Disaggregation Records'!$D$95:$D$183,255),0))),"")</f>
        <v/>
      </c>
      <c r="AD365" s="528" t="s">
        <v>905</v>
      </c>
      <c r="AE365" s="393"/>
      <c r="AF365" s="134"/>
      <c r="AG365" s="134"/>
    </row>
    <row r="366" spans="1:33" ht="47.1" customHeight="1" x14ac:dyDescent="0.25">
      <c r="A366" s="410">
        <v>4</v>
      </c>
      <c r="B366" s="428" t="str">
        <f>IFERROR(VLOOKUP(A366,'Coverage Indicators - Section D'!$A$10:$Y$42,25,FALSE),"")</f>
        <v>CM-1c(M): Proportion de cas suspects de paludisme soumis à un test parasitologique dans des locaux du secteur privé</v>
      </c>
      <c r="C366" s="523" t="str">
        <f t="array" ref="C366">IFERROR(IF(INDEX('Disaggregation Records'!$E$95:$E$183,MATCH(LEFT(Z366,255),LEFT('Disaggregation Records'!$D$95:$D$183,255),0))=0,"",INDEX('Disaggregation Records'!$E$95:$E$183,MATCH(LEFT(Z366,255),LEFT('Disaggregation Records'!$D$95:$D$183,255),0))),"")</f>
        <v/>
      </c>
      <c r="D366" s="523" t="str">
        <f t="array" ref="D366">IFERROR(IF(INDEX('Disaggregation Records'!$F$95:$F$183,MATCH(LEFT(Z366,255),LEFT('Disaggregation Records'!$D$95:$D$183,255),0))=0,"",INDEX('Disaggregation Records'!$F$95:$F$183,MATCH(LEFT(Z366,255),LEFT('Disaggregation Records'!$D$95:$D$183,255),0))),"")</f>
        <v/>
      </c>
      <c r="E366" s="430" t="str">
        <f t="array" ref="E366">IFERROR(IF(INDEX('Disaggregation Data'!$K$315:$K$616,MATCH(LEFT(X366,255),LEFT('Disaggregation Data'!$J$315:$J$616,255),0))=0,"",INDEX('Disaggregation Data'!$K$315:$K$616,MATCH(LEFT(X366,255),LEFT('Disaggregation Data'!J$315:$J$616,255),0))),"")</f>
        <v/>
      </c>
      <c r="F366" s="431" t="str">
        <f t="array" ref="F366">IFERROR(IF(INDEX('Disaggregation Data'!$L$315:$L$616,MATCH(LEFT(X366,255),LEFT('Disaggregation Data'!$J$315:$J$616,255),0))=0,"",INDEX('Disaggregation Data'!$L$315:$L$616,MATCH(LEFT(X366,255),LEFT('Disaggregation Data'!J$315:$J$616,255),0))),"")</f>
        <v/>
      </c>
      <c r="G366" s="495" t="str">
        <f t="array" ref="G366">IFERROR(IF(INDEX('Disaggregation Data'!$M$315:$M$616,MATCH(LEFT(X366,255),LEFT('Disaggregation Data'!$J$315:$J$616,255),0))=0,(E366/F366)*100,INDEX('Disaggregation Data'!$M$315:$M$616,MATCH(LEFT(X366,255),LEFT('Disaggregation Data'!J$315:$J$616,255),0))),"")</f>
        <v/>
      </c>
      <c r="H366" s="434" t="str">
        <f t="array" ref="H366">IFERROR(IF(INDEX('Disaggregation Data'!$N$315:$N$616,MATCH(LEFT(X366,255),LEFT('Disaggregation Data'!$J$315:$J$616,255),0))=0,"",INDEX('Disaggregation Data'!$N$315:$N$616,MATCH(LEFT(X366,255),LEFT('Disaggregation Data'!J$315:$J$616,255),0))),"")</f>
        <v/>
      </c>
      <c r="I366" s="434" t="str">
        <f t="array" ref="I366">IFERROR(IF(INDEX('Disaggregation Data'!$Q$315:$Q$616,MATCH(LEFT(X366,255),LEFT('Disaggregation Data'!$J$315:$J$616,255),0))=0,"",INDEX('Disaggregation Data'!$Q$315:$Q$616,MATCH(LEFT(X366,255),LEFT('Disaggregation Data'!J$315:$J$616,255),0))),"")</f>
        <v/>
      </c>
      <c r="J366" s="448" t="str">
        <f t="array" ref="J366">IFERROR(IF(INDEX('Disaggregation Data'!$R$315:$R$616,MATCH(LEFT(X366,255),LEFT('Disaggregation Data'!$J$315:$J$616,255),0))=0,"",INDEX('Disaggregation Data'!$R$315:$R$616,MATCH(LEFT(X366,255),LEFT('Disaggregation Data'!J$315:$J$616,255),0))),"")</f>
        <v/>
      </c>
      <c r="K366" s="485"/>
      <c r="L366" s="485"/>
      <c r="M366" s="485"/>
      <c r="N366" s="485"/>
      <c r="O366" s="485"/>
      <c r="P366" s="430"/>
      <c r="Q366" s="430"/>
      <c r="R366" s="430"/>
      <c r="S366" s="430"/>
      <c r="T366" s="430"/>
      <c r="U366" s="434" t="str">
        <f t="array" ref="U366">IFERROR(IF(INDEX('Disaggregation Data'!$O$315:$O$616,MATCH(LEFT(X366,255),LEFT('Disaggregation Data'!$J$315:$J$616,255),0))=0,"",INDEX('Disaggregation Data'!$O$315:$O$616,MATCH(LEFT(X366,255),LEFT('Disaggregation Data'!J$315:$J$616,255),0))),"")</f>
        <v/>
      </c>
      <c r="V366" s="448" t="str">
        <f t="array" ref="V366">IFERROR(IF(INDEX('Disaggregation Data'!$P$315:$P$616,MATCH(LEFT(X366,255),LEFT('Disaggregation Data'!$J$315:$J$616,255),0))=0,"",INDEX('Disaggregation Data'!$P$315:$P$616,MATCH(LEFT(X366,255),LEFT('Disaggregation Data'!J$315:$J$616,255),0))),"")</f>
        <v/>
      </c>
      <c r="W366" s="528"/>
      <c r="X366" s="528" t="str">
        <f t="shared" si="24"/>
        <v>CM-1c(M): Proportion de cas suspects de paludisme soumis à un test parasitologique dans des locaux du secteur privé</v>
      </c>
      <c r="Y366" s="528">
        <f t="shared" si="25"/>
        <v>9</v>
      </c>
      <c r="Z366" s="528" t="str">
        <f t="shared" si="26"/>
        <v>CM-1c(M): Proportion de cas suspects de paludisme soumis à un test parasitologique dans des locaux du secteur privé-9</v>
      </c>
      <c r="AA366" s="528" t="b">
        <f t="shared" si="27"/>
        <v>1</v>
      </c>
      <c r="AB366" s="528" t="s">
        <v>2078</v>
      </c>
      <c r="AC366" s="528" t="str">
        <f t="array" ref="AC366">IFERROR(IF(INDEX('Disaggregation Records'!$G$95:$G$183,MATCH(LEFT(Z366,255),LEFT('Disaggregation Records'!$D$95:$D$183,255),0))=0,"",INDEX('Disaggregation Records'!$G$95:$G$183,MATCH(LEFT(Z366,255),LEFT('Disaggregation Records'!$D$95:$D$183,255),0))),"")</f>
        <v/>
      </c>
      <c r="AD366" s="528" t="s">
        <v>905</v>
      </c>
      <c r="AE366" s="393"/>
      <c r="AF366" s="134"/>
      <c r="AG366" s="134"/>
    </row>
    <row r="367" spans="1:33" ht="47.1" customHeight="1" x14ac:dyDescent="0.25">
      <c r="A367" s="410">
        <v>5</v>
      </c>
      <c r="B367" s="428" t="str">
        <f>IFERROR(VLOOKUP(A367,'Coverage Indicators - Section D'!$A$10:$Y$42,25,FALSE),"")</f>
        <v>CM-2a(M): Proportion de cas de paludisme confirmés ayant reçu un traitement antipaludique de première intention, conformément à la politique nationale, dans des établissements de santé du secteur public</v>
      </c>
      <c r="C367" s="523" t="str">
        <f t="array" ref="C367">IFERROR(IF(INDEX('Disaggregation Records'!$E$95:$E$183,MATCH(LEFT(Z367,255),LEFT('Disaggregation Records'!$D$95:$D$183,255),0))=0,"",INDEX('Disaggregation Records'!$E$95:$E$183,MATCH(LEFT(Z367,255),LEFT('Disaggregation Records'!$D$95:$D$183,255),0))),"")</f>
        <v>Age</v>
      </c>
      <c r="D367" s="523" t="str">
        <f t="array" ref="D367">IFERROR(IF(INDEX('Disaggregation Records'!$F$95:$F$183,MATCH(LEFT(Z367,255),LEFT('Disaggregation Records'!$D$95:$D$183,255),0))=0,"",INDEX('Disaggregation Records'!$F$95:$F$183,MATCH(LEFT(Z367,255),LEFT('Disaggregation Records'!$D$95:$D$183,255),0))),"")</f>
        <v>&lt;5 ans</v>
      </c>
      <c r="E367" s="430" t="str">
        <f t="array" ref="E367">IFERROR(IF(INDEX('Disaggregation Data'!$K$315:$K$616,MATCH(LEFT(X367,255),LEFT('Disaggregation Data'!$J$315:$J$616,255),0))=0,"",INDEX('Disaggregation Data'!$K$315:$K$616,MATCH(LEFT(X367,255),LEFT('Disaggregation Data'!J$315:$J$616,255),0))),"")</f>
        <v/>
      </c>
      <c r="F367" s="431" t="str">
        <f t="array" ref="F367">IFERROR(IF(INDEX('Disaggregation Data'!$L$315:$L$616,MATCH(LEFT(X367,255),LEFT('Disaggregation Data'!$J$315:$J$616,255),0))=0,"",INDEX('Disaggregation Data'!$L$315:$L$616,MATCH(LEFT(X367,255),LEFT('Disaggregation Data'!J$315:$J$616,255),0))),"")</f>
        <v/>
      </c>
      <c r="G367" s="495" t="str">
        <f t="array" ref="G367">IFERROR(IF(INDEX('Disaggregation Data'!$M$315:$M$616,MATCH(LEFT(X367,255),LEFT('Disaggregation Data'!$J$315:$J$616,255),0))=0,(E367/F367)*100,INDEX('Disaggregation Data'!$M$315:$M$616,MATCH(LEFT(X367,255),LEFT('Disaggregation Data'!J$315:$J$616,255),0))),"")</f>
        <v/>
      </c>
      <c r="H367" s="434" t="str">
        <f t="array" ref="H367">IFERROR(IF(INDEX('Disaggregation Data'!$N$315:$N$616,MATCH(LEFT(X367,255),LEFT('Disaggregation Data'!$J$315:$J$616,255),0))=0,"",INDEX('Disaggregation Data'!$N$315:$N$616,MATCH(LEFT(X367,255),LEFT('Disaggregation Data'!J$315:$J$616,255),0))),"")</f>
        <v/>
      </c>
      <c r="I367" s="434" t="str">
        <f t="array" ref="I367">IFERROR(IF(INDEX('Disaggregation Data'!$Q$315:$Q$616,MATCH(LEFT(X367,255),LEFT('Disaggregation Data'!$J$315:$J$616,255),0))=0,"",INDEX('Disaggregation Data'!$Q$315:$Q$616,MATCH(LEFT(X367,255),LEFT('Disaggregation Data'!J$315:$J$616,255),0))),"")</f>
        <v/>
      </c>
      <c r="J367" s="448" t="str">
        <f t="array" ref="J367">IFERROR(IF(INDEX('Disaggregation Data'!$R$315:$R$616,MATCH(LEFT(X367,255),LEFT('Disaggregation Data'!$J$315:$J$616,255),0))=0,"",INDEX('Disaggregation Data'!$R$315:$R$616,MATCH(LEFT(X367,255),LEFT('Disaggregation Data'!J$315:$J$616,255),0))),"")</f>
        <v>Données non fournies dans le DHIS 2</v>
      </c>
      <c r="K367" s="485"/>
      <c r="L367" s="485"/>
      <c r="M367" s="485"/>
      <c r="N367" s="485"/>
      <c r="O367" s="485"/>
      <c r="P367" s="430"/>
      <c r="Q367" s="430"/>
      <c r="R367" s="430"/>
      <c r="S367" s="430"/>
      <c r="T367" s="430"/>
      <c r="U367" s="434" t="str">
        <f t="array" ref="U367">IFERROR(IF(INDEX('Disaggregation Data'!$O$315:$O$616,MATCH(LEFT(X367,255),LEFT('Disaggregation Data'!$J$315:$J$616,255),0))=0,"",INDEX('Disaggregation Data'!$O$315:$O$616,MATCH(LEFT(X367,255),LEFT('Disaggregation Data'!J$315:$J$616,255),0))),"")</f>
        <v/>
      </c>
      <c r="V367" s="448" t="str">
        <f t="array" ref="V367">IFERROR(IF(INDEX('Disaggregation Data'!$P$315:$P$616,MATCH(LEFT(X367,255),LEFT('Disaggregation Data'!$J$315:$J$616,255),0))=0,"",INDEX('Disaggregation Data'!$P$315:$P$616,MATCH(LEFT(X367,255),LEFT('Disaggregation Data'!J$315:$J$616,255),0))),"")</f>
        <v>Data not available in the DHIS2</v>
      </c>
      <c r="W367" s="528"/>
      <c r="X367" s="528" t="str">
        <f t="shared" si="24"/>
        <v>CM-2a(M): Proportion de cas de paludisme confirmés ayant reçu un traitement antipaludique de première intention, conformément à la politique nationale, dans des établissements de santé du secteur publicAge&lt;5 ans</v>
      </c>
      <c r="Y367" s="528">
        <f t="shared" si="25"/>
        <v>0</v>
      </c>
      <c r="Z367" s="528" t="str">
        <f t="shared" si="26"/>
        <v>CM-2a(M): Proportion de cas de paludisme confirmés ayant reçu un traitement antipaludique de première intention, conformément à la politique nationale, dans des établissements de santé du secteur public-0</v>
      </c>
      <c r="AA367" s="528" t="b">
        <f t="shared" si="27"/>
        <v>1</v>
      </c>
      <c r="AB367" s="528" t="s">
        <v>2080</v>
      </c>
      <c r="AC367" s="528" t="str">
        <f t="array" ref="AC367">IFERROR(IF(INDEX('Disaggregation Records'!$G$95:$G$183,MATCH(LEFT(Z367,255),LEFT('Disaggregation Records'!$D$95:$D$183,255),0))=0,"",INDEX('Disaggregation Records'!$G$95:$G$183,MATCH(LEFT(Z367,255),LEFT('Disaggregation Records'!$D$95:$D$183,255),0))),"")</f>
        <v>a1L36000000zoNiEAI</v>
      </c>
      <c r="AD367" s="528" t="s">
        <v>910</v>
      </c>
      <c r="AE367" s="393"/>
      <c r="AF367" s="134"/>
      <c r="AG367" s="134"/>
    </row>
    <row r="368" spans="1:33" ht="47.1" customHeight="1" x14ac:dyDescent="0.25">
      <c r="A368" s="410">
        <v>5</v>
      </c>
      <c r="B368" s="428" t="str">
        <f>IFERROR(VLOOKUP(A368,'Coverage Indicators - Section D'!$A$10:$Y$42,25,FALSE),"")</f>
        <v>CM-2a(M): Proportion de cas de paludisme confirmés ayant reçu un traitement antipaludique de première intention, conformément à la politique nationale, dans des établissements de santé du secteur public</v>
      </c>
      <c r="C368" s="523" t="str">
        <f t="array" ref="C368">IFERROR(IF(INDEX('Disaggregation Records'!$E$95:$E$183,MATCH(LEFT(Z368,255),LEFT('Disaggregation Records'!$D$95:$D$183,255),0))=0,"",INDEX('Disaggregation Records'!$E$95:$E$183,MATCH(LEFT(Z368,255),LEFT('Disaggregation Records'!$D$95:$D$183,255),0))),"")</f>
        <v>Age</v>
      </c>
      <c r="D368" s="523" t="str">
        <f t="array" ref="D368">IFERROR(IF(INDEX('Disaggregation Records'!$F$95:$F$183,MATCH(LEFT(Z368,255),LEFT('Disaggregation Records'!$D$95:$D$183,255),0))=0,"",INDEX('Disaggregation Records'!$F$95:$F$183,MATCH(LEFT(Z368,255),LEFT('Disaggregation Records'!$D$95:$D$183,255),0))),"")</f>
        <v>+ de 5 ans</v>
      </c>
      <c r="E368" s="430" t="str">
        <f t="array" ref="E368">IFERROR(IF(INDEX('Disaggregation Data'!$K$315:$K$616,MATCH(LEFT(X368,255),LEFT('Disaggregation Data'!$J$315:$J$616,255),0))=0,"",INDEX('Disaggregation Data'!$K$315:$K$616,MATCH(LEFT(X368,255),LEFT('Disaggregation Data'!J$315:$J$616,255),0))),"")</f>
        <v/>
      </c>
      <c r="F368" s="431" t="str">
        <f t="array" ref="F368">IFERROR(IF(INDEX('Disaggregation Data'!$L$315:$L$616,MATCH(LEFT(X368,255),LEFT('Disaggregation Data'!$J$315:$J$616,255),0))=0,"",INDEX('Disaggregation Data'!$L$315:$L$616,MATCH(LEFT(X368,255),LEFT('Disaggregation Data'!J$315:$J$616,255),0))),"")</f>
        <v/>
      </c>
      <c r="G368" s="495" t="str">
        <f t="array" ref="G368">IFERROR(IF(INDEX('Disaggregation Data'!$M$315:$M$616,MATCH(LEFT(X368,255),LEFT('Disaggregation Data'!$J$315:$J$616,255),0))=0,(E368/F368)*100,INDEX('Disaggregation Data'!$M$315:$M$616,MATCH(LEFT(X368,255),LEFT('Disaggregation Data'!J$315:$J$616,255),0))),"")</f>
        <v/>
      </c>
      <c r="H368" s="434" t="str">
        <f t="array" ref="H368">IFERROR(IF(INDEX('Disaggregation Data'!$N$315:$N$616,MATCH(LEFT(X368,255),LEFT('Disaggregation Data'!$J$315:$J$616,255),0))=0,"",INDEX('Disaggregation Data'!$N$315:$N$616,MATCH(LEFT(X368,255),LEFT('Disaggregation Data'!J$315:$J$616,255),0))),"")</f>
        <v/>
      </c>
      <c r="I368" s="434" t="str">
        <f t="array" ref="I368">IFERROR(IF(INDEX('Disaggregation Data'!$Q$315:$Q$616,MATCH(LEFT(X368,255),LEFT('Disaggregation Data'!$J$315:$J$616,255),0))=0,"",INDEX('Disaggregation Data'!$Q$315:$Q$616,MATCH(LEFT(X368,255),LEFT('Disaggregation Data'!J$315:$J$616,255),0))),"")</f>
        <v/>
      </c>
      <c r="J368" s="448" t="str">
        <f t="array" ref="J368">IFERROR(IF(INDEX('Disaggregation Data'!$R$315:$R$616,MATCH(LEFT(X368,255),LEFT('Disaggregation Data'!$J$315:$J$616,255),0))=0,"",INDEX('Disaggregation Data'!$R$315:$R$616,MATCH(LEFT(X368,255),LEFT('Disaggregation Data'!J$315:$J$616,255),0))),"")</f>
        <v>Données non fournies dans le DHIS 2</v>
      </c>
      <c r="K368" s="485"/>
      <c r="L368" s="485"/>
      <c r="M368" s="485"/>
      <c r="N368" s="485"/>
      <c r="O368" s="485"/>
      <c r="P368" s="430"/>
      <c r="Q368" s="430"/>
      <c r="R368" s="430"/>
      <c r="S368" s="430"/>
      <c r="T368" s="430"/>
      <c r="U368" s="434" t="str">
        <f t="array" ref="U368">IFERROR(IF(INDEX('Disaggregation Data'!$O$315:$O$616,MATCH(LEFT(X368,255),LEFT('Disaggregation Data'!$J$315:$J$616,255),0))=0,"",INDEX('Disaggregation Data'!$O$315:$O$616,MATCH(LEFT(X368,255),LEFT('Disaggregation Data'!J$315:$J$616,255),0))),"")</f>
        <v/>
      </c>
      <c r="V368" s="448" t="str">
        <f t="array" ref="V368">IFERROR(IF(INDEX('Disaggregation Data'!$P$315:$P$616,MATCH(LEFT(X368,255),LEFT('Disaggregation Data'!$J$315:$J$616,255),0))=0,"",INDEX('Disaggregation Data'!$P$315:$P$616,MATCH(LEFT(X368,255),LEFT('Disaggregation Data'!J$315:$J$616,255),0))),"")</f>
        <v>Data not available in the DHIS2</v>
      </c>
      <c r="W368" s="528"/>
      <c r="X368" s="528" t="str">
        <f t="shared" si="24"/>
        <v>CM-2a(M): Proportion de cas de paludisme confirmés ayant reçu un traitement antipaludique de première intention, conformément à la politique nationale, dans des établissements de santé du secteur publicAge+ de 5 ans</v>
      </c>
      <c r="Y368" s="528">
        <f t="shared" si="25"/>
        <v>1</v>
      </c>
      <c r="Z368" s="528" t="str">
        <f t="shared" si="26"/>
        <v>CM-2a(M): Proportion de cas de paludisme confirmés ayant reçu un traitement antipaludique de première intention, conformément à la politique nationale, dans des établissements de santé du secteur public-1</v>
      </c>
      <c r="AA368" s="528" t="b">
        <f t="shared" si="27"/>
        <v>1</v>
      </c>
      <c r="AB368" s="528" t="s">
        <v>2081</v>
      </c>
      <c r="AC368" s="528" t="str">
        <f t="array" ref="AC368">IFERROR(IF(INDEX('Disaggregation Records'!$G$95:$G$183,MATCH(LEFT(Z368,255),LEFT('Disaggregation Records'!$D$95:$D$183,255),0))=0,"",INDEX('Disaggregation Records'!$G$95:$G$183,MATCH(LEFT(Z368,255),LEFT('Disaggregation Records'!$D$95:$D$183,255),0))),"")</f>
        <v>a1L36000000zoNjEAI</v>
      </c>
      <c r="AD368" s="528" t="s">
        <v>910</v>
      </c>
      <c r="AE368" s="393"/>
      <c r="AF368" s="134"/>
      <c r="AG368" s="134"/>
    </row>
    <row r="369" spans="1:33" ht="47.1" customHeight="1" x14ac:dyDescent="0.25">
      <c r="A369" s="410">
        <v>5</v>
      </c>
      <c r="B369" s="428" t="str">
        <f>IFERROR(VLOOKUP(A369,'Coverage Indicators - Section D'!$A$10:$Y$42,25,FALSE),"")</f>
        <v>CM-2a(M): Proportion de cas de paludisme confirmés ayant reçu un traitement antipaludique de première intention, conformément à la politique nationale, dans des établissements de santé du secteur public</v>
      </c>
      <c r="C369" s="523" t="str">
        <f t="array" ref="C369">IFERROR(IF(INDEX('Disaggregation Records'!$E$95:$E$183,MATCH(LEFT(Z369,255),LEFT('Disaggregation Records'!$D$95:$D$183,255),0))=0,"",INDEX('Disaggregation Records'!$E$95:$E$183,MATCH(LEFT(Z369,255),LEFT('Disaggregation Records'!$D$95:$D$183,255),0))),"")</f>
        <v/>
      </c>
      <c r="D369" s="523" t="str">
        <f t="array" ref="D369">IFERROR(IF(INDEX('Disaggregation Records'!$F$95:$F$183,MATCH(LEFT(Z369,255),LEFT('Disaggregation Records'!$D$95:$D$183,255),0))=0,"",INDEX('Disaggregation Records'!$F$95:$F$183,MATCH(LEFT(Z369,255),LEFT('Disaggregation Records'!$D$95:$D$183,255),0))),"")</f>
        <v/>
      </c>
      <c r="E369" s="430" t="str">
        <f t="array" ref="E369">IFERROR(IF(INDEX('Disaggregation Data'!$K$315:$K$616,MATCH(LEFT(X369,255),LEFT('Disaggregation Data'!$J$315:$J$616,255),0))=0,"",INDEX('Disaggregation Data'!$K$315:$K$616,MATCH(LEFT(X369,255),LEFT('Disaggregation Data'!J$315:$J$616,255),0))),"")</f>
        <v/>
      </c>
      <c r="F369" s="431" t="str">
        <f t="array" ref="F369">IFERROR(IF(INDEX('Disaggregation Data'!$L$315:$L$616,MATCH(LEFT(X369,255),LEFT('Disaggregation Data'!$J$315:$J$616,255),0))=0,"",INDEX('Disaggregation Data'!$L$315:$L$616,MATCH(LEFT(X369,255),LEFT('Disaggregation Data'!J$315:$J$616,255),0))),"")</f>
        <v/>
      </c>
      <c r="G369" s="495" t="str">
        <f t="array" ref="G369">IFERROR(IF(INDEX('Disaggregation Data'!$M$315:$M$616,MATCH(LEFT(X369,255),LEFT('Disaggregation Data'!$J$315:$J$616,255),0))=0,(E369/F369)*100,INDEX('Disaggregation Data'!$M$315:$M$616,MATCH(LEFT(X369,255),LEFT('Disaggregation Data'!J$315:$J$616,255),0))),"")</f>
        <v/>
      </c>
      <c r="H369" s="434" t="str">
        <f t="array" ref="H369">IFERROR(IF(INDEX('Disaggregation Data'!$N$315:$N$616,MATCH(LEFT(X369,255),LEFT('Disaggregation Data'!$J$315:$J$616,255),0))=0,"",INDEX('Disaggregation Data'!$N$315:$N$616,MATCH(LEFT(X369,255),LEFT('Disaggregation Data'!J$315:$J$616,255),0))),"")</f>
        <v/>
      </c>
      <c r="I369" s="434" t="str">
        <f t="array" ref="I369">IFERROR(IF(INDEX('Disaggregation Data'!$Q$315:$Q$616,MATCH(LEFT(X369,255),LEFT('Disaggregation Data'!$J$315:$J$616,255),0))=0,"",INDEX('Disaggregation Data'!$Q$315:$Q$616,MATCH(LEFT(X369,255),LEFT('Disaggregation Data'!J$315:$J$616,255),0))),"")</f>
        <v/>
      </c>
      <c r="J369" s="448" t="str">
        <f t="array" ref="J369">IFERROR(IF(INDEX('Disaggregation Data'!$R$315:$R$616,MATCH(LEFT(X369,255),LEFT('Disaggregation Data'!$J$315:$J$616,255),0))=0,"",INDEX('Disaggregation Data'!$R$315:$R$616,MATCH(LEFT(X369,255),LEFT('Disaggregation Data'!J$315:$J$616,255),0))),"")</f>
        <v/>
      </c>
      <c r="K369" s="485"/>
      <c r="L369" s="485"/>
      <c r="M369" s="485"/>
      <c r="N369" s="485"/>
      <c r="O369" s="485"/>
      <c r="P369" s="430"/>
      <c r="Q369" s="430"/>
      <c r="R369" s="430"/>
      <c r="S369" s="430"/>
      <c r="T369" s="430"/>
      <c r="U369" s="434" t="str">
        <f t="array" ref="U369">IFERROR(IF(INDEX('Disaggregation Data'!$O$315:$O$616,MATCH(LEFT(X369,255),LEFT('Disaggregation Data'!$J$315:$J$616,255),0))=0,"",INDEX('Disaggregation Data'!$O$315:$O$616,MATCH(LEFT(X369,255),LEFT('Disaggregation Data'!J$315:$J$616,255),0))),"")</f>
        <v/>
      </c>
      <c r="V369" s="448" t="str">
        <f t="array" ref="V369">IFERROR(IF(INDEX('Disaggregation Data'!$P$315:$P$616,MATCH(LEFT(X369,255),LEFT('Disaggregation Data'!$J$315:$J$616,255),0))=0,"",INDEX('Disaggregation Data'!$P$315:$P$616,MATCH(LEFT(X369,255),LEFT('Disaggregation Data'!J$315:$J$616,255),0))),"")</f>
        <v/>
      </c>
      <c r="W369" s="528"/>
      <c r="X369" s="528" t="str">
        <f t="shared" si="24"/>
        <v>CM-2a(M): Proportion de cas de paludisme confirmés ayant reçu un traitement antipaludique de première intention, conformément à la politique nationale, dans des établissements de santé du secteur public</v>
      </c>
      <c r="Y369" s="528">
        <f t="shared" si="25"/>
        <v>2</v>
      </c>
      <c r="Z369" s="528" t="str">
        <f t="shared" si="26"/>
        <v>CM-2a(M): Proportion de cas de paludisme confirmés ayant reçu un traitement antipaludique de première intention, conformément à la politique nationale, dans des établissements de santé du secteur public-2</v>
      </c>
      <c r="AA369" s="528" t="b">
        <f t="shared" si="27"/>
        <v>1</v>
      </c>
      <c r="AB369" s="528" t="s">
        <v>2082</v>
      </c>
      <c r="AC369" s="528" t="str">
        <f t="array" ref="AC369">IFERROR(IF(INDEX('Disaggregation Records'!$G$95:$G$183,MATCH(LEFT(Z369,255),LEFT('Disaggregation Records'!$D$95:$D$183,255),0))=0,"",INDEX('Disaggregation Records'!$G$95:$G$183,MATCH(LEFT(Z369,255),LEFT('Disaggregation Records'!$D$95:$D$183,255),0))),"")</f>
        <v/>
      </c>
      <c r="AD369" s="528" t="s">
        <v>910</v>
      </c>
      <c r="AE369" s="393"/>
      <c r="AF369" s="134"/>
      <c r="AG369" s="134"/>
    </row>
    <row r="370" spans="1:33" ht="47.1" customHeight="1" x14ac:dyDescent="0.25">
      <c r="A370" s="410">
        <v>5</v>
      </c>
      <c r="B370" s="428" t="str">
        <f>IFERROR(VLOOKUP(A370,'Coverage Indicators - Section D'!$A$10:$Y$42,25,FALSE),"")</f>
        <v>CM-2a(M): Proportion de cas de paludisme confirmés ayant reçu un traitement antipaludique de première intention, conformément à la politique nationale, dans des établissements de santé du secteur public</v>
      </c>
      <c r="C370" s="523" t="str">
        <f t="array" ref="C370">IFERROR(IF(INDEX('Disaggregation Records'!$E$95:$E$183,MATCH(LEFT(Z370,255),LEFT('Disaggregation Records'!$D$95:$D$183,255),0))=0,"",INDEX('Disaggregation Records'!$E$95:$E$183,MATCH(LEFT(Z370,255),LEFT('Disaggregation Records'!$D$95:$D$183,255),0))),"")</f>
        <v/>
      </c>
      <c r="D370" s="523" t="str">
        <f t="array" ref="D370">IFERROR(IF(INDEX('Disaggregation Records'!$F$95:$F$183,MATCH(LEFT(Z370,255),LEFT('Disaggregation Records'!$D$95:$D$183,255),0))=0,"",INDEX('Disaggregation Records'!$F$95:$F$183,MATCH(LEFT(Z370,255),LEFT('Disaggregation Records'!$D$95:$D$183,255),0))),"")</f>
        <v/>
      </c>
      <c r="E370" s="430" t="str">
        <f t="array" ref="E370">IFERROR(IF(INDEX('Disaggregation Data'!$K$315:$K$616,MATCH(LEFT(X370,255),LEFT('Disaggregation Data'!$J$315:$J$616,255),0))=0,"",INDEX('Disaggregation Data'!$K$315:$K$616,MATCH(LEFT(X370,255),LEFT('Disaggregation Data'!J$315:$J$616,255),0))),"")</f>
        <v/>
      </c>
      <c r="F370" s="431" t="str">
        <f t="array" ref="F370">IFERROR(IF(INDEX('Disaggregation Data'!$L$315:$L$616,MATCH(LEFT(X370,255),LEFT('Disaggregation Data'!$J$315:$J$616,255),0))=0,"",INDEX('Disaggregation Data'!$L$315:$L$616,MATCH(LEFT(X370,255),LEFT('Disaggregation Data'!J$315:$J$616,255),0))),"")</f>
        <v/>
      </c>
      <c r="G370" s="495" t="str">
        <f t="array" ref="G370">IFERROR(IF(INDEX('Disaggregation Data'!$M$315:$M$616,MATCH(LEFT(X370,255),LEFT('Disaggregation Data'!$J$315:$J$616,255),0))=0,(E370/F370)*100,INDEX('Disaggregation Data'!$M$315:$M$616,MATCH(LEFT(X370,255),LEFT('Disaggregation Data'!J$315:$J$616,255),0))),"")</f>
        <v/>
      </c>
      <c r="H370" s="434" t="str">
        <f t="array" ref="H370">IFERROR(IF(INDEX('Disaggregation Data'!$N$315:$N$616,MATCH(LEFT(X370,255),LEFT('Disaggregation Data'!$J$315:$J$616,255),0))=0,"",INDEX('Disaggregation Data'!$N$315:$N$616,MATCH(LEFT(X370,255),LEFT('Disaggregation Data'!J$315:$J$616,255),0))),"")</f>
        <v/>
      </c>
      <c r="I370" s="434" t="str">
        <f t="array" ref="I370">IFERROR(IF(INDEX('Disaggregation Data'!$Q$315:$Q$616,MATCH(LEFT(X370,255),LEFT('Disaggregation Data'!$J$315:$J$616,255),0))=0,"",INDEX('Disaggregation Data'!$Q$315:$Q$616,MATCH(LEFT(X370,255),LEFT('Disaggregation Data'!J$315:$J$616,255),0))),"")</f>
        <v/>
      </c>
      <c r="J370" s="448" t="str">
        <f t="array" ref="J370">IFERROR(IF(INDEX('Disaggregation Data'!$R$315:$R$616,MATCH(LEFT(X370,255),LEFT('Disaggregation Data'!$J$315:$J$616,255),0))=0,"",INDEX('Disaggregation Data'!$R$315:$R$616,MATCH(LEFT(X370,255),LEFT('Disaggregation Data'!J$315:$J$616,255),0))),"")</f>
        <v/>
      </c>
      <c r="K370" s="485"/>
      <c r="L370" s="485"/>
      <c r="M370" s="485"/>
      <c r="N370" s="485"/>
      <c r="O370" s="485"/>
      <c r="P370" s="430"/>
      <c r="Q370" s="430"/>
      <c r="R370" s="430"/>
      <c r="S370" s="430"/>
      <c r="T370" s="430"/>
      <c r="U370" s="434" t="str">
        <f t="array" ref="U370">IFERROR(IF(INDEX('Disaggregation Data'!$O$315:$O$616,MATCH(LEFT(X370,255),LEFT('Disaggregation Data'!$J$315:$J$616,255),0))=0,"",INDEX('Disaggregation Data'!$O$315:$O$616,MATCH(LEFT(X370,255),LEFT('Disaggregation Data'!J$315:$J$616,255),0))),"")</f>
        <v/>
      </c>
      <c r="V370" s="448" t="str">
        <f t="array" ref="V370">IFERROR(IF(INDEX('Disaggregation Data'!$P$315:$P$616,MATCH(LEFT(X370,255),LEFT('Disaggregation Data'!$J$315:$J$616,255),0))=0,"",INDEX('Disaggregation Data'!$P$315:$P$616,MATCH(LEFT(X370,255),LEFT('Disaggregation Data'!J$315:$J$616,255),0))),"")</f>
        <v/>
      </c>
      <c r="W370" s="528"/>
      <c r="X370" s="528" t="str">
        <f t="shared" si="24"/>
        <v>CM-2a(M): Proportion de cas de paludisme confirmés ayant reçu un traitement antipaludique de première intention, conformément à la politique nationale, dans des établissements de santé du secteur public</v>
      </c>
      <c r="Y370" s="528">
        <f t="shared" si="25"/>
        <v>3</v>
      </c>
      <c r="Z370" s="528" t="str">
        <f t="shared" si="26"/>
        <v>CM-2a(M): Proportion de cas de paludisme confirmés ayant reçu un traitement antipaludique de première intention, conformément à la politique nationale, dans des établissements de santé du secteur public-3</v>
      </c>
      <c r="AA370" s="528" t="b">
        <f t="shared" si="27"/>
        <v>1</v>
      </c>
      <c r="AB370" s="528" t="s">
        <v>2083</v>
      </c>
      <c r="AC370" s="528" t="str">
        <f t="array" ref="AC370">IFERROR(IF(INDEX('Disaggregation Records'!$G$95:$G$183,MATCH(LEFT(Z370,255),LEFT('Disaggregation Records'!$D$95:$D$183,255),0))=0,"",INDEX('Disaggregation Records'!$G$95:$G$183,MATCH(LEFT(Z370,255),LEFT('Disaggregation Records'!$D$95:$D$183,255),0))),"")</f>
        <v/>
      </c>
      <c r="AD370" s="528" t="s">
        <v>910</v>
      </c>
      <c r="AE370" s="393"/>
      <c r="AF370" s="134"/>
      <c r="AG370" s="134"/>
    </row>
    <row r="371" spans="1:33" ht="47.1" customHeight="1" x14ac:dyDescent="0.25">
      <c r="A371" s="410">
        <v>5</v>
      </c>
      <c r="B371" s="428" t="str">
        <f>IFERROR(VLOOKUP(A371,'Coverage Indicators - Section D'!$A$10:$Y$42,25,FALSE),"")</f>
        <v>CM-2a(M): Proportion de cas de paludisme confirmés ayant reçu un traitement antipaludique de première intention, conformément à la politique nationale, dans des établissements de santé du secteur public</v>
      </c>
      <c r="C371" s="523" t="str">
        <f t="array" ref="C371">IFERROR(IF(INDEX('Disaggregation Records'!$E$95:$E$183,MATCH(LEFT(Z371,255),LEFT('Disaggregation Records'!$D$95:$D$183,255),0))=0,"",INDEX('Disaggregation Records'!$E$95:$E$183,MATCH(LEFT(Z371,255),LEFT('Disaggregation Records'!$D$95:$D$183,255),0))),"")</f>
        <v/>
      </c>
      <c r="D371" s="523" t="str">
        <f t="array" ref="D371">IFERROR(IF(INDEX('Disaggregation Records'!$F$95:$F$183,MATCH(LEFT(Z371,255),LEFT('Disaggregation Records'!$D$95:$D$183,255),0))=0,"",INDEX('Disaggregation Records'!$F$95:$F$183,MATCH(LEFT(Z371,255),LEFT('Disaggregation Records'!$D$95:$D$183,255),0))),"")</f>
        <v/>
      </c>
      <c r="E371" s="430" t="str">
        <f t="array" ref="E371">IFERROR(IF(INDEX('Disaggregation Data'!$K$315:$K$616,MATCH(LEFT(X371,255),LEFT('Disaggregation Data'!$J$315:$J$616,255),0))=0,"",INDEX('Disaggregation Data'!$K$315:$K$616,MATCH(LEFT(X371,255),LEFT('Disaggregation Data'!J$315:$J$616,255),0))),"")</f>
        <v/>
      </c>
      <c r="F371" s="431" t="str">
        <f t="array" ref="F371">IFERROR(IF(INDEX('Disaggregation Data'!$L$315:$L$616,MATCH(LEFT(X371,255),LEFT('Disaggregation Data'!$J$315:$J$616,255),0))=0,"",INDEX('Disaggregation Data'!$L$315:$L$616,MATCH(LEFT(X371,255),LEFT('Disaggregation Data'!J$315:$J$616,255),0))),"")</f>
        <v/>
      </c>
      <c r="G371" s="495" t="str">
        <f t="array" ref="G371">IFERROR(IF(INDEX('Disaggregation Data'!$M$315:$M$616,MATCH(LEFT(X371,255),LEFT('Disaggregation Data'!$J$315:$J$616,255),0))=0,(E371/F371)*100,INDEX('Disaggregation Data'!$M$315:$M$616,MATCH(LEFT(X371,255),LEFT('Disaggregation Data'!J$315:$J$616,255),0))),"")</f>
        <v/>
      </c>
      <c r="H371" s="434" t="str">
        <f t="array" ref="H371">IFERROR(IF(INDEX('Disaggregation Data'!$N$315:$N$616,MATCH(LEFT(X371,255),LEFT('Disaggregation Data'!$J$315:$J$616,255),0))=0,"",INDEX('Disaggregation Data'!$N$315:$N$616,MATCH(LEFT(X371,255),LEFT('Disaggregation Data'!J$315:$J$616,255),0))),"")</f>
        <v/>
      </c>
      <c r="I371" s="434" t="str">
        <f t="array" ref="I371">IFERROR(IF(INDEX('Disaggregation Data'!$Q$315:$Q$616,MATCH(LEFT(X371,255),LEFT('Disaggregation Data'!$J$315:$J$616,255),0))=0,"",INDEX('Disaggregation Data'!$Q$315:$Q$616,MATCH(LEFT(X371,255),LEFT('Disaggregation Data'!J$315:$J$616,255),0))),"")</f>
        <v/>
      </c>
      <c r="J371" s="448" t="str">
        <f t="array" ref="J371">IFERROR(IF(INDEX('Disaggregation Data'!$R$315:$R$616,MATCH(LEFT(X371,255),LEFT('Disaggregation Data'!$J$315:$J$616,255),0))=0,"",INDEX('Disaggregation Data'!$R$315:$R$616,MATCH(LEFT(X371,255),LEFT('Disaggregation Data'!J$315:$J$616,255),0))),"")</f>
        <v/>
      </c>
      <c r="K371" s="485"/>
      <c r="L371" s="485"/>
      <c r="M371" s="485"/>
      <c r="N371" s="485"/>
      <c r="O371" s="485"/>
      <c r="P371" s="430"/>
      <c r="Q371" s="430"/>
      <c r="R371" s="430"/>
      <c r="S371" s="430"/>
      <c r="T371" s="430"/>
      <c r="U371" s="434" t="str">
        <f t="array" ref="U371">IFERROR(IF(INDEX('Disaggregation Data'!$O$315:$O$616,MATCH(LEFT(X371,255),LEFT('Disaggregation Data'!$J$315:$J$616,255),0))=0,"",INDEX('Disaggregation Data'!$O$315:$O$616,MATCH(LEFT(X371,255),LEFT('Disaggregation Data'!J$315:$J$616,255),0))),"")</f>
        <v/>
      </c>
      <c r="V371" s="448" t="str">
        <f t="array" ref="V371">IFERROR(IF(INDEX('Disaggregation Data'!$P$315:$P$616,MATCH(LEFT(X371,255),LEFT('Disaggregation Data'!$J$315:$J$616,255),0))=0,"",INDEX('Disaggregation Data'!$P$315:$P$616,MATCH(LEFT(X371,255),LEFT('Disaggregation Data'!J$315:$J$616,255),0))),"")</f>
        <v/>
      </c>
      <c r="W371" s="528"/>
      <c r="X371" s="528" t="str">
        <f t="shared" si="24"/>
        <v>CM-2a(M): Proportion de cas de paludisme confirmés ayant reçu un traitement antipaludique de première intention, conformément à la politique nationale, dans des établissements de santé du secteur public</v>
      </c>
      <c r="Y371" s="528">
        <f t="shared" si="25"/>
        <v>4</v>
      </c>
      <c r="Z371" s="528" t="str">
        <f t="shared" si="26"/>
        <v>CM-2a(M): Proportion de cas de paludisme confirmés ayant reçu un traitement antipaludique de première intention, conformément à la politique nationale, dans des établissements de santé du secteur public-4</v>
      </c>
      <c r="AA371" s="528" t="b">
        <f t="shared" si="27"/>
        <v>1</v>
      </c>
      <c r="AB371" s="528" t="s">
        <v>2084</v>
      </c>
      <c r="AC371" s="528" t="str">
        <f t="array" ref="AC371">IFERROR(IF(INDEX('Disaggregation Records'!$G$95:$G$183,MATCH(LEFT(Z371,255),LEFT('Disaggregation Records'!$D$95:$D$183,255),0))=0,"",INDEX('Disaggregation Records'!$G$95:$G$183,MATCH(LEFT(Z371,255),LEFT('Disaggregation Records'!$D$95:$D$183,255),0))),"")</f>
        <v/>
      </c>
      <c r="AD371" s="528" t="s">
        <v>910</v>
      </c>
      <c r="AE371" s="393"/>
      <c r="AF371" s="134"/>
      <c r="AG371" s="134"/>
    </row>
    <row r="372" spans="1:33" ht="47.1" customHeight="1" x14ac:dyDescent="0.25">
      <c r="A372" s="410">
        <v>5</v>
      </c>
      <c r="B372" s="428" t="str">
        <f>IFERROR(VLOOKUP(A372,'Coverage Indicators - Section D'!$A$10:$Y$42,25,FALSE),"")</f>
        <v>CM-2a(M): Proportion de cas de paludisme confirmés ayant reçu un traitement antipaludique de première intention, conformément à la politique nationale, dans des établissements de santé du secteur public</v>
      </c>
      <c r="C372" s="523" t="str">
        <f t="array" ref="C372">IFERROR(IF(INDEX('Disaggregation Records'!$E$95:$E$183,MATCH(LEFT(Z372,255),LEFT('Disaggregation Records'!$D$95:$D$183,255),0))=0,"",INDEX('Disaggregation Records'!$E$95:$E$183,MATCH(LEFT(Z372,255),LEFT('Disaggregation Records'!$D$95:$D$183,255),0))),"")</f>
        <v/>
      </c>
      <c r="D372" s="523" t="str">
        <f t="array" ref="D372">IFERROR(IF(INDEX('Disaggregation Records'!$F$95:$F$183,MATCH(LEFT(Z372,255),LEFT('Disaggregation Records'!$D$95:$D$183,255),0))=0,"",INDEX('Disaggregation Records'!$F$95:$F$183,MATCH(LEFT(Z372,255),LEFT('Disaggregation Records'!$D$95:$D$183,255),0))),"")</f>
        <v/>
      </c>
      <c r="E372" s="430" t="str">
        <f t="array" ref="E372">IFERROR(IF(INDEX('Disaggregation Data'!$K$315:$K$616,MATCH(LEFT(X372,255),LEFT('Disaggregation Data'!$J$315:$J$616,255),0))=0,"",INDEX('Disaggregation Data'!$K$315:$K$616,MATCH(LEFT(X372,255),LEFT('Disaggregation Data'!J$315:$J$616,255),0))),"")</f>
        <v/>
      </c>
      <c r="F372" s="431" t="str">
        <f t="array" ref="F372">IFERROR(IF(INDEX('Disaggregation Data'!$L$315:$L$616,MATCH(LEFT(X372,255),LEFT('Disaggregation Data'!$J$315:$J$616,255),0))=0,"",INDEX('Disaggregation Data'!$L$315:$L$616,MATCH(LEFT(X372,255),LEFT('Disaggregation Data'!J$315:$J$616,255),0))),"")</f>
        <v/>
      </c>
      <c r="G372" s="495" t="str">
        <f t="array" ref="G372">IFERROR(IF(INDEX('Disaggregation Data'!$M$315:$M$616,MATCH(LEFT(X372,255),LEFT('Disaggregation Data'!$J$315:$J$616,255),0))=0,(E372/F372)*100,INDEX('Disaggregation Data'!$M$315:$M$616,MATCH(LEFT(X372,255),LEFT('Disaggregation Data'!J$315:$J$616,255),0))),"")</f>
        <v/>
      </c>
      <c r="H372" s="434" t="str">
        <f t="array" ref="H372">IFERROR(IF(INDEX('Disaggregation Data'!$N$315:$N$616,MATCH(LEFT(X372,255),LEFT('Disaggregation Data'!$J$315:$J$616,255),0))=0,"",INDEX('Disaggregation Data'!$N$315:$N$616,MATCH(LEFT(X372,255),LEFT('Disaggregation Data'!J$315:$J$616,255),0))),"")</f>
        <v/>
      </c>
      <c r="I372" s="434" t="str">
        <f t="array" ref="I372">IFERROR(IF(INDEX('Disaggregation Data'!$Q$315:$Q$616,MATCH(LEFT(X372,255),LEFT('Disaggregation Data'!$J$315:$J$616,255),0))=0,"",INDEX('Disaggregation Data'!$Q$315:$Q$616,MATCH(LEFT(X372,255),LEFT('Disaggregation Data'!J$315:$J$616,255),0))),"")</f>
        <v/>
      </c>
      <c r="J372" s="448" t="str">
        <f t="array" ref="J372">IFERROR(IF(INDEX('Disaggregation Data'!$R$315:$R$616,MATCH(LEFT(X372,255),LEFT('Disaggregation Data'!$J$315:$J$616,255),0))=0,"",INDEX('Disaggregation Data'!$R$315:$R$616,MATCH(LEFT(X372,255),LEFT('Disaggregation Data'!J$315:$J$616,255),0))),"")</f>
        <v/>
      </c>
      <c r="K372" s="485"/>
      <c r="L372" s="485"/>
      <c r="M372" s="485"/>
      <c r="N372" s="485"/>
      <c r="O372" s="485"/>
      <c r="P372" s="430"/>
      <c r="Q372" s="430"/>
      <c r="R372" s="430"/>
      <c r="S372" s="430"/>
      <c r="T372" s="430"/>
      <c r="U372" s="434" t="str">
        <f t="array" ref="U372">IFERROR(IF(INDEX('Disaggregation Data'!$O$315:$O$616,MATCH(LEFT(X372,255),LEFT('Disaggregation Data'!$J$315:$J$616,255),0))=0,"",INDEX('Disaggregation Data'!$O$315:$O$616,MATCH(LEFT(X372,255),LEFT('Disaggregation Data'!J$315:$J$616,255),0))),"")</f>
        <v/>
      </c>
      <c r="V372" s="448" t="str">
        <f t="array" ref="V372">IFERROR(IF(INDEX('Disaggregation Data'!$P$315:$P$616,MATCH(LEFT(X372,255),LEFT('Disaggregation Data'!$J$315:$J$616,255),0))=0,"",INDEX('Disaggregation Data'!$P$315:$P$616,MATCH(LEFT(X372,255),LEFT('Disaggregation Data'!J$315:$J$616,255),0))),"")</f>
        <v/>
      </c>
      <c r="W372" s="528"/>
      <c r="X372" s="528" t="str">
        <f t="shared" si="24"/>
        <v>CM-2a(M): Proportion de cas de paludisme confirmés ayant reçu un traitement antipaludique de première intention, conformément à la politique nationale, dans des établissements de santé du secteur public</v>
      </c>
      <c r="Y372" s="528">
        <f t="shared" si="25"/>
        <v>5</v>
      </c>
      <c r="Z372" s="528" t="str">
        <f t="shared" si="26"/>
        <v>CM-2a(M): Proportion de cas de paludisme confirmés ayant reçu un traitement antipaludique de première intention, conformément à la politique nationale, dans des établissements de santé du secteur public-5</v>
      </c>
      <c r="AA372" s="528" t="b">
        <f t="shared" si="27"/>
        <v>1</v>
      </c>
      <c r="AB372" s="528" t="s">
        <v>2085</v>
      </c>
      <c r="AC372" s="528" t="str">
        <f t="array" ref="AC372">IFERROR(IF(INDEX('Disaggregation Records'!$G$95:$G$183,MATCH(LEFT(Z372,255),LEFT('Disaggregation Records'!$D$95:$D$183,255),0))=0,"",INDEX('Disaggregation Records'!$G$95:$G$183,MATCH(LEFT(Z372,255),LEFT('Disaggregation Records'!$D$95:$D$183,255),0))),"")</f>
        <v/>
      </c>
      <c r="AD372" s="528" t="s">
        <v>910</v>
      </c>
      <c r="AE372" s="393"/>
      <c r="AF372" s="134"/>
      <c r="AG372" s="134"/>
    </row>
    <row r="373" spans="1:33" ht="47.1" customHeight="1" x14ac:dyDescent="0.25">
      <c r="A373" s="410">
        <v>5</v>
      </c>
      <c r="B373" s="428" t="str">
        <f>IFERROR(VLOOKUP(A373,'Coverage Indicators - Section D'!$A$10:$Y$42,25,FALSE),"")</f>
        <v>CM-2a(M): Proportion de cas de paludisme confirmés ayant reçu un traitement antipaludique de première intention, conformément à la politique nationale, dans des établissements de santé du secteur public</v>
      </c>
      <c r="C373" s="523" t="str">
        <f t="array" ref="C373">IFERROR(IF(INDEX('Disaggregation Records'!$E$95:$E$183,MATCH(LEFT(Z373,255),LEFT('Disaggregation Records'!$D$95:$D$183,255),0))=0,"",INDEX('Disaggregation Records'!$E$95:$E$183,MATCH(LEFT(Z373,255),LEFT('Disaggregation Records'!$D$95:$D$183,255),0))),"")</f>
        <v/>
      </c>
      <c r="D373" s="523" t="str">
        <f t="array" ref="D373">IFERROR(IF(INDEX('Disaggregation Records'!$F$95:$F$183,MATCH(LEFT(Z373,255),LEFT('Disaggregation Records'!$D$95:$D$183,255),0))=0,"",INDEX('Disaggregation Records'!$F$95:$F$183,MATCH(LEFT(Z373,255),LEFT('Disaggregation Records'!$D$95:$D$183,255),0))),"")</f>
        <v/>
      </c>
      <c r="E373" s="430" t="str">
        <f t="array" ref="E373">IFERROR(IF(INDEX('Disaggregation Data'!$K$315:$K$616,MATCH(LEFT(X373,255),LEFT('Disaggregation Data'!$J$315:$J$616,255),0))=0,"",INDEX('Disaggregation Data'!$K$315:$K$616,MATCH(LEFT(X373,255),LEFT('Disaggregation Data'!J$315:$J$616,255),0))),"")</f>
        <v/>
      </c>
      <c r="F373" s="431" t="str">
        <f t="array" ref="F373">IFERROR(IF(INDEX('Disaggregation Data'!$L$315:$L$616,MATCH(LEFT(X373,255),LEFT('Disaggregation Data'!$J$315:$J$616,255),0))=0,"",INDEX('Disaggregation Data'!$L$315:$L$616,MATCH(LEFT(X373,255),LEFT('Disaggregation Data'!J$315:$J$616,255),0))),"")</f>
        <v/>
      </c>
      <c r="G373" s="495" t="str">
        <f t="array" ref="G373">IFERROR(IF(INDEX('Disaggregation Data'!$M$315:$M$616,MATCH(LEFT(X373,255),LEFT('Disaggregation Data'!$J$315:$J$616,255),0))=0,(E373/F373)*100,INDEX('Disaggregation Data'!$M$315:$M$616,MATCH(LEFT(X373,255),LEFT('Disaggregation Data'!J$315:$J$616,255),0))),"")</f>
        <v/>
      </c>
      <c r="H373" s="434" t="str">
        <f t="array" ref="H373">IFERROR(IF(INDEX('Disaggregation Data'!$N$315:$N$616,MATCH(LEFT(X373,255),LEFT('Disaggregation Data'!$J$315:$J$616,255),0))=0,"",INDEX('Disaggregation Data'!$N$315:$N$616,MATCH(LEFT(X373,255),LEFT('Disaggregation Data'!J$315:$J$616,255),0))),"")</f>
        <v/>
      </c>
      <c r="I373" s="434" t="str">
        <f t="array" ref="I373">IFERROR(IF(INDEX('Disaggregation Data'!$Q$315:$Q$616,MATCH(LEFT(X373,255),LEFT('Disaggregation Data'!$J$315:$J$616,255),0))=0,"",INDEX('Disaggregation Data'!$Q$315:$Q$616,MATCH(LEFT(X373,255),LEFT('Disaggregation Data'!J$315:$J$616,255),0))),"")</f>
        <v/>
      </c>
      <c r="J373" s="448" t="str">
        <f t="array" ref="J373">IFERROR(IF(INDEX('Disaggregation Data'!$R$315:$R$616,MATCH(LEFT(X373,255),LEFT('Disaggregation Data'!$J$315:$J$616,255),0))=0,"",INDEX('Disaggregation Data'!$R$315:$R$616,MATCH(LEFT(X373,255),LEFT('Disaggregation Data'!J$315:$J$616,255),0))),"")</f>
        <v/>
      </c>
      <c r="K373" s="485"/>
      <c r="L373" s="485"/>
      <c r="M373" s="485"/>
      <c r="N373" s="485"/>
      <c r="O373" s="485"/>
      <c r="P373" s="430"/>
      <c r="Q373" s="430"/>
      <c r="R373" s="430"/>
      <c r="S373" s="430"/>
      <c r="T373" s="430"/>
      <c r="U373" s="434" t="str">
        <f t="array" ref="U373">IFERROR(IF(INDEX('Disaggregation Data'!$O$315:$O$616,MATCH(LEFT(X373,255),LEFT('Disaggregation Data'!$J$315:$J$616,255),0))=0,"",INDEX('Disaggregation Data'!$O$315:$O$616,MATCH(LEFT(X373,255),LEFT('Disaggregation Data'!J$315:$J$616,255),0))),"")</f>
        <v/>
      </c>
      <c r="V373" s="448" t="str">
        <f t="array" ref="V373">IFERROR(IF(INDEX('Disaggregation Data'!$P$315:$P$616,MATCH(LEFT(X373,255),LEFT('Disaggregation Data'!$J$315:$J$616,255),0))=0,"",INDEX('Disaggregation Data'!$P$315:$P$616,MATCH(LEFT(X373,255),LEFT('Disaggregation Data'!J$315:$J$616,255),0))),"")</f>
        <v/>
      </c>
      <c r="W373" s="528"/>
      <c r="X373" s="528" t="str">
        <f t="shared" si="24"/>
        <v>CM-2a(M): Proportion de cas de paludisme confirmés ayant reçu un traitement antipaludique de première intention, conformément à la politique nationale, dans des établissements de santé du secteur public</v>
      </c>
      <c r="Y373" s="528">
        <f t="shared" si="25"/>
        <v>6</v>
      </c>
      <c r="Z373" s="528" t="str">
        <f t="shared" si="26"/>
        <v>CM-2a(M): Proportion de cas de paludisme confirmés ayant reçu un traitement antipaludique de première intention, conformément à la politique nationale, dans des établissements de santé du secteur public-6</v>
      </c>
      <c r="AA373" s="528" t="b">
        <f t="shared" si="27"/>
        <v>1</v>
      </c>
      <c r="AB373" s="528" t="s">
        <v>2086</v>
      </c>
      <c r="AC373" s="528" t="str">
        <f t="array" ref="AC373">IFERROR(IF(INDEX('Disaggregation Records'!$G$95:$G$183,MATCH(LEFT(Z373,255),LEFT('Disaggregation Records'!$D$95:$D$183,255),0))=0,"",INDEX('Disaggregation Records'!$G$95:$G$183,MATCH(LEFT(Z373,255),LEFT('Disaggregation Records'!$D$95:$D$183,255),0))),"")</f>
        <v/>
      </c>
      <c r="AD373" s="528" t="s">
        <v>910</v>
      </c>
      <c r="AE373" s="393"/>
      <c r="AF373" s="134"/>
      <c r="AG373" s="134"/>
    </row>
    <row r="374" spans="1:33" ht="47.1" customHeight="1" x14ac:dyDescent="0.25">
      <c r="A374" s="410">
        <v>5</v>
      </c>
      <c r="B374" s="428" t="str">
        <f>IFERROR(VLOOKUP(A374,'Coverage Indicators - Section D'!$A$10:$Y$42,25,FALSE),"")</f>
        <v>CM-2a(M): Proportion de cas de paludisme confirmés ayant reçu un traitement antipaludique de première intention, conformément à la politique nationale, dans des établissements de santé du secteur public</v>
      </c>
      <c r="C374" s="523" t="str">
        <f t="array" ref="C374">IFERROR(IF(INDEX('Disaggregation Records'!$E$95:$E$183,MATCH(LEFT(Z374,255),LEFT('Disaggregation Records'!$D$95:$D$183,255),0))=0,"",INDEX('Disaggregation Records'!$E$95:$E$183,MATCH(LEFT(Z374,255),LEFT('Disaggregation Records'!$D$95:$D$183,255),0))),"")</f>
        <v/>
      </c>
      <c r="D374" s="523" t="str">
        <f t="array" ref="D374">IFERROR(IF(INDEX('Disaggregation Records'!$F$95:$F$183,MATCH(LEFT(Z374,255),LEFT('Disaggregation Records'!$D$95:$D$183,255),0))=0,"",INDEX('Disaggregation Records'!$F$95:$F$183,MATCH(LEFT(Z374,255),LEFT('Disaggregation Records'!$D$95:$D$183,255),0))),"")</f>
        <v/>
      </c>
      <c r="E374" s="430" t="str">
        <f t="array" ref="E374">IFERROR(IF(INDEX('Disaggregation Data'!$K$315:$K$616,MATCH(LEFT(X374,255),LEFT('Disaggregation Data'!$J$315:$J$616,255),0))=0,"",INDEX('Disaggregation Data'!$K$315:$K$616,MATCH(LEFT(X374,255),LEFT('Disaggregation Data'!J$315:$J$616,255),0))),"")</f>
        <v/>
      </c>
      <c r="F374" s="431" t="str">
        <f t="array" ref="F374">IFERROR(IF(INDEX('Disaggregation Data'!$L$315:$L$616,MATCH(LEFT(X374,255),LEFT('Disaggregation Data'!$J$315:$J$616,255),0))=0,"",INDEX('Disaggregation Data'!$L$315:$L$616,MATCH(LEFT(X374,255),LEFT('Disaggregation Data'!J$315:$J$616,255),0))),"")</f>
        <v/>
      </c>
      <c r="G374" s="495" t="str">
        <f t="array" ref="G374">IFERROR(IF(INDEX('Disaggregation Data'!$M$315:$M$616,MATCH(LEFT(X374,255),LEFT('Disaggregation Data'!$J$315:$J$616,255),0))=0,(E374/F374)*100,INDEX('Disaggregation Data'!$M$315:$M$616,MATCH(LEFT(X374,255),LEFT('Disaggregation Data'!J$315:$J$616,255),0))),"")</f>
        <v/>
      </c>
      <c r="H374" s="434" t="str">
        <f t="array" ref="H374">IFERROR(IF(INDEX('Disaggregation Data'!$N$315:$N$616,MATCH(LEFT(X374,255),LEFT('Disaggregation Data'!$J$315:$J$616,255),0))=0,"",INDEX('Disaggregation Data'!$N$315:$N$616,MATCH(LEFT(X374,255),LEFT('Disaggregation Data'!J$315:$J$616,255),0))),"")</f>
        <v/>
      </c>
      <c r="I374" s="434" t="str">
        <f t="array" ref="I374">IFERROR(IF(INDEX('Disaggregation Data'!$Q$315:$Q$616,MATCH(LEFT(X374,255),LEFT('Disaggregation Data'!$J$315:$J$616,255),0))=0,"",INDEX('Disaggregation Data'!$Q$315:$Q$616,MATCH(LEFT(X374,255),LEFT('Disaggregation Data'!J$315:$J$616,255),0))),"")</f>
        <v/>
      </c>
      <c r="J374" s="448" t="str">
        <f t="array" ref="J374">IFERROR(IF(INDEX('Disaggregation Data'!$R$315:$R$616,MATCH(LEFT(X374,255),LEFT('Disaggregation Data'!$J$315:$J$616,255),0))=0,"",INDEX('Disaggregation Data'!$R$315:$R$616,MATCH(LEFT(X374,255),LEFT('Disaggregation Data'!J$315:$J$616,255),0))),"")</f>
        <v/>
      </c>
      <c r="K374" s="485"/>
      <c r="L374" s="485"/>
      <c r="M374" s="485"/>
      <c r="N374" s="485"/>
      <c r="O374" s="485"/>
      <c r="P374" s="430"/>
      <c r="Q374" s="430"/>
      <c r="R374" s="430"/>
      <c r="S374" s="430"/>
      <c r="T374" s="430"/>
      <c r="U374" s="434" t="str">
        <f t="array" ref="U374">IFERROR(IF(INDEX('Disaggregation Data'!$O$315:$O$616,MATCH(LEFT(X374,255),LEFT('Disaggregation Data'!$J$315:$J$616,255),0))=0,"",INDEX('Disaggregation Data'!$O$315:$O$616,MATCH(LEFT(X374,255),LEFT('Disaggregation Data'!J$315:$J$616,255),0))),"")</f>
        <v/>
      </c>
      <c r="V374" s="448" t="str">
        <f t="array" ref="V374">IFERROR(IF(INDEX('Disaggregation Data'!$P$315:$P$616,MATCH(LEFT(X374,255),LEFT('Disaggregation Data'!$J$315:$J$616,255),0))=0,"",INDEX('Disaggregation Data'!$P$315:$P$616,MATCH(LEFT(X374,255),LEFT('Disaggregation Data'!J$315:$J$616,255),0))),"")</f>
        <v/>
      </c>
      <c r="W374" s="528"/>
      <c r="X374" s="528" t="str">
        <f t="shared" si="24"/>
        <v>CM-2a(M): Proportion de cas de paludisme confirmés ayant reçu un traitement antipaludique de première intention, conformément à la politique nationale, dans des établissements de santé du secteur public</v>
      </c>
      <c r="Y374" s="528">
        <f t="shared" si="25"/>
        <v>7</v>
      </c>
      <c r="Z374" s="528" t="str">
        <f t="shared" si="26"/>
        <v>CM-2a(M): Proportion de cas de paludisme confirmés ayant reçu un traitement antipaludique de première intention, conformément à la politique nationale, dans des établissements de santé du secteur public-7</v>
      </c>
      <c r="AA374" s="528" t="b">
        <f t="shared" si="27"/>
        <v>1</v>
      </c>
      <c r="AB374" s="528" t="s">
        <v>2087</v>
      </c>
      <c r="AC374" s="528" t="str">
        <f t="array" ref="AC374">IFERROR(IF(INDEX('Disaggregation Records'!$G$95:$G$183,MATCH(LEFT(Z374,255),LEFT('Disaggregation Records'!$D$95:$D$183,255),0))=0,"",INDEX('Disaggregation Records'!$G$95:$G$183,MATCH(LEFT(Z374,255),LEFT('Disaggregation Records'!$D$95:$D$183,255),0))),"")</f>
        <v/>
      </c>
      <c r="AD374" s="528" t="s">
        <v>910</v>
      </c>
      <c r="AE374" s="393"/>
      <c r="AF374" s="134"/>
      <c r="AG374" s="134"/>
    </row>
    <row r="375" spans="1:33" ht="47.1" customHeight="1" x14ac:dyDescent="0.25">
      <c r="A375" s="410">
        <v>5</v>
      </c>
      <c r="B375" s="428" t="str">
        <f>IFERROR(VLOOKUP(A375,'Coverage Indicators - Section D'!$A$10:$Y$42,25,FALSE),"")</f>
        <v>CM-2a(M): Proportion de cas de paludisme confirmés ayant reçu un traitement antipaludique de première intention, conformément à la politique nationale, dans des établissements de santé du secteur public</v>
      </c>
      <c r="C375" s="523" t="str">
        <f t="array" ref="C375">IFERROR(IF(INDEX('Disaggregation Records'!$E$95:$E$183,MATCH(LEFT(Z375,255),LEFT('Disaggregation Records'!$D$95:$D$183,255),0))=0,"",INDEX('Disaggregation Records'!$E$95:$E$183,MATCH(LEFT(Z375,255),LEFT('Disaggregation Records'!$D$95:$D$183,255),0))),"")</f>
        <v/>
      </c>
      <c r="D375" s="523" t="str">
        <f t="array" ref="D375">IFERROR(IF(INDEX('Disaggregation Records'!$F$95:$F$183,MATCH(LEFT(Z375,255),LEFT('Disaggregation Records'!$D$95:$D$183,255),0))=0,"",INDEX('Disaggregation Records'!$F$95:$F$183,MATCH(LEFT(Z375,255),LEFT('Disaggregation Records'!$D$95:$D$183,255),0))),"")</f>
        <v/>
      </c>
      <c r="E375" s="430" t="str">
        <f t="array" ref="E375">IFERROR(IF(INDEX('Disaggregation Data'!$K$315:$K$616,MATCH(LEFT(X375,255),LEFT('Disaggregation Data'!$J$315:$J$616,255),0))=0,"",INDEX('Disaggregation Data'!$K$315:$K$616,MATCH(LEFT(X375,255),LEFT('Disaggregation Data'!J$315:$J$616,255),0))),"")</f>
        <v/>
      </c>
      <c r="F375" s="431" t="str">
        <f t="array" ref="F375">IFERROR(IF(INDEX('Disaggregation Data'!$L$315:$L$616,MATCH(LEFT(X375,255),LEFT('Disaggregation Data'!$J$315:$J$616,255),0))=0,"",INDEX('Disaggregation Data'!$L$315:$L$616,MATCH(LEFT(X375,255),LEFT('Disaggregation Data'!J$315:$J$616,255),0))),"")</f>
        <v/>
      </c>
      <c r="G375" s="495" t="str">
        <f t="array" ref="G375">IFERROR(IF(INDEX('Disaggregation Data'!$M$315:$M$616,MATCH(LEFT(X375,255),LEFT('Disaggregation Data'!$J$315:$J$616,255),0))=0,(E375/F375)*100,INDEX('Disaggregation Data'!$M$315:$M$616,MATCH(LEFT(X375,255),LEFT('Disaggregation Data'!J$315:$J$616,255),0))),"")</f>
        <v/>
      </c>
      <c r="H375" s="434" t="str">
        <f t="array" ref="H375">IFERROR(IF(INDEX('Disaggregation Data'!$N$315:$N$616,MATCH(LEFT(X375,255),LEFT('Disaggregation Data'!$J$315:$J$616,255),0))=0,"",INDEX('Disaggregation Data'!$N$315:$N$616,MATCH(LEFT(X375,255),LEFT('Disaggregation Data'!J$315:$J$616,255),0))),"")</f>
        <v/>
      </c>
      <c r="I375" s="434" t="str">
        <f t="array" ref="I375">IFERROR(IF(INDEX('Disaggregation Data'!$Q$315:$Q$616,MATCH(LEFT(X375,255),LEFT('Disaggregation Data'!$J$315:$J$616,255),0))=0,"",INDEX('Disaggregation Data'!$Q$315:$Q$616,MATCH(LEFT(X375,255),LEFT('Disaggregation Data'!J$315:$J$616,255),0))),"")</f>
        <v/>
      </c>
      <c r="J375" s="448" t="str">
        <f t="array" ref="J375">IFERROR(IF(INDEX('Disaggregation Data'!$R$315:$R$616,MATCH(LEFT(X375,255),LEFT('Disaggregation Data'!$J$315:$J$616,255),0))=0,"",INDEX('Disaggregation Data'!$R$315:$R$616,MATCH(LEFT(X375,255),LEFT('Disaggregation Data'!J$315:$J$616,255),0))),"")</f>
        <v/>
      </c>
      <c r="K375" s="485"/>
      <c r="L375" s="485"/>
      <c r="M375" s="485"/>
      <c r="N375" s="485"/>
      <c r="O375" s="485"/>
      <c r="P375" s="430"/>
      <c r="Q375" s="430"/>
      <c r="R375" s="430"/>
      <c r="S375" s="430"/>
      <c r="T375" s="430"/>
      <c r="U375" s="434" t="str">
        <f t="array" ref="U375">IFERROR(IF(INDEX('Disaggregation Data'!$O$315:$O$616,MATCH(LEFT(X375,255),LEFT('Disaggregation Data'!$J$315:$J$616,255),0))=0,"",INDEX('Disaggregation Data'!$O$315:$O$616,MATCH(LEFT(X375,255),LEFT('Disaggregation Data'!J$315:$J$616,255),0))),"")</f>
        <v/>
      </c>
      <c r="V375" s="448" t="str">
        <f t="array" ref="V375">IFERROR(IF(INDEX('Disaggregation Data'!$P$315:$P$616,MATCH(LEFT(X375,255),LEFT('Disaggregation Data'!$J$315:$J$616,255),0))=0,"",INDEX('Disaggregation Data'!$P$315:$P$616,MATCH(LEFT(X375,255),LEFT('Disaggregation Data'!J$315:$J$616,255),0))),"")</f>
        <v/>
      </c>
      <c r="W375" s="528"/>
      <c r="X375" s="528" t="str">
        <f t="shared" si="24"/>
        <v>CM-2a(M): Proportion de cas de paludisme confirmés ayant reçu un traitement antipaludique de première intention, conformément à la politique nationale, dans des établissements de santé du secteur public</v>
      </c>
      <c r="Y375" s="528">
        <f t="shared" si="25"/>
        <v>8</v>
      </c>
      <c r="Z375" s="528" t="str">
        <f t="shared" si="26"/>
        <v>CM-2a(M): Proportion de cas de paludisme confirmés ayant reçu un traitement antipaludique de première intention, conformément à la politique nationale, dans des établissements de santé du secteur public-8</v>
      </c>
      <c r="AA375" s="528" t="b">
        <f t="shared" si="27"/>
        <v>1</v>
      </c>
      <c r="AB375" s="528" t="s">
        <v>2088</v>
      </c>
      <c r="AC375" s="528" t="str">
        <f t="array" ref="AC375">IFERROR(IF(INDEX('Disaggregation Records'!$G$95:$G$183,MATCH(LEFT(Z375,255),LEFT('Disaggregation Records'!$D$95:$D$183,255),0))=0,"",INDEX('Disaggregation Records'!$G$95:$G$183,MATCH(LEFT(Z375,255),LEFT('Disaggregation Records'!$D$95:$D$183,255),0))),"")</f>
        <v/>
      </c>
      <c r="AD375" s="528" t="s">
        <v>910</v>
      </c>
      <c r="AE375" s="393"/>
      <c r="AF375" s="134"/>
      <c r="AG375" s="134"/>
    </row>
    <row r="376" spans="1:33" ht="47.1" customHeight="1" x14ac:dyDescent="0.25">
      <c r="A376" s="410">
        <v>5</v>
      </c>
      <c r="B376" s="428" t="str">
        <f>IFERROR(VLOOKUP(A376,'Coverage Indicators - Section D'!$A$10:$Y$42,25,FALSE),"")</f>
        <v>CM-2a(M): Proportion de cas de paludisme confirmés ayant reçu un traitement antipaludique de première intention, conformément à la politique nationale, dans des établissements de santé du secteur public</v>
      </c>
      <c r="C376" s="523" t="str">
        <f t="array" ref="C376">IFERROR(IF(INDEX('Disaggregation Records'!$E$95:$E$183,MATCH(LEFT(Z376,255),LEFT('Disaggregation Records'!$D$95:$D$183,255),0))=0,"",INDEX('Disaggregation Records'!$E$95:$E$183,MATCH(LEFT(Z376,255),LEFT('Disaggregation Records'!$D$95:$D$183,255),0))),"")</f>
        <v/>
      </c>
      <c r="D376" s="523" t="str">
        <f t="array" ref="D376">IFERROR(IF(INDEX('Disaggregation Records'!$F$95:$F$183,MATCH(LEFT(Z376,255),LEFT('Disaggregation Records'!$D$95:$D$183,255),0))=0,"",INDEX('Disaggregation Records'!$F$95:$F$183,MATCH(LEFT(Z376,255),LEFT('Disaggregation Records'!$D$95:$D$183,255),0))),"")</f>
        <v/>
      </c>
      <c r="E376" s="430" t="str">
        <f t="array" ref="E376">IFERROR(IF(INDEX('Disaggregation Data'!$K$315:$K$616,MATCH(LEFT(X376,255),LEFT('Disaggregation Data'!$J$315:$J$616,255),0))=0,"",INDEX('Disaggregation Data'!$K$315:$K$616,MATCH(LEFT(X376,255),LEFT('Disaggregation Data'!J$315:$J$616,255),0))),"")</f>
        <v/>
      </c>
      <c r="F376" s="431" t="str">
        <f t="array" ref="F376">IFERROR(IF(INDEX('Disaggregation Data'!$L$315:$L$616,MATCH(LEFT(X376,255),LEFT('Disaggregation Data'!$J$315:$J$616,255),0))=0,"",INDEX('Disaggregation Data'!$L$315:$L$616,MATCH(LEFT(X376,255),LEFT('Disaggregation Data'!J$315:$J$616,255),0))),"")</f>
        <v/>
      </c>
      <c r="G376" s="495" t="str">
        <f t="array" ref="G376">IFERROR(IF(INDEX('Disaggregation Data'!$M$315:$M$616,MATCH(LEFT(X376,255),LEFT('Disaggregation Data'!$J$315:$J$616,255),0))=0,(E376/F376)*100,INDEX('Disaggregation Data'!$M$315:$M$616,MATCH(LEFT(X376,255),LEFT('Disaggregation Data'!J$315:$J$616,255),0))),"")</f>
        <v/>
      </c>
      <c r="H376" s="434" t="str">
        <f t="array" ref="H376">IFERROR(IF(INDEX('Disaggregation Data'!$N$315:$N$616,MATCH(LEFT(X376,255),LEFT('Disaggregation Data'!$J$315:$J$616,255),0))=0,"",INDEX('Disaggregation Data'!$N$315:$N$616,MATCH(LEFT(X376,255),LEFT('Disaggregation Data'!J$315:$J$616,255),0))),"")</f>
        <v/>
      </c>
      <c r="I376" s="434" t="str">
        <f t="array" ref="I376">IFERROR(IF(INDEX('Disaggregation Data'!$Q$315:$Q$616,MATCH(LEFT(X376,255),LEFT('Disaggregation Data'!$J$315:$J$616,255),0))=0,"",INDEX('Disaggregation Data'!$Q$315:$Q$616,MATCH(LEFT(X376,255),LEFT('Disaggregation Data'!J$315:$J$616,255),0))),"")</f>
        <v/>
      </c>
      <c r="J376" s="448" t="str">
        <f t="array" ref="J376">IFERROR(IF(INDEX('Disaggregation Data'!$R$315:$R$616,MATCH(LEFT(X376,255),LEFT('Disaggregation Data'!$J$315:$J$616,255),0))=0,"",INDEX('Disaggregation Data'!$R$315:$R$616,MATCH(LEFT(X376,255),LEFT('Disaggregation Data'!J$315:$J$616,255),0))),"")</f>
        <v/>
      </c>
      <c r="K376" s="485"/>
      <c r="L376" s="485"/>
      <c r="M376" s="485"/>
      <c r="N376" s="485"/>
      <c r="O376" s="485"/>
      <c r="P376" s="430"/>
      <c r="Q376" s="430"/>
      <c r="R376" s="430"/>
      <c r="S376" s="430"/>
      <c r="T376" s="430"/>
      <c r="U376" s="434" t="str">
        <f t="array" ref="U376">IFERROR(IF(INDEX('Disaggregation Data'!$O$315:$O$616,MATCH(LEFT(X376,255),LEFT('Disaggregation Data'!$J$315:$J$616,255),0))=0,"",INDEX('Disaggregation Data'!$O$315:$O$616,MATCH(LEFT(X376,255),LEFT('Disaggregation Data'!J$315:$J$616,255),0))),"")</f>
        <v/>
      </c>
      <c r="V376" s="448" t="str">
        <f t="array" ref="V376">IFERROR(IF(INDEX('Disaggregation Data'!$P$315:$P$616,MATCH(LEFT(X376,255),LEFT('Disaggregation Data'!$J$315:$J$616,255),0))=0,"",INDEX('Disaggregation Data'!$P$315:$P$616,MATCH(LEFT(X376,255),LEFT('Disaggregation Data'!J$315:$J$616,255),0))),"")</f>
        <v/>
      </c>
      <c r="W376" s="528"/>
      <c r="X376" s="528" t="str">
        <f t="shared" si="24"/>
        <v>CM-2a(M): Proportion de cas de paludisme confirmés ayant reçu un traitement antipaludique de première intention, conformément à la politique nationale, dans des établissements de santé du secteur public</v>
      </c>
      <c r="Y376" s="528">
        <f t="shared" si="25"/>
        <v>9</v>
      </c>
      <c r="Z376" s="528" t="str">
        <f t="shared" si="26"/>
        <v>CM-2a(M): Proportion de cas de paludisme confirmés ayant reçu un traitement antipaludique de première intention, conformément à la politique nationale, dans des établissements de santé du secteur public-9</v>
      </c>
      <c r="AA376" s="528" t="b">
        <f t="shared" si="27"/>
        <v>1</v>
      </c>
      <c r="AB376" s="528" t="s">
        <v>2089</v>
      </c>
      <c r="AC376" s="528" t="str">
        <f t="array" ref="AC376">IFERROR(IF(INDEX('Disaggregation Records'!$G$95:$G$183,MATCH(LEFT(Z376,255),LEFT('Disaggregation Records'!$D$95:$D$183,255),0))=0,"",INDEX('Disaggregation Records'!$G$95:$G$183,MATCH(LEFT(Z376,255),LEFT('Disaggregation Records'!$D$95:$D$183,255),0))),"")</f>
        <v/>
      </c>
      <c r="AD376" s="528" t="s">
        <v>910</v>
      </c>
      <c r="AE376" s="393"/>
      <c r="AF376" s="134"/>
      <c r="AG376" s="134"/>
    </row>
    <row r="377" spans="1:33" ht="47.1" customHeight="1" x14ac:dyDescent="0.25">
      <c r="A377" s="410">
        <v>6</v>
      </c>
      <c r="B377" s="428" t="str">
        <f>IFERROR(VLOOKUP(A377,'Coverage Indicators - Section D'!$A$10:$Y$42,25,FALSE),"")</f>
        <v>CM-2b(M): Proportion de cas de paludisme confirmés ayant reçu un traitement antipaludique de première intention dans la communauté</v>
      </c>
      <c r="C377" s="523" t="str">
        <f t="array" ref="C377">IFERROR(IF(INDEX('Disaggregation Records'!$E$95:$E$183,MATCH(LEFT(Z377,255),LEFT('Disaggregation Records'!$D$95:$D$183,255),0))=0,"",INDEX('Disaggregation Records'!$E$95:$E$183,MATCH(LEFT(Z377,255),LEFT('Disaggregation Records'!$D$95:$D$183,255),0))),"")</f>
        <v>Age</v>
      </c>
      <c r="D377" s="523" t="str">
        <f t="array" ref="D377">IFERROR(IF(INDEX('Disaggregation Records'!$F$95:$F$183,MATCH(LEFT(Z377,255),LEFT('Disaggregation Records'!$D$95:$D$183,255),0))=0,"",INDEX('Disaggregation Records'!$F$95:$F$183,MATCH(LEFT(Z377,255),LEFT('Disaggregation Records'!$D$95:$D$183,255),0))),"")</f>
        <v>+ de 5 ans</v>
      </c>
      <c r="E377" s="430" t="str">
        <f t="array" ref="E377">IFERROR(IF(INDEX('Disaggregation Data'!$K$315:$K$616,MATCH(LEFT(X377,255),LEFT('Disaggregation Data'!$J$315:$J$616,255),0))=0,"",INDEX('Disaggregation Data'!$K$315:$K$616,MATCH(LEFT(X377,255),LEFT('Disaggregation Data'!J$315:$J$616,255),0))),"")</f>
        <v/>
      </c>
      <c r="F377" s="431" t="str">
        <f t="array" ref="F377">IFERROR(IF(INDEX('Disaggregation Data'!$L$315:$L$616,MATCH(LEFT(X377,255),LEFT('Disaggregation Data'!$J$315:$J$616,255),0))=0,"",INDEX('Disaggregation Data'!$L$315:$L$616,MATCH(LEFT(X377,255),LEFT('Disaggregation Data'!J$315:$J$616,255),0))),"")</f>
        <v/>
      </c>
      <c r="G377" s="495" t="str">
        <f t="array" ref="G377">IFERROR(IF(INDEX('Disaggregation Data'!$M$315:$M$616,MATCH(LEFT(X377,255),LEFT('Disaggregation Data'!$J$315:$J$616,255),0))=0,(E377/F377)*100,INDEX('Disaggregation Data'!$M$315:$M$616,MATCH(LEFT(X377,255),LEFT('Disaggregation Data'!J$315:$J$616,255),0))),"")</f>
        <v/>
      </c>
      <c r="H377" s="434" t="str">
        <f t="array" ref="H377">IFERROR(IF(INDEX('Disaggregation Data'!$N$315:$N$616,MATCH(LEFT(X377,255),LEFT('Disaggregation Data'!$J$315:$J$616,255),0))=0,"",INDEX('Disaggregation Data'!$N$315:$N$616,MATCH(LEFT(X377,255),LEFT('Disaggregation Data'!J$315:$J$616,255),0))),"")</f>
        <v/>
      </c>
      <c r="I377" s="434" t="str">
        <f t="array" ref="I377">IFERROR(IF(INDEX('Disaggregation Data'!$Q$315:$Q$616,MATCH(LEFT(X377,255),LEFT('Disaggregation Data'!$J$315:$J$616,255),0))=0,"",INDEX('Disaggregation Data'!$Q$315:$Q$616,MATCH(LEFT(X377,255),LEFT('Disaggregation Data'!J$315:$J$616,255),0))),"")</f>
        <v/>
      </c>
      <c r="J377" s="448" t="str">
        <f t="array" ref="J377">IFERROR(IF(INDEX('Disaggregation Data'!$R$315:$R$616,MATCH(LEFT(X377,255),LEFT('Disaggregation Data'!$J$315:$J$616,255),0))=0,"",INDEX('Disaggregation Data'!$R$315:$R$616,MATCH(LEFT(X377,255),LEFT('Disaggregation Data'!J$315:$J$616,255),0))),"")</f>
        <v>Données non fournies dans le DHIS 2</v>
      </c>
      <c r="K377" s="485"/>
      <c r="L377" s="485"/>
      <c r="M377" s="485"/>
      <c r="N377" s="485"/>
      <c r="O377" s="485"/>
      <c r="P377" s="430"/>
      <c r="Q377" s="430"/>
      <c r="R377" s="430"/>
      <c r="S377" s="430"/>
      <c r="T377" s="430"/>
      <c r="U377" s="434" t="str">
        <f t="array" ref="U377">IFERROR(IF(INDEX('Disaggregation Data'!$O$315:$O$616,MATCH(LEFT(X377,255),LEFT('Disaggregation Data'!$J$315:$J$616,255),0))=0,"",INDEX('Disaggregation Data'!$O$315:$O$616,MATCH(LEFT(X377,255),LEFT('Disaggregation Data'!J$315:$J$616,255),0))),"")</f>
        <v/>
      </c>
      <c r="V377" s="448" t="str">
        <f t="array" ref="V377">IFERROR(IF(INDEX('Disaggregation Data'!$P$315:$P$616,MATCH(LEFT(X377,255),LEFT('Disaggregation Data'!$J$315:$J$616,255),0))=0,"",INDEX('Disaggregation Data'!$P$315:$P$616,MATCH(LEFT(X377,255),LEFT('Disaggregation Data'!J$315:$J$616,255),0))),"")</f>
        <v>Data not available in the DHIS2</v>
      </c>
      <c r="W377" s="528"/>
      <c r="X377" s="528" t="str">
        <f t="shared" si="24"/>
        <v>CM-2b(M): Proportion de cas de paludisme confirmés ayant reçu un traitement antipaludique de première intention dans la communautéAge+ de 5 ans</v>
      </c>
      <c r="Y377" s="528">
        <f t="shared" si="25"/>
        <v>0</v>
      </c>
      <c r="Z377" s="528" t="str">
        <f t="shared" si="26"/>
        <v>CM-2b(M): Proportion de cas de paludisme confirmés ayant reçu un traitement antipaludique de première intention dans la communauté-0</v>
      </c>
      <c r="AA377" s="528" t="b">
        <f t="shared" si="27"/>
        <v>1</v>
      </c>
      <c r="AB377" s="528" t="s">
        <v>2090</v>
      </c>
      <c r="AC377" s="528" t="str">
        <f t="array" ref="AC377">IFERROR(IF(INDEX('Disaggregation Records'!$G$95:$G$183,MATCH(LEFT(Z377,255),LEFT('Disaggregation Records'!$D$95:$D$183,255),0))=0,"",INDEX('Disaggregation Records'!$G$95:$G$183,MATCH(LEFT(Z377,255),LEFT('Disaggregation Records'!$D$95:$D$183,255),0))),"")</f>
        <v>a1L36000000zoNlEAI</v>
      </c>
      <c r="AD377" s="528" t="s">
        <v>915</v>
      </c>
      <c r="AE377" s="393"/>
      <c r="AF377" s="134"/>
      <c r="AG377" s="134"/>
    </row>
    <row r="378" spans="1:33" ht="47.1" customHeight="1" x14ac:dyDescent="0.25">
      <c r="A378" s="410">
        <v>6</v>
      </c>
      <c r="B378" s="428" t="str">
        <f>IFERROR(VLOOKUP(A378,'Coverage Indicators - Section D'!$A$10:$Y$42,25,FALSE),"")</f>
        <v>CM-2b(M): Proportion de cas de paludisme confirmés ayant reçu un traitement antipaludique de première intention dans la communauté</v>
      </c>
      <c r="C378" s="523" t="str">
        <f t="array" ref="C378">IFERROR(IF(INDEX('Disaggregation Records'!$E$95:$E$183,MATCH(LEFT(Z378,255),LEFT('Disaggregation Records'!$D$95:$D$183,255),0))=0,"",INDEX('Disaggregation Records'!$E$95:$E$183,MATCH(LEFT(Z378,255),LEFT('Disaggregation Records'!$D$95:$D$183,255),0))),"")</f>
        <v>Age</v>
      </c>
      <c r="D378" s="523" t="str">
        <f t="array" ref="D378">IFERROR(IF(INDEX('Disaggregation Records'!$F$95:$F$183,MATCH(LEFT(Z378,255),LEFT('Disaggregation Records'!$D$95:$D$183,255),0))=0,"",INDEX('Disaggregation Records'!$F$95:$F$183,MATCH(LEFT(Z378,255),LEFT('Disaggregation Records'!$D$95:$D$183,255),0))),"")</f>
        <v>&lt;5 ans</v>
      </c>
      <c r="E378" s="430" t="str">
        <f t="array" ref="E378">IFERROR(IF(INDEX('Disaggregation Data'!$K$315:$K$616,MATCH(LEFT(X378,255),LEFT('Disaggregation Data'!$J$315:$J$616,255),0))=0,"",INDEX('Disaggregation Data'!$K$315:$K$616,MATCH(LEFT(X378,255),LEFT('Disaggregation Data'!J$315:$J$616,255),0))),"")</f>
        <v/>
      </c>
      <c r="F378" s="431" t="str">
        <f t="array" ref="F378">IFERROR(IF(INDEX('Disaggregation Data'!$L$315:$L$616,MATCH(LEFT(X378,255),LEFT('Disaggregation Data'!$J$315:$J$616,255),0))=0,"",INDEX('Disaggregation Data'!$L$315:$L$616,MATCH(LEFT(X378,255),LEFT('Disaggregation Data'!J$315:$J$616,255),0))),"")</f>
        <v/>
      </c>
      <c r="G378" s="495" t="str">
        <f t="array" ref="G378">IFERROR(IF(INDEX('Disaggregation Data'!$M$315:$M$616,MATCH(LEFT(X378,255),LEFT('Disaggregation Data'!$J$315:$J$616,255),0))=0,(E378/F378)*100,INDEX('Disaggregation Data'!$M$315:$M$616,MATCH(LEFT(X378,255),LEFT('Disaggregation Data'!J$315:$J$616,255),0))),"")</f>
        <v/>
      </c>
      <c r="H378" s="434" t="str">
        <f t="array" ref="H378">IFERROR(IF(INDEX('Disaggregation Data'!$N$315:$N$616,MATCH(LEFT(X378,255),LEFT('Disaggregation Data'!$J$315:$J$616,255),0))=0,"",INDEX('Disaggregation Data'!$N$315:$N$616,MATCH(LEFT(X378,255),LEFT('Disaggregation Data'!J$315:$J$616,255),0))),"")</f>
        <v/>
      </c>
      <c r="I378" s="434" t="str">
        <f t="array" ref="I378">IFERROR(IF(INDEX('Disaggregation Data'!$Q$315:$Q$616,MATCH(LEFT(X378,255),LEFT('Disaggregation Data'!$J$315:$J$616,255),0))=0,"",INDEX('Disaggregation Data'!$Q$315:$Q$616,MATCH(LEFT(X378,255),LEFT('Disaggregation Data'!J$315:$J$616,255),0))),"")</f>
        <v/>
      </c>
      <c r="J378" s="448" t="str">
        <f t="array" ref="J378">IFERROR(IF(INDEX('Disaggregation Data'!$R$315:$R$616,MATCH(LEFT(X378,255),LEFT('Disaggregation Data'!$J$315:$J$616,255),0))=0,"",INDEX('Disaggregation Data'!$R$315:$R$616,MATCH(LEFT(X378,255),LEFT('Disaggregation Data'!J$315:$J$616,255),0))),"")</f>
        <v>Données non fournies dans le DHIS 2</v>
      </c>
      <c r="K378" s="485"/>
      <c r="L378" s="485"/>
      <c r="M378" s="485"/>
      <c r="N378" s="485"/>
      <c r="O378" s="485"/>
      <c r="P378" s="430"/>
      <c r="Q378" s="430"/>
      <c r="R378" s="430"/>
      <c r="S378" s="430"/>
      <c r="T378" s="430"/>
      <c r="U378" s="434" t="str">
        <f t="array" ref="U378">IFERROR(IF(INDEX('Disaggregation Data'!$O$315:$O$616,MATCH(LEFT(X378,255),LEFT('Disaggregation Data'!$J$315:$J$616,255),0))=0,"",INDEX('Disaggregation Data'!$O$315:$O$616,MATCH(LEFT(X378,255),LEFT('Disaggregation Data'!J$315:$J$616,255),0))),"")</f>
        <v/>
      </c>
      <c r="V378" s="448" t="str">
        <f t="array" ref="V378">IFERROR(IF(INDEX('Disaggregation Data'!$P$315:$P$616,MATCH(LEFT(X378,255),LEFT('Disaggregation Data'!$J$315:$J$616,255),0))=0,"",INDEX('Disaggregation Data'!$P$315:$P$616,MATCH(LEFT(X378,255),LEFT('Disaggregation Data'!J$315:$J$616,255),0))),"")</f>
        <v>Data not available in the DHIS2</v>
      </c>
      <c r="W378" s="528"/>
      <c r="X378" s="528" t="str">
        <f t="shared" si="24"/>
        <v>CM-2b(M): Proportion de cas de paludisme confirmés ayant reçu un traitement antipaludique de première intention dans la communautéAge&lt;5 ans</v>
      </c>
      <c r="Y378" s="528">
        <f t="shared" si="25"/>
        <v>1</v>
      </c>
      <c r="Z378" s="528" t="str">
        <f t="shared" si="26"/>
        <v>CM-2b(M): Proportion de cas de paludisme confirmés ayant reçu un traitement antipaludique de première intention dans la communauté-1</v>
      </c>
      <c r="AA378" s="528" t="b">
        <f t="shared" si="27"/>
        <v>1</v>
      </c>
      <c r="AB378" s="528" t="s">
        <v>2091</v>
      </c>
      <c r="AC378" s="528" t="str">
        <f t="array" ref="AC378">IFERROR(IF(INDEX('Disaggregation Records'!$G$95:$G$183,MATCH(LEFT(Z378,255),LEFT('Disaggregation Records'!$D$95:$D$183,255),0))=0,"",INDEX('Disaggregation Records'!$G$95:$G$183,MATCH(LEFT(Z378,255),LEFT('Disaggregation Records'!$D$95:$D$183,255),0))),"")</f>
        <v>a1L36000000zoNkEAI</v>
      </c>
      <c r="AD378" s="528" t="s">
        <v>915</v>
      </c>
      <c r="AE378" s="393"/>
      <c r="AF378" s="134"/>
      <c r="AG378" s="134"/>
    </row>
    <row r="379" spans="1:33" ht="47.1" customHeight="1" x14ac:dyDescent="0.25">
      <c r="A379" s="410">
        <v>6</v>
      </c>
      <c r="B379" s="428" t="str">
        <f>IFERROR(VLOOKUP(A379,'Coverage Indicators - Section D'!$A$10:$Y$42,25,FALSE),"")</f>
        <v>CM-2b(M): Proportion de cas de paludisme confirmés ayant reçu un traitement antipaludique de première intention dans la communauté</v>
      </c>
      <c r="C379" s="523" t="str">
        <f t="array" ref="C379">IFERROR(IF(INDEX('Disaggregation Records'!$E$95:$E$183,MATCH(LEFT(Z379,255),LEFT('Disaggregation Records'!$D$95:$D$183,255),0))=0,"",INDEX('Disaggregation Records'!$E$95:$E$183,MATCH(LEFT(Z379,255),LEFT('Disaggregation Records'!$D$95:$D$183,255),0))),"")</f>
        <v/>
      </c>
      <c r="D379" s="523" t="str">
        <f t="array" ref="D379">IFERROR(IF(INDEX('Disaggregation Records'!$F$95:$F$183,MATCH(LEFT(Z379,255),LEFT('Disaggregation Records'!$D$95:$D$183,255),0))=0,"",INDEX('Disaggregation Records'!$F$95:$F$183,MATCH(LEFT(Z379,255),LEFT('Disaggregation Records'!$D$95:$D$183,255),0))),"")</f>
        <v/>
      </c>
      <c r="E379" s="430" t="str">
        <f t="array" ref="E379">IFERROR(IF(INDEX('Disaggregation Data'!$K$315:$K$616,MATCH(LEFT(X379,255),LEFT('Disaggregation Data'!$J$315:$J$616,255),0))=0,"",INDEX('Disaggregation Data'!$K$315:$K$616,MATCH(LEFT(X379,255),LEFT('Disaggregation Data'!J$315:$J$616,255),0))),"")</f>
        <v/>
      </c>
      <c r="F379" s="431" t="str">
        <f t="array" ref="F379">IFERROR(IF(INDEX('Disaggregation Data'!$L$315:$L$616,MATCH(LEFT(X379,255),LEFT('Disaggregation Data'!$J$315:$J$616,255),0))=0,"",INDEX('Disaggregation Data'!$L$315:$L$616,MATCH(LEFT(X379,255),LEFT('Disaggregation Data'!J$315:$J$616,255),0))),"")</f>
        <v/>
      </c>
      <c r="G379" s="495" t="str">
        <f t="array" ref="G379">IFERROR(IF(INDEX('Disaggregation Data'!$M$315:$M$616,MATCH(LEFT(X379,255),LEFT('Disaggregation Data'!$J$315:$J$616,255),0))=0,(E379/F379)*100,INDEX('Disaggregation Data'!$M$315:$M$616,MATCH(LEFT(X379,255),LEFT('Disaggregation Data'!J$315:$J$616,255),0))),"")</f>
        <v/>
      </c>
      <c r="H379" s="434" t="str">
        <f t="array" ref="H379">IFERROR(IF(INDEX('Disaggregation Data'!$N$315:$N$616,MATCH(LEFT(X379,255),LEFT('Disaggregation Data'!$J$315:$J$616,255),0))=0,"",INDEX('Disaggregation Data'!$N$315:$N$616,MATCH(LEFT(X379,255),LEFT('Disaggregation Data'!J$315:$J$616,255),0))),"")</f>
        <v/>
      </c>
      <c r="I379" s="434" t="str">
        <f t="array" ref="I379">IFERROR(IF(INDEX('Disaggregation Data'!$Q$315:$Q$616,MATCH(LEFT(X379,255),LEFT('Disaggregation Data'!$J$315:$J$616,255),0))=0,"",INDEX('Disaggregation Data'!$Q$315:$Q$616,MATCH(LEFT(X379,255),LEFT('Disaggregation Data'!J$315:$J$616,255),0))),"")</f>
        <v/>
      </c>
      <c r="J379" s="448" t="str">
        <f t="array" ref="J379">IFERROR(IF(INDEX('Disaggregation Data'!$R$315:$R$616,MATCH(LEFT(X379,255),LEFT('Disaggregation Data'!$J$315:$J$616,255),0))=0,"",INDEX('Disaggregation Data'!$R$315:$R$616,MATCH(LEFT(X379,255),LEFT('Disaggregation Data'!J$315:$J$616,255),0))),"")</f>
        <v/>
      </c>
      <c r="K379" s="485"/>
      <c r="L379" s="485"/>
      <c r="M379" s="485"/>
      <c r="N379" s="485"/>
      <c r="O379" s="485"/>
      <c r="P379" s="430"/>
      <c r="Q379" s="430"/>
      <c r="R379" s="430"/>
      <c r="S379" s="430"/>
      <c r="T379" s="430"/>
      <c r="U379" s="434" t="str">
        <f t="array" ref="U379">IFERROR(IF(INDEX('Disaggregation Data'!$O$315:$O$616,MATCH(LEFT(X379,255),LEFT('Disaggregation Data'!$J$315:$J$616,255),0))=0,"",INDEX('Disaggregation Data'!$O$315:$O$616,MATCH(LEFT(X379,255),LEFT('Disaggregation Data'!J$315:$J$616,255),0))),"")</f>
        <v/>
      </c>
      <c r="V379" s="448" t="str">
        <f t="array" ref="V379">IFERROR(IF(INDEX('Disaggregation Data'!$P$315:$P$616,MATCH(LEFT(X379,255),LEFT('Disaggregation Data'!$J$315:$J$616,255),0))=0,"",INDEX('Disaggregation Data'!$P$315:$P$616,MATCH(LEFT(X379,255),LEFT('Disaggregation Data'!J$315:$J$616,255),0))),"")</f>
        <v/>
      </c>
      <c r="W379" s="528"/>
      <c r="X379" s="528" t="str">
        <f t="shared" si="24"/>
        <v>CM-2b(M): Proportion de cas de paludisme confirmés ayant reçu un traitement antipaludique de première intention dans la communauté</v>
      </c>
      <c r="Y379" s="528">
        <f t="shared" si="25"/>
        <v>2</v>
      </c>
      <c r="Z379" s="528" t="str">
        <f t="shared" si="26"/>
        <v>CM-2b(M): Proportion de cas de paludisme confirmés ayant reçu un traitement antipaludique de première intention dans la communauté-2</v>
      </c>
      <c r="AA379" s="528" t="b">
        <f t="shared" si="27"/>
        <v>1</v>
      </c>
      <c r="AB379" s="528" t="s">
        <v>2092</v>
      </c>
      <c r="AC379" s="528" t="str">
        <f t="array" ref="AC379">IFERROR(IF(INDEX('Disaggregation Records'!$G$95:$G$183,MATCH(LEFT(Z379,255),LEFT('Disaggregation Records'!$D$95:$D$183,255),0))=0,"",INDEX('Disaggregation Records'!$G$95:$G$183,MATCH(LEFT(Z379,255),LEFT('Disaggregation Records'!$D$95:$D$183,255),0))),"")</f>
        <v/>
      </c>
      <c r="AD379" s="528" t="s">
        <v>915</v>
      </c>
      <c r="AE379" s="393"/>
      <c r="AF379" s="134"/>
      <c r="AG379" s="134"/>
    </row>
    <row r="380" spans="1:33" ht="47.1" customHeight="1" x14ac:dyDescent="0.25">
      <c r="A380" s="410">
        <v>6</v>
      </c>
      <c r="B380" s="428" t="str">
        <f>IFERROR(VLOOKUP(A380,'Coverage Indicators - Section D'!$A$10:$Y$42,25,FALSE),"")</f>
        <v>CM-2b(M): Proportion de cas de paludisme confirmés ayant reçu un traitement antipaludique de première intention dans la communauté</v>
      </c>
      <c r="C380" s="523" t="str">
        <f t="array" ref="C380">IFERROR(IF(INDEX('Disaggregation Records'!$E$95:$E$183,MATCH(LEFT(Z380,255),LEFT('Disaggregation Records'!$D$95:$D$183,255),0))=0,"",INDEX('Disaggregation Records'!$E$95:$E$183,MATCH(LEFT(Z380,255),LEFT('Disaggregation Records'!$D$95:$D$183,255),0))),"")</f>
        <v/>
      </c>
      <c r="D380" s="523" t="str">
        <f t="array" ref="D380">IFERROR(IF(INDEX('Disaggregation Records'!$F$95:$F$183,MATCH(LEFT(Z380,255),LEFT('Disaggregation Records'!$D$95:$D$183,255),0))=0,"",INDEX('Disaggregation Records'!$F$95:$F$183,MATCH(LEFT(Z380,255),LEFT('Disaggregation Records'!$D$95:$D$183,255),0))),"")</f>
        <v/>
      </c>
      <c r="E380" s="430" t="str">
        <f t="array" ref="E380">IFERROR(IF(INDEX('Disaggregation Data'!$K$315:$K$616,MATCH(LEFT(X380,255),LEFT('Disaggregation Data'!$J$315:$J$616,255),0))=0,"",INDEX('Disaggregation Data'!$K$315:$K$616,MATCH(LEFT(X380,255),LEFT('Disaggregation Data'!J$315:$J$616,255),0))),"")</f>
        <v/>
      </c>
      <c r="F380" s="431" t="str">
        <f t="array" ref="F380">IFERROR(IF(INDEX('Disaggregation Data'!$L$315:$L$616,MATCH(LEFT(X380,255),LEFT('Disaggregation Data'!$J$315:$J$616,255),0))=0,"",INDEX('Disaggregation Data'!$L$315:$L$616,MATCH(LEFT(X380,255),LEFT('Disaggregation Data'!J$315:$J$616,255),0))),"")</f>
        <v/>
      </c>
      <c r="G380" s="495" t="str">
        <f t="array" ref="G380">IFERROR(IF(INDEX('Disaggregation Data'!$M$315:$M$616,MATCH(LEFT(X380,255),LEFT('Disaggregation Data'!$J$315:$J$616,255),0))=0,(E380/F380)*100,INDEX('Disaggregation Data'!$M$315:$M$616,MATCH(LEFT(X380,255),LEFT('Disaggregation Data'!J$315:$J$616,255),0))),"")</f>
        <v/>
      </c>
      <c r="H380" s="434" t="str">
        <f t="array" ref="H380">IFERROR(IF(INDEX('Disaggregation Data'!$N$315:$N$616,MATCH(LEFT(X380,255),LEFT('Disaggregation Data'!$J$315:$J$616,255),0))=0,"",INDEX('Disaggregation Data'!$N$315:$N$616,MATCH(LEFT(X380,255),LEFT('Disaggregation Data'!J$315:$J$616,255),0))),"")</f>
        <v/>
      </c>
      <c r="I380" s="434" t="str">
        <f t="array" ref="I380">IFERROR(IF(INDEX('Disaggregation Data'!$Q$315:$Q$616,MATCH(LEFT(X380,255),LEFT('Disaggregation Data'!$J$315:$J$616,255),0))=0,"",INDEX('Disaggregation Data'!$Q$315:$Q$616,MATCH(LEFT(X380,255),LEFT('Disaggregation Data'!J$315:$J$616,255),0))),"")</f>
        <v/>
      </c>
      <c r="J380" s="448" t="str">
        <f t="array" ref="J380">IFERROR(IF(INDEX('Disaggregation Data'!$R$315:$R$616,MATCH(LEFT(X380,255),LEFT('Disaggregation Data'!$J$315:$J$616,255),0))=0,"",INDEX('Disaggregation Data'!$R$315:$R$616,MATCH(LEFT(X380,255),LEFT('Disaggregation Data'!J$315:$J$616,255),0))),"")</f>
        <v/>
      </c>
      <c r="K380" s="485"/>
      <c r="L380" s="485"/>
      <c r="M380" s="485"/>
      <c r="N380" s="485"/>
      <c r="O380" s="485"/>
      <c r="P380" s="430"/>
      <c r="Q380" s="430"/>
      <c r="R380" s="430"/>
      <c r="S380" s="430"/>
      <c r="T380" s="430"/>
      <c r="U380" s="434" t="str">
        <f t="array" ref="U380">IFERROR(IF(INDEX('Disaggregation Data'!$O$315:$O$616,MATCH(LEFT(X380,255),LEFT('Disaggregation Data'!$J$315:$J$616,255),0))=0,"",INDEX('Disaggregation Data'!$O$315:$O$616,MATCH(LEFT(X380,255),LEFT('Disaggregation Data'!J$315:$J$616,255),0))),"")</f>
        <v/>
      </c>
      <c r="V380" s="448" t="str">
        <f t="array" ref="V380">IFERROR(IF(INDEX('Disaggregation Data'!$P$315:$P$616,MATCH(LEFT(X380,255),LEFT('Disaggregation Data'!$J$315:$J$616,255),0))=0,"",INDEX('Disaggregation Data'!$P$315:$P$616,MATCH(LEFT(X380,255),LEFT('Disaggregation Data'!J$315:$J$616,255),0))),"")</f>
        <v/>
      </c>
      <c r="W380" s="528"/>
      <c r="X380" s="528" t="str">
        <f t="shared" si="24"/>
        <v>CM-2b(M): Proportion de cas de paludisme confirmés ayant reçu un traitement antipaludique de première intention dans la communauté</v>
      </c>
      <c r="Y380" s="528">
        <f t="shared" si="25"/>
        <v>3</v>
      </c>
      <c r="Z380" s="528" t="str">
        <f t="shared" si="26"/>
        <v>CM-2b(M): Proportion de cas de paludisme confirmés ayant reçu un traitement antipaludique de première intention dans la communauté-3</v>
      </c>
      <c r="AA380" s="528" t="b">
        <f t="shared" si="27"/>
        <v>1</v>
      </c>
      <c r="AB380" s="528" t="s">
        <v>2093</v>
      </c>
      <c r="AC380" s="528" t="str">
        <f t="array" ref="AC380">IFERROR(IF(INDEX('Disaggregation Records'!$G$95:$G$183,MATCH(LEFT(Z380,255),LEFT('Disaggregation Records'!$D$95:$D$183,255),0))=0,"",INDEX('Disaggregation Records'!$G$95:$G$183,MATCH(LEFT(Z380,255),LEFT('Disaggregation Records'!$D$95:$D$183,255),0))),"")</f>
        <v/>
      </c>
      <c r="AD380" s="528" t="s">
        <v>915</v>
      </c>
      <c r="AE380" s="393"/>
      <c r="AF380" s="134"/>
      <c r="AG380" s="134"/>
    </row>
    <row r="381" spans="1:33" ht="47.1" customHeight="1" x14ac:dyDescent="0.25">
      <c r="A381" s="410">
        <v>6</v>
      </c>
      <c r="B381" s="428" t="str">
        <f>IFERROR(VLOOKUP(A381,'Coverage Indicators - Section D'!$A$10:$Y$42,25,FALSE),"")</f>
        <v>CM-2b(M): Proportion de cas de paludisme confirmés ayant reçu un traitement antipaludique de première intention dans la communauté</v>
      </c>
      <c r="C381" s="523" t="str">
        <f t="array" ref="C381">IFERROR(IF(INDEX('Disaggregation Records'!$E$95:$E$183,MATCH(LEFT(Z381,255),LEFT('Disaggregation Records'!$D$95:$D$183,255),0))=0,"",INDEX('Disaggregation Records'!$E$95:$E$183,MATCH(LEFT(Z381,255),LEFT('Disaggregation Records'!$D$95:$D$183,255),0))),"")</f>
        <v/>
      </c>
      <c r="D381" s="523" t="str">
        <f t="array" ref="D381">IFERROR(IF(INDEX('Disaggregation Records'!$F$95:$F$183,MATCH(LEFT(Z381,255),LEFT('Disaggregation Records'!$D$95:$D$183,255),0))=0,"",INDEX('Disaggregation Records'!$F$95:$F$183,MATCH(LEFT(Z381,255),LEFT('Disaggregation Records'!$D$95:$D$183,255),0))),"")</f>
        <v/>
      </c>
      <c r="E381" s="430" t="str">
        <f t="array" ref="E381">IFERROR(IF(INDEX('Disaggregation Data'!$K$315:$K$616,MATCH(LEFT(X381,255),LEFT('Disaggregation Data'!$J$315:$J$616,255),0))=0,"",INDEX('Disaggregation Data'!$K$315:$K$616,MATCH(LEFT(X381,255),LEFT('Disaggregation Data'!J$315:$J$616,255),0))),"")</f>
        <v/>
      </c>
      <c r="F381" s="431" t="str">
        <f t="array" ref="F381">IFERROR(IF(INDEX('Disaggregation Data'!$L$315:$L$616,MATCH(LEFT(X381,255),LEFT('Disaggregation Data'!$J$315:$J$616,255),0))=0,"",INDEX('Disaggregation Data'!$L$315:$L$616,MATCH(LEFT(X381,255),LEFT('Disaggregation Data'!J$315:$J$616,255),0))),"")</f>
        <v/>
      </c>
      <c r="G381" s="495" t="str">
        <f t="array" ref="G381">IFERROR(IF(INDEX('Disaggregation Data'!$M$315:$M$616,MATCH(LEFT(X381,255),LEFT('Disaggregation Data'!$J$315:$J$616,255),0))=0,(E381/F381)*100,INDEX('Disaggregation Data'!$M$315:$M$616,MATCH(LEFT(X381,255),LEFT('Disaggregation Data'!J$315:$J$616,255),0))),"")</f>
        <v/>
      </c>
      <c r="H381" s="434" t="str">
        <f t="array" ref="H381">IFERROR(IF(INDEX('Disaggregation Data'!$N$315:$N$616,MATCH(LEFT(X381,255),LEFT('Disaggregation Data'!$J$315:$J$616,255),0))=0,"",INDEX('Disaggregation Data'!$N$315:$N$616,MATCH(LEFT(X381,255),LEFT('Disaggregation Data'!J$315:$J$616,255),0))),"")</f>
        <v/>
      </c>
      <c r="I381" s="434" t="str">
        <f t="array" ref="I381">IFERROR(IF(INDEX('Disaggregation Data'!$Q$315:$Q$616,MATCH(LEFT(X381,255),LEFT('Disaggregation Data'!$J$315:$J$616,255),0))=0,"",INDEX('Disaggregation Data'!$Q$315:$Q$616,MATCH(LEFT(X381,255),LEFT('Disaggregation Data'!J$315:$J$616,255),0))),"")</f>
        <v/>
      </c>
      <c r="J381" s="448" t="str">
        <f t="array" ref="J381">IFERROR(IF(INDEX('Disaggregation Data'!$R$315:$R$616,MATCH(LEFT(X381,255),LEFT('Disaggregation Data'!$J$315:$J$616,255),0))=0,"",INDEX('Disaggregation Data'!$R$315:$R$616,MATCH(LEFT(X381,255),LEFT('Disaggregation Data'!J$315:$J$616,255),0))),"")</f>
        <v/>
      </c>
      <c r="K381" s="485"/>
      <c r="L381" s="485"/>
      <c r="M381" s="485"/>
      <c r="N381" s="485"/>
      <c r="O381" s="485"/>
      <c r="P381" s="430"/>
      <c r="Q381" s="430"/>
      <c r="R381" s="430"/>
      <c r="S381" s="430"/>
      <c r="T381" s="430"/>
      <c r="U381" s="434" t="str">
        <f t="array" ref="U381">IFERROR(IF(INDEX('Disaggregation Data'!$O$315:$O$616,MATCH(LEFT(X381,255),LEFT('Disaggregation Data'!$J$315:$J$616,255),0))=0,"",INDEX('Disaggregation Data'!$O$315:$O$616,MATCH(LEFT(X381,255),LEFT('Disaggregation Data'!J$315:$J$616,255),0))),"")</f>
        <v/>
      </c>
      <c r="V381" s="448" t="str">
        <f t="array" ref="V381">IFERROR(IF(INDEX('Disaggregation Data'!$P$315:$P$616,MATCH(LEFT(X381,255),LEFT('Disaggregation Data'!$J$315:$J$616,255),0))=0,"",INDEX('Disaggregation Data'!$P$315:$P$616,MATCH(LEFT(X381,255),LEFT('Disaggregation Data'!J$315:$J$616,255),0))),"")</f>
        <v/>
      </c>
      <c r="W381" s="528"/>
      <c r="X381" s="528" t="str">
        <f t="shared" si="24"/>
        <v>CM-2b(M): Proportion de cas de paludisme confirmés ayant reçu un traitement antipaludique de première intention dans la communauté</v>
      </c>
      <c r="Y381" s="528">
        <f t="shared" si="25"/>
        <v>4</v>
      </c>
      <c r="Z381" s="528" t="str">
        <f t="shared" si="26"/>
        <v>CM-2b(M): Proportion de cas de paludisme confirmés ayant reçu un traitement antipaludique de première intention dans la communauté-4</v>
      </c>
      <c r="AA381" s="528" t="b">
        <f t="shared" si="27"/>
        <v>1</v>
      </c>
      <c r="AB381" s="528" t="s">
        <v>2094</v>
      </c>
      <c r="AC381" s="528" t="str">
        <f t="array" ref="AC381">IFERROR(IF(INDEX('Disaggregation Records'!$G$95:$G$183,MATCH(LEFT(Z381,255),LEFT('Disaggregation Records'!$D$95:$D$183,255),0))=0,"",INDEX('Disaggregation Records'!$G$95:$G$183,MATCH(LEFT(Z381,255),LEFT('Disaggregation Records'!$D$95:$D$183,255),0))),"")</f>
        <v/>
      </c>
      <c r="AD381" s="528" t="s">
        <v>915</v>
      </c>
      <c r="AE381" s="393"/>
      <c r="AF381" s="134"/>
      <c r="AG381" s="134"/>
    </row>
    <row r="382" spans="1:33" ht="47.1" customHeight="1" x14ac:dyDescent="0.25">
      <c r="A382" s="410">
        <v>6</v>
      </c>
      <c r="B382" s="428" t="str">
        <f>IFERROR(VLOOKUP(A382,'Coverage Indicators - Section D'!$A$10:$Y$42,25,FALSE),"")</f>
        <v>CM-2b(M): Proportion de cas de paludisme confirmés ayant reçu un traitement antipaludique de première intention dans la communauté</v>
      </c>
      <c r="C382" s="523" t="str">
        <f t="array" ref="C382">IFERROR(IF(INDEX('Disaggregation Records'!$E$95:$E$183,MATCH(LEFT(Z382,255),LEFT('Disaggregation Records'!$D$95:$D$183,255),0))=0,"",INDEX('Disaggregation Records'!$E$95:$E$183,MATCH(LEFT(Z382,255),LEFT('Disaggregation Records'!$D$95:$D$183,255),0))),"")</f>
        <v/>
      </c>
      <c r="D382" s="523" t="str">
        <f t="array" ref="D382">IFERROR(IF(INDEX('Disaggregation Records'!$F$95:$F$183,MATCH(LEFT(Z382,255),LEFT('Disaggregation Records'!$D$95:$D$183,255),0))=0,"",INDEX('Disaggregation Records'!$F$95:$F$183,MATCH(LEFT(Z382,255),LEFT('Disaggregation Records'!$D$95:$D$183,255),0))),"")</f>
        <v/>
      </c>
      <c r="E382" s="430" t="str">
        <f t="array" ref="E382">IFERROR(IF(INDEX('Disaggregation Data'!$K$315:$K$616,MATCH(LEFT(X382,255),LEFT('Disaggregation Data'!$J$315:$J$616,255),0))=0,"",INDEX('Disaggregation Data'!$K$315:$K$616,MATCH(LEFT(X382,255),LEFT('Disaggregation Data'!J$315:$J$616,255),0))),"")</f>
        <v/>
      </c>
      <c r="F382" s="431" t="str">
        <f t="array" ref="F382">IFERROR(IF(INDEX('Disaggregation Data'!$L$315:$L$616,MATCH(LEFT(X382,255),LEFT('Disaggregation Data'!$J$315:$J$616,255),0))=0,"",INDEX('Disaggregation Data'!$L$315:$L$616,MATCH(LEFT(X382,255),LEFT('Disaggregation Data'!J$315:$J$616,255),0))),"")</f>
        <v/>
      </c>
      <c r="G382" s="495" t="str">
        <f t="array" ref="G382">IFERROR(IF(INDEX('Disaggregation Data'!$M$315:$M$616,MATCH(LEFT(X382,255),LEFT('Disaggregation Data'!$J$315:$J$616,255),0))=0,(E382/F382)*100,INDEX('Disaggregation Data'!$M$315:$M$616,MATCH(LEFT(X382,255),LEFT('Disaggregation Data'!J$315:$J$616,255),0))),"")</f>
        <v/>
      </c>
      <c r="H382" s="434" t="str">
        <f t="array" ref="H382">IFERROR(IF(INDEX('Disaggregation Data'!$N$315:$N$616,MATCH(LEFT(X382,255),LEFT('Disaggregation Data'!$J$315:$J$616,255),0))=0,"",INDEX('Disaggregation Data'!$N$315:$N$616,MATCH(LEFT(X382,255),LEFT('Disaggregation Data'!J$315:$J$616,255),0))),"")</f>
        <v/>
      </c>
      <c r="I382" s="434" t="str">
        <f t="array" ref="I382">IFERROR(IF(INDEX('Disaggregation Data'!$Q$315:$Q$616,MATCH(LEFT(X382,255),LEFT('Disaggregation Data'!$J$315:$J$616,255),0))=0,"",INDEX('Disaggregation Data'!$Q$315:$Q$616,MATCH(LEFT(X382,255),LEFT('Disaggregation Data'!J$315:$J$616,255),0))),"")</f>
        <v/>
      </c>
      <c r="J382" s="448" t="str">
        <f t="array" ref="J382">IFERROR(IF(INDEX('Disaggregation Data'!$R$315:$R$616,MATCH(LEFT(X382,255),LEFT('Disaggregation Data'!$J$315:$J$616,255),0))=0,"",INDEX('Disaggregation Data'!$R$315:$R$616,MATCH(LEFT(X382,255),LEFT('Disaggregation Data'!J$315:$J$616,255),0))),"")</f>
        <v/>
      </c>
      <c r="K382" s="485"/>
      <c r="L382" s="485"/>
      <c r="M382" s="485"/>
      <c r="N382" s="485"/>
      <c r="O382" s="485"/>
      <c r="P382" s="430"/>
      <c r="Q382" s="430"/>
      <c r="R382" s="430"/>
      <c r="S382" s="430"/>
      <c r="T382" s="430"/>
      <c r="U382" s="434" t="str">
        <f t="array" ref="U382">IFERROR(IF(INDEX('Disaggregation Data'!$O$315:$O$616,MATCH(LEFT(X382,255),LEFT('Disaggregation Data'!$J$315:$J$616,255),0))=0,"",INDEX('Disaggregation Data'!$O$315:$O$616,MATCH(LEFT(X382,255),LEFT('Disaggregation Data'!J$315:$J$616,255),0))),"")</f>
        <v/>
      </c>
      <c r="V382" s="448" t="str">
        <f t="array" ref="V382">IFERROR(IF(INDEX('Disaggregation Data'!$P$315:$P$616,MATCH(LEFT(X382,255),LEFT('Disaggregation Data'!$J$315:$J$616,255),0))=0,"",INDEX('Disaggregation Data'!$P$315:$P$616,MATCH(LEFT(X382,255),LEFT('Disaggregation Data'!J$315:$J$616,255),0))),"")</f>
        <v/>
      </c>
      <c r="W382" s="528"/>
      <c r="X382" s="528" t="str">
        <f t="shared" si="24"/>
        <v>CM-2b(M): Proportion de cas de paludisme confirmés ayant reçu un traitement antipaludique de première intention dans la communauté</v>
      </c>
      <c r="Y382" s="528">
        <f t="shared" si="25"/>
        <v>5</v>
      </c>
      <c r="Z382" s="528" t="str">
        <f t="shared" si="26"/>
        <v>CM-2b(M): Proportion de cas de paludisme confirmés ayant reçu un traitement antipaludique de première intention dans la communauté-5</v>
      </c>
      <c r="AA382" s="528" t="b">
        <f t="shared" si="27"/>
        <v>1</v>
      </c>
      <c r="AB382" s="528" t="s">
        <v>2095</v>
      </c>
      <c r="AC382" s="528" t="str">
        <f t="array" ref="AC382">IFERROR(IF(INDEX('Disaggregation Records'!$G$95:$G$183,MATCH(LEFT(Z382,255),LEFT('Disaggregation Records'!$D$95:$D$183,255),0))=0,"",INDEX('Disaggregation Records'!$G$95:$G$183,MATCH(LEFT(Z382,255),LEFT('Disaggregation Records'!$D$95:$D$183,255),0))),"")</f>
        <v/>
      </c>
      <c r="AD382" s="528" t="s">
        <v>915</v>
      </c>
      <c r="AE382" s="393"/>
      <c r="AF382" s="134"/>
      <c r="AG382" s="134"/>
    </row>
    <row r="383" spans="1:33" ht="47.1" customHeight="1" x14ac:dyDescent="0.25">
      <c r="A383" s="410">
        <v>6</v>
      </c>
      <c r="B383" s="428" t="str">
        <f>IFERROR(VLOOKUP(A383,'Coverage Indicators - Section D'!$A$10:$Y$42,25,FALSE),"")</f>
        <v>CM-2b(M): Proportion de cas de paludisme confirmés ayant reçu un traitement antipaludique de première intention dans la communauté</v>
      </c>
      <c r="C383" s="523" t="str">
        <f t="array" ref="C383">IFERROR(IF(INDEX('Disaggregation Records'!$E$95:$E$183,MATCH(LEFT(Z383,255),LEFT('Disaggregation Records'!$D$95:$D$183,255),0))=0,"",INDEX('Disaggregation Records'!$E$95:$E$183,MATCH(LEFT(Z383,255),LEFT('Disaggregation Records'!$D$95:$D$183,255),0))),"")</f>
        <v/>
      </c>
      <c r="D383" s="523" t="str">
        <f t="array" ref="D383">IFERROR(IF(INDEX('Disaggregation Records'!$F$95:$F$183,MATCH(LEFT(Z383,255),LEFT('Disaggregation Records'!$D$95:$D$183,255),0))=0,"",INDEX('Disaggregation Records'!$F$95:$F$183,MATCH(LEFT(Z383,255),LEFT('Disaggregation Records'!$D$95:$D$183,255),0))),"")</f>
        <v/>
      </c>
      <c r="E383" s="430" t="str">
        <f t="array" ref="E383">IFERROR(IF(INDEX('Disaggregation Data'!$K$315:$K$616,MATCH(LEFT(X383,255),LEFT('Disaggregation Data'!$J$315:$J$616,255),0))=0,"",INDEX('Disaggregation Data'!$K$315:$K$616,MATCH(LEFT(X383,255),LEFT('Disaggregation Data'!J$315:$J$616,255),0))),"")</f>
        <v/>
      </c>
      <c r="F383" s="431" t="str">
        <f t="array" ref="F383">IFERROR(IF(INDEX('Disaggregation Data'!$L$315:$L$616,MATCH(LEFT(X383,255),LEFT('Disaggregation Data'!$J$315:$J$616,255),0))=0,"",INDEX('Disaggregation Data'!$L$315:$L$616,MATCH(LEFT(X383,255),LEFT('Disaggregation Data'!J$315:$J$616,255),0))),"")</f>
        <v/>
      </c>
      <c r="G383" s="495" t="str">
        <f t="array" ref="G383">IFERROR(IF(INDEX('Disaggregation Data'!$M$315:$M$616,MATCH(LEFT(X383,255),LEFT('Disaggregation Data'!$J$315:$J$616,255),0))=0,(E383/F383)*100,INDEX('Disaggregation Data'!$M$315:$M$616,MATCH(LEFT(X383,255),LEFT('Disaggregation Data'!J$315:$J$616,255),0))),"")</f>
        <v/>
      </c>
      <c r="H383" s="434" t="str">
        <f t="array" ref="H383">IFERROR(IF(INDEX('Disaggregation Data'!$N$315:$N$616,MATCH(LEFT(X383,255),LEFT('Disaggregation Data'!$J$315:$J$616,255),0))=0,"",INDEX('Disaggregation Data'!$N$315:$N$616,MATCH(LEFT(X383,255),LEFT('Disaggregation Data'!J$315:$J$616,255),0))),"")</f>
        <v/>
      </c>
      <c r="I383" s="434" t="str">
        <f t="array" ref="I383">IFERROR(IF(INDEX('Disaggregation Data'!$Q$315:$Q$616,MATCH(LEFT(X383,255),LEFT('Disaggregation Data'!$J$315:$J$616,255),0))=0,"",INDEX('Disaggregation Data'!$Q$315:$Q$616,MATCH(LEFT(X383,255),LEFT('Disaggregation Data'!J$315:$J$616,255),0))),"")</f>
        <v/>
      </c>
      <c r="J383" s="448" t="str">
        <f t="array" ref="J383">IFERROR(IF(INDEX('Disaggregation Data'!$R$315:$R$616,MATCH(LEFT(X383,255),LEFT('Disaggregation Data'!$J$315:$J$616,255),0))=0,"",INDEX('Disaggregation Data'!$R$315:$R$616,MATCH(LEFT(X383,255),LEFT('Disaggregation Data'!J$315:$J$616,255),0))),"")</f>
        <v/>
      </c>
      <c r="K383" s="485"/>
      <c r="L383" s="485"/>
      <c r="M383" s="485"/>
      <c r="N383" s="485"/>
      <c r="O383" s="485"/>
      <c r="P383" s="430"/>
      <c r="Q383" s="430"/>
      <c r="R383" s="430"/>
      <c r="S383" s="430"/>
      <c r="T383" s="430"/>
      <c r="U383" s="434" t="str">
        <f t="array" ref="U383">IFERROR(IF(INDEX('Disaggregation Data'!$O$315:$O$616,MATCH(LEFT(X383,255),LEFT('Disaggregation Data'!$J$315:$J$616,255),0))=0,"",INDEX('Disaggregation Data'!$O$315:$O$616,MATCH(LEFT(X383,255),LEFT('Disaggregation Data'!J$315:$J$616,255),0))),"")</f>
        <v/>
      </c>
      <c r="V383" s="448" t="str">
        <f t="array" ref="V383">IFERROR(IF(INDEX('Disaggregation Data'!$P$315:$P$616,MATCH(LEFT(X383,255),LEFT('Disaggregation Data'!$J$315:$J$616,255),0))=0,"",INDEX('Disaggregation Data'!$P$315:$P$616,MATCH(LEFT(X383,255),LEFT('Disaggregation Data'!J$315:$J$616,255),0))),"")</f>
        <v/>
      </c>
      <c r="W383" s="528"/>
      <c r="X383" s="528" t="str">
        <f t="shared" si="24"/>
        <v>CM-2b(M): Proportion de cas de paludisme confirmés ayant reçu un traitement antipaludique de première intention dans la communauté</v>
      </c>
      <c r="Y383" s="528">
        <f t="shared" si="25"/>
        <v>6</v>
      </c>
      <c r="Z383" s="528" t="str">
        <f t="shared" si="26"/>
        <v>CM-2b(M): Proportion de cas de paludisme confirmés ayant reçu un traitement antipaludique de première intention dans la communauté-6</v>
      </c>
      <c r="AA383" s="528" t="b">
        <f t="shared" si="27"/>
        <v>1</v>
      </c>
      <c r="AB383" s="528" t="s">
        <v>2096</v>
      </c>
      <c r="AC383" s="528" t="str">
        <f t="array" ref="AC383">IFERROR(IF(INDEX('Disaggregation Records'!$G$95:$G$183,MATCH(LEFT(Z383,255),LEFT('Disaggregation Records'!$D$95:$D$183,255),0))=0,"",INDEX('Disaggregation Records'!$G$95:$G$183,MATCH(LEFT(Z383,255),LEFT('Disaggregation Records'!$D$95:$D$183,255),0))),"")</f>
        <v/>
      </c>
      <c r="AD383" s="528" t="s">
        <v>915</v>
      </c>
      <c r="AE383" s="393"/>
      <c r="AF383" s="134"/>
      <c r="AG383" s="134"/>
    </row>
    <row r="384" spans="1:33" ht="47.1" customHeight="1" x14ac:dyDescent="0.25">
      <c r="A384" s="410">
        <v>6</v>
      </c>
      <c r="B384" s="428" t="str">
        <f>IFERROR(VLOOKUP(A384,'Coverage Indicators - Section D'!$A$10:$Y$42,25,FALSE),"")</f>
        <v>CM-2b(M): Proportion de cas de paludisme confirmés ayant reçu un traitement antipaludique de première intention dans la communauté</v>
      </c>
      <c r="C384" s="523" t="str">
        <f t="array" ref="C384">IFERROR(IF(INDEX('Disaggregation Records'!$E$95:$E$183,MATCH(LEFT(Z384,255),LEFT('Disaggregation Records'!$D$95:$D$183,255),0))=0,"",INDEX('Disaggregation Records'!$E$95:$E$183,MATCH(LEFT(Z384,255),LEFT('Disaggregation Records'!$D$95:$D$183,255),0))),"")</f>
        <v/>
      </c>
      <c r="D384" s="523" t="str">
        <f t="array" ref="D384">IFERROR(IF(INDEX('Disaggregation Records'!$F$95:$F$183,MATCH(LEFT(Z384,255),LEFT('Disaggregation Records'!$D$95:$D$183,255),0))=0,"",INDEX('Disaggregation Records'!$F$95:$F$183,MATCH(LEFT(Z384,255),LEFT('Disaggregation Records'!$D$95:$D$183,255),0))),"")</f>
        <v/>
      </c>
      <c r="E384" s="430" t="str">
        <f t="array" ref="E384">IFERROR(IF(INDEX('Disaggregation Data'!$K$315:$K$616,MATCH(LEFT(X384,255),LEFT('Disaggregation Data'!$J$315:$J$616,255),0))=0,"",INDEX('Disaggregation Data'!$K$315:$K$616,MATCH(LEFT(X384,255),LEFT('Disaggregation Data'!J$315:$J$616,255),0))),"")</f>
        <v/>
      </c>
      <c r="F384" s="431" t="str">
        <f t="array" ref="F384">IFERROR(IF(INDEX('Disaggregation Data'!$L$315:$L$616,MATCH(LEFT(X384,255),LEFT('Disaggregation Data'!$J$315:$J$616,255),0))=0,"",INDEX('Disaggregation Data'!$L$315:$L$616,MATCH(LEFT(X384,255),LEFT('Disaggregation Data'!J$315:$J$616,255),0))),"")</f>
        <v/>
      </c>
      <c r="G384" s="495" t="str">
        <f t="array" ref="G384">IFERROR(IF(INDEX('Disaggregation Data'!$M$315:$M$616,MATCH(LEFT(X384,255),LEFT('Disaggregation Data'!$J$315:$J$616,255),0))=0,(E384/F384)*100,INDEX('Disaggregation Data'!$M$315:$M$616,MATCH(LEFT(X384,255),LEFT('Disaggregation Data'!J$315:$J$616,255),0))),"")</f>
        <v/>
      </c>
      <c r="H384" s="434" t="str">
        <f t="array" ref="H384">IFERROR(IF(INDEX('Disaggregation Data'!$N$315:$N$616,MATCH(LEFT(X384,255),LEFT('Disaggregation Data'!$J$315:$J$616,255),0))=0,"",INDEX('Disaggregation Data'!$N$315:$N$616,MATCH(LEFT(X384,255),LEFT('Disaggregation Data'!J$315:$J$616,255),0))),"")</f>
        <v/>
      </c>
      <c r="I384" s="434" t="str">
        <f t="array" ref="I384">IFERROR(IF(INDEX('Disaggregation Data'!$Q$315:$Q$616,MATCH(LEFT(X384,255),LEFT('Disaggregation Data'!$J$315:$J$616,255),0))=0,"",INDEX('Disaggregation Data'!$Q$315:$Q$616,MATCH(LEFT(X384,255),LEFT('Disaggregation Data'!J$315:$J$616,255),0))),"")</f>
        <v/>
      </c>
      <c r="J384" s="448" t="str">
        <f t="array" ref="J384">IFERROR(IF(INDEX('Disaggregation Data'!$R$315:$R$616,MATCH(LEFT(X384,255),LEFT('Disaggregation Data'!$J$315:$J$616,255),0))=0,"",INDEX('Disaggregation Data'!$R$315:$R$616,MATCH(LEFT(X384,255),LEFT('Disaggregation Data'!J$315:$J$616,255),0))),"")</f>
        <v/>
      </c>
      <c r="K384" s="485"/>
      <c r="L384" s="485"/>
      <c r="M384" s="485"/>
      <c r="N384" s="485"/>
      <c r="O384" s="485"/>
      <c r="P384" s="430"/>
      <c r="Q384" s="430"/>
      <c r="R384" s="430"/>
      <c r="S384" s="430"/>
      <c r="T384" s="430"/>
      <c r="U384" s="434" t="str">
        <f t="array" ref="U384">IFERROR(IF(INDEX('Disaggregation Data'!$O$315:$O$616,MATCH(LEFT(X384,255),LEFT('Disaggregation Data'!$J$315:$J$616,255),0))=0,"",INDEX('Disaggregation Data'!$O$315:$O$616,MATCH(LEFT(X384,255),LEFT('Disaggregation Data'!J$315:$J$616,255),0))),"")</f>
        <v/>
      </c>
      <c r="V384" s="448" t="str">
        <f t="array" ref="V384">IFERROR(IF(INDEX('Disaggregation Data'!$P$315:$P$616,MATCH(LEFT(X384,255),LEFT('Disaggregation Data'!$J$315:$J$616,255),0))=0,"",INDEX('Disaggregation Data'!$P$315:$P$616,MATCH(LEFT(X384,255),LEFT('Disaggregation Data'!J$315:$J$616,255),0))),"")</f>
        <v/>
      </c>
      <c r="W384" s="528"/>
      <c r="X384" s="528" t="str">
        <f t="shared" si="24"/>
        <v>CM-2b(M): Proportion de cas de paludisme confirmés ayant reçu un traitement antipaludique de première intention dans la communauté</v>
      </c>
      <c r="Y384" s="528">
        <f t="shared" si="25"/>
        <v>7</v>
      </c>
      <c r="Z384" s="528" t="str">
        <f t="shared" si="26"/>
        <v>CM-2b(M): Proportion de cas de paludisme confirmés ayant reçu un traitement antipaludique de première intention dans la communauté-7</v>
      </c>
      <c r="AA384" s="528" t="b">
        <f t="shared" si="27"/>
        <v>1</v>
      </c>
      <c r="AB384" s="528" t="s">
        <v>2097</v>
      </c>
      <c r="AC384" s="528" t="str">
        <f t="array" ref="AC384">IFERROR(IF(INDEX('Disaggregation Records'!$G$95:$G$183,MATCH(LEFT(Z384,255),LEFT('Disaggregation Records'!$D$95:$D$183,255),0))=0,"",INDEX('Disaggregation Records'!$G$95:$G$183,MATCH(LEFT(Z384,255),LEFT('Disaggregation Records'!$D$95:$D$183,255),0))),"")</f>
        <v/>
      </c>
      <c r="AD384" s="528" t="s">
        <v>915</v>
      </c>
      <c r="AE384" s="393"/>
      <c r="AF384" s="134"/>
      <c r="AG384" s="134"/>
    </row>
    <row r="385" spans="1:33" ht="47.1" customHeight="1" x14ac:dyDescent="0.25">
      <c r="A385" s="410">
        <v>6</v>
      </c>
      <c r="B385" s="428" t="str">
        <f>IFERROR(VLOOKUP(A385,'Coverage Indicators - Section D'!$A$10:$Y$42,25,FALSE),"")</f>
        <v>CM-2b(M): Proportion de cas de paludisme confirmés ayant reçu un traitement antipaludique de première intention dans la communauté</v>
      </c>
      <c r="C385" s="523" t="str">
        <f t="array" ref="C385">IFERROR(IF(INDEX('Disaggregation Records'!$E$95:$E$183,MATCH(LEFT(Z385,255),LEFT('Disaggregation Records'!$D$95:$D$183,255),0))=0,"",INDEX('Disaggregation Records'!$E$95:$E$183,MATCH(LEFT(Z385,255),LEFT('Disaggregation Records'!$D$95:$D$183,255),0))),"")</f>
        <v/>
      </c>
      <c r="D385" s="523" t="str">
        <f t="array" ref="D385">IFERROR(IF(INDEX('Disaggregation Records'!$F$95:$F$183,MATCH(LEFT(Z385,255),LEFT('Disaggregation Records'!$D$95:$D$183,255),0))=0,"",INDEX('Disaggregation Records'!$F$95:$F$183,MATCH(LEFT(Z385,255),LEFT('Disaggregation Records'!$D$95:$D$183,255),0))),"")</f>
        <v/>
      </c>
      <c r="E385" s="430" t="str">
        <f t="array" ref="E385">IFERROR(IF(INDEX('Disaggregation Data'!$K$315:$K$616,MATCH(LEFT(X385,255),LEFT('Disaggregation Data'!$J$315:$J$616,255),0))=0,"",INDEX('Disaggregation Data'!$K$315:$K$616,MATCH(LEFT(X385,255),LEFT('Disaggregation Data'!J$315:$J$616,255),0))),"")</f>
        <v/>
      </c>
      <c r="F385" s="431" t="str">
        <f t="array" ref="F385">IFERROR(IF(INDEX('Disaggregation Data'!$L$315:$L$616,MATCH(LEFT(X385,255),LEFT('Disaggregation Data'!$J$315:$J$616,255),0))=0,"",INDEX('Disaggregation Data'!$L$315:$L$616,MATCH(LEFT(X385,255),LEFT('Disaggregation Data'!J$315:$J$616,255),0))),"")</f>
        <v/>
      </c>
      <c r="G385" s="495" t="str">
        <f t="array" ref="G385">IFERROR(IF(INDEX('Disaggregation Data'!$M$315:$M$616,MATCH(LEFT(X385,255),LEFT('Disaggregation Data'!$J$315:$J$616,255),0))=0,(E385/F385)*100,INDEX('Disaggregation Data'!$M$315:$M$616,MATCH(LEFT(X385,255),LEFT('Disaggregation Data'!J$315:$J$616,255),0))),"")</f>
        <v/>
      </c>
      <c r="H385" s="434" t="str">
        <f t="array" ref="H385">IFERROR(IF(INDEX('Disaggregation Data'!$N$315:$N$616,MATCH(LEFT(X385,255),LEFT('Disaggregation Data'!$J$315:$J$616,255),0))=0,"",INDEX('Disaggregation Data'!$N$315:$N$616,MATCH(LEFT(X385,255),LEFT('Disaggregation Data'!J$315:$J$616,255),0))),"")</f>
        <v/>
      </c>
      <c r="I385" s="434" t="str">
        <f t="array" ref="I385">IFERROR(IF(INDEX('Disaggregation Data'!$Q$315:$Q$616,MATCH(LEFT(X385,255),LEFT('Disaggregation Data'!$J$315:$J$616,255),0))=0,"",INDEX('Disaggregation Data'!$Q$315:$Q$616,MATCH(LEFT(X385,255),LEFT('Disaggregation Data'!J$315:$J$616,255),0))),"")</f>
        <v/>
      </c>
      <c r="J385" s="448" t="str">
        <f t="array" ref="J385">IFERROR(IF(INDEX('Disaggregation Data'!$R$315:$R$616,MATCH(LEFT(X385,255),LEFT('Disaggregation Data'!$J$315:$J$616,255),0))=0,"",INDEX('Disaggregation Data'!$R$315:$R$616,MATCH(LEFT(X385,255),LEFT('Disaggregation Data'!J$315:$J$616,255),0))),"")</f>
        <v/>
      </c>
      <c r="K385" s="485"/>
      <c r="L385" s="485"/>
      <c r="M385" s="485"/>
      <c r="N385" s="485"/>
      <c r="O385" s="485"/>
      <c r="P385" s="430"/>
      <c r="Q385" s="430"/>
      <c r="R385" s="430"/>
      <c r="S385" s="430"/>
      <c r="T385" s="430"/>
      <c r="U385" s="434" t="str">
        <f t="array" ref="U385">IFERROR(IF(INDEX('Disaggregation Data'!$O$315:$O$616,MATCH(LEFT(X385,255),LEFT('Disaggregation Data'!$J$315:$J$616,255),0))=0,"",INDEX('Disaggregation Data'!$O$315:$O$616,MATCH(LEFT(X385,255),LEFT('Disaggregation Data'!J$315:$J$616,255),0))),"")</f>
        <v/>
      </c>
      <c r="V385" s="448" t="str">
        <f t="array" ref="V385">IFERROR(IF(INDEX('Disaggregation Data'!$P$315:$P$616,MATCH(LEFT(X385,255),LEFT('Disaggregation Data'!$J$315:$J$616,255),0))=0,"",INDEX('Disaggregation Data'!$P$315:$P$616,MATCH(LEFT(X385,255),LEFT('Disaggregation Data'!J$315:$J$616,255),0))),"")</f>
        <v/>
      </c>
      <c r="W385" s="528"/>
      <c r="X385" s="528" t="str">
        <f t="shared" si="24"/>
        <v>CM-2b(M): Proportion de cas de paludisme confirmés ayant reçu un traitement antipaludique de première intention dans la communauté</v>
      </c>
      <c r="Y385" s="528">
        <f t="shared" si="25"/>
        <v>8</v>
      </c>
      <c r="Z385" s="528" t="str">
        <f t="shared" si="26"/>
        <v>CM-2b(M): Proportion de cas de paludisme confirmés ayant reçu un traitement antipaludique de première intention dans la communauté-8</v>
      </c>
      <c r="AA385" s="528" t="b">
        <f t="shared" si="27"/>
        <v>1</v>
      </c>
      <c r="AB385" s="528" t="s">
        <v>2098</v>
      </c>
      <c r="AC385" s="528" t="str">
        <f t="array" ref="AC385">IFERROR(IF(INDEX('Disaggregation Records'!$G$95:$G$183,MATCH(LEFT(Z385,255),LEFT('Disaggregation Records'!$D$95:$D$183,255),0))=0,"",INDEX('Disaggregation Records'!$G$95:$G$183,MATCH(LEFT(Z385,255),LEFT('Disaggregation Records'!$D$95:$D$183,255),0))),"")</f>
        <v/>
      </c>
      <c r="AD385" s="528" t="s">
        <v>915</v>
      </c>
      <c r="AE385" s="393"/>
      <c r="AF385" s="134"/>
      <c r="AG385" s="134"/>
    </row>
    <row r="386" spans="1:33" ht="47.1" customHeight="1" x14ac:dyDescent="0.25">
      <c r="A386" s="410">
        <v>6</v>
      </c>
      <c r="B386" s="428" t="str">
        <f>IFERROR(VLOOKUP(A386,'Coverage Indicators - Section D'!$A$10:$Y$42,25,FALSE),"")</f>
        <v>CM-2b(M): Proportion de cas de paludisme confirmés ayant reçu un traitement antipaludique de première intention dans la communauté</v>
      </c>
      <c r="C386" s="523" t="str">
        <f t="array" ref="C386">IFERROR(IF(INDEX('Disaggregation Records'!$E$95:$E$183,MATCH(LEFT(Z386,255),LEFT('Disaggregation Records'!$D$95:$D$183,255),0))=0,"",INDEX('Disaggregation Records'!$E$95:$E$183,MATCH(LEFT(Z386,255),LEFT('Disaggregation Records'!$D$95:$D$183,255),0))),"")</f>
        <v/>
      </c>
      <c r="D386" s="523" t="str">
        <f t="array" ref="D386">IFERROR(IF(INDEX('Disaggregation Records'!$F$95:$F$183,MATCH(LEFT(Z386,255),LEFT('Disaggregation Records'!$D$95:$D$183,255),0))=0,"",INDEX('Disaggregation Records'!$F$95:$F$183,MATCH(LEFT(Z386,255),LEFT('Disaggregation Records'!$D$95:$D$183,255),0))),"")</f>
        <v/>
      </c>
      <c r="E386" s="430" t="str">
        <f t="array" ref="E386">IFERROR(IF(INDEX('Disaggregation Data'!$K$315:$K$616,MATCH(LEFT(X386,255),LEFT('Disaggregation Data'!$J$315:$J$616,255),0))=0,"",INDEX('Disaggregation Data'!$K$315:$K$616,MATCH(LEFT(X386,255),LEFT('Disaggregation Data'!J$315:$J$616,255),0))),"")</f>
        <v/>
      </c>
      <c r="F386" s="431" t="str">
        <f t="array" ref="F386">IFERROR(IF(INDEX('Disaggregation Data'!$L$315:$L$616,MATCH(LEFT(X386,255),LEFT('Disaggregation Data'!$J$315:$J$616,255),0))=0,"",INDEX('Disaggregation Data'!$L$315:$L$616,MATCH(LEFT(X386,255),LEFT('Disaggregation Data'!J$315:$J$616,255),0))),"")</f>
        <v/>
      </c>
      <c r="G386" s="495" t="str">
        <f t="array" ref="G386">IFERROR(IF(INDEX('Disaggregation Data'!$M$315:$M$616,MATCH(LEFT(X386,255),LEFT('Disaggregation Data'!$J$315:$J$616,255),0))=0,(E386/F386)*100,INDEX('Disaggregation Data'!$M$315:$M$616,MATCH(LEFT(X386,255),LEFT('Disaggregation Data'!J$315:$J$616,255),0))),"")</f>
        <v/>
      </c>
      <c r="H386" s="434" t="str">
        <f t="array" ref="H386">IFERROR(IF(INDEX('Disaggregation Data'!$N$315:$N$616,MATCH(LEFT(X386,255),LEFT('Disaggregation Data'!$J$315:$J$616,255),0))=0,"",INDEX('Disaggregation Data'!$N$315:$N$616,MATCH(LEFT(X386,255),LEFT('Disaggregation Data'!J$315:$J$616,255),0))),"")</f>
        <v/>
      </c>
      <c r="I386" s="434" t="str">
        <f t="array" ref="I386">IFERROR(IF(INDEX('Disaggregation Data'!$Q$315:$Q$616,MATCH(LEFT(X386,255),LEFT('Disaggregation Data'!$J$315:$J$616,255),0))=0,"",INDEX('Disaggregation Data'!$Q$315:$Q$616,MATCH(LEFT(X386,255),LEFT('Disaggregation Data'!J$315:$J$616,255),0))),"")</f>
        <v/>
      </c>
      <c r="J386" s="448" t="str">
        <f t="array" ref="J386">IFERROR(IF(INDEX('Disaggregation Data'!$R$315:$R$616,MATCH(LEFT(X386,255),LEFT('Disaggregation Data'!$J$315:$J$616,255),0))=0,"",INDEX('Disaggregation Data'!$R$315:$R$616,MATCH(LEFT(X386,255),LEFT('Disaggregation Data'!J$315:$J$616,255),0))),"")</f>
        <v/>
      </c>
      <c r="K386" s="485"/>
      <c r="L386" s="485"/>
      <c r="M386" s="485"/>
      <c r="N386" s="485"/>
      <c r="O386" s="485"/>
      <c r="P386" s="430"/>
      <c r="Q386" s="430"/>
      <c r="R386" s="430"/>
      <c r="S386" s="430"/>
      <c r="T386" s="430"/>
      <c r="U386" s="434" t="str">
        <f t="array" ref="U386">IFERROR(IF(INDEX('Disaggregation Data'!$O$315:$O$616,MATCH(LEFT(X386,255),LEFT('Disaggregation Data'!$J$315:$J$616,255),0))=0,"",INDEX('Disaggregation Data'!$O$315:$O$616,MATCH(LEFT(X386,255),LEFT('Disaggregation Data'!J$315:$J$616,255),0))),"")</f>
        <v/>
      </c>
      <c r="V386" s="448" t="str">
        <f t="array" ref="V386">IFERROR(IF(INDEX('Disaggregation Data'!$P$315:$P$616,MATCH(LEFT(X386,255),LEFT('Disaggregation Data'!$J$315:$J$616,255),0))=0,"",INDEX('Disaggregation Data'!$P$315:$P$616,MATCH(LEFT(X386,255),LEFT('Disaggregation Data'!J$315:$J$616,255),0))),"")</f>
        <v/>
      </c>
      <c r="W386" s="528"/>
      <c r="X386" s="528" t="str">
        <f t="shared" si="24"/>
        <v>CM-2b(M): Proportion de cas de paludisme confirmés ayant reçu un traitement antipaludique de première intention dans la communauté</v>
      </c>
      <c r="Y386" s="528">
        <f t="shared" si="25"/>
        <v>9</v>
      </c>
      <c r="Z386" s="528" t="str">
        <f t="shared" si="26"/>
        <v>CM-2b(M): Proportion de cas de paludisme confirmés ayant reçu un traitement antipaludique de première intention dans la communauté-9</v>
      </c>
      <c r="AA386" s="528" t="b">
        <f t="shared" si="27"/>
        <v>1</v>
      </c>
      <c r="AB386" s="528" t="s">
        <v>2099</v>
      </c>
      <c r="AC386" s="528" t="str">
        <f t="array" ref="AC386">IFERROR(IF(INDEX('Disaggregation Records'!$G$95:$G$183,MATCH(LEFT(Z386,255),LEFT('Disaggregation Records'!$D$95:$D$183,255),0))=0,"",INDEX('Disaggregation Records'!$G$95:$G$183,MATCH(LEFT(Z386,255),LEFT('Disaggregation Records'!$D$95:$D$183,255),0))),"")</f>
        <v/>
      </c>
      <c r="AD386" s="528" t="s">
        <v>915</v>
      </c>
      <c r="AE386" s="393"/>
      <c r="AF386" s="134"/>
      <c r="AG386" s="134"/>
    </row>
    <row r="387" spans="1:33" ht="47.1" customHeight="1" x14ac:dyDescent="0.25">
      <c r="A387" s="410">
        <v>7</v>
      </c>
      <c r="B387" s="428" t="str">
        <f>IFERROR(VLOOKUP(A387,'Coverage Indicators - Section D'!$A$10:$Y$42,25,FALSE),"")</f>
        <v>CM-3c: Proportion de cas de paludisme estimés (présumés et confirmés) ayant reçu un traitement antipaludique de première intention dans des établissements de santé privés</v>
      </c>
      <c r="C387" s="523" t="str">
        <f t="array" ref="C387">IFERROR(IF(INDEX('Disaggregation Records'!$E$95:$E$183,MATCH(LEFT(Z387,255),LEFT('Disaggregation Records'!$D$95:$D$183,255),0))=0,"",INDEX('Disaggregation Records'!$E$95:$E$183,MATCH(LEFT(Z387,255),LEFT('Disaggregation Records'!$D$95:$D$183,255),0))),"")</f>
        <v>Age</v>
      </c>
      <c r="D387" s="523" t="str">
        <f t="array" ref="D387">IFERROR(IF(INDEX('Disaggregation Records'!$F$95:$F$183,MATCH(LEFT(Z387,255),LEFT('Disaggregation Records'!$D$95:$D$183,255),0))=0,"",INDEX('Disaggregation Records'!$F$95:$F$183,MATCH(LEFT(Z387,255),LEFT('Disaggregation Records'!$D$95:$D$183,255),0))),"")</f>
        <v>&lt;5 ans</v>
      </c>
      <c r="E387" s="430" t="str">
        <f t="array" ref="E387">IFERROR(IF(INDEX('Disaggregation Data'!$K$315:$K$616,MATCH(LEFT(X387,255),LEFT('Disaggregation Data'!$J$315:$J$616,255),0))=0,"",INDEX('Disaggregation Data'!$K$315:$K$616,MATCH(LEFT(X387,255),LEFT('Disaggregation Data'!J$315:$J$616,255),0))),"")</f>
        <v/>
      </c>
      <c r="F387" s="431" t="str">
        <f t="array" ref="F387">IFERROR(IF(INDEX('Disaggregation Data'!$L$315:$L$616,MATCH(LEFT(X387,255),LEFT('Disaggregation Data'!$J$315:$J$616,255),0))=0,"",INDEX('Disaggregation Data'!$L$315:$L$616,MATCH(LEFT(X387,255),LEFT('Disaggregation Data'!J$315:$J$616,255),0))),"")</f>
        <v/>
      </c>
      <c r="G387" s="495" t="str">
        <f t="array" ref="G387">IFERROR(IF(INDEX('Disaggregation Data'!$M$315:$M$616,MATCH(LEFT(X387,255),LEFT('Disaggregation Data'!$J$315:$J$616,255),0))=0,(E387/F387)*100,INDEX('Disaggregation Data'!$M$315:$M$616,MATCH(LEFT(X387,255),LEFT('Disaggregation Data'!J$315:$J$616,255),0))),"")</f>
        <v/>
      </c>
      <c r="H387" s="434" t="str">
        <f t="array" ref="H387">IFERROR(IF(INDEX('Disaggregation Data'!$N$315:$N$616,MATCH(LEFT(X387,255),LEFT('Disaggregation Data'!$J$315:$J$616,255),0))=0,"",INDEX('Disaggregation Data'!$N$315:$N$616,MATCH(LEFT(X387,255),LEFT('Disaggregation Data'!J$315:$J$616,255),0))),"")</f>
        <v/>
      </c>
      <c r="I387" s="434" t="str">
        <f t="array" ref="I387">IFERROR(IF(INDEX('Disaggregation Data'!$Q$315:$Q$616,MATCH(LEFT(X387,255),LEFT('Disaggregation Data'!$J$315:$J$616,255),0))=0,"",INDEX('Disaggregation Data'!$Q$315:$Q$616,MATCH(LEFT(X387,255),LEFT('Disaggregation Data'!J$315:$J$616,255),0))),"")</f>
        <v/>
      </c>
      <c r="J387" s="448" t="str">
        <f t="array" ref="J387">IFERROR(IF(INDEX('Disaggregation Data'!$R$315:$R$616,MATCH(LEFT(X387,255),LEFT('Disaggregation Data'!$J$315:$J$616,255),0))=0,"",INDEX('Disaggregation Data'!$R$315:$R$616,MATCH(LEFT(X387,255),LEFT('Disaggregation Data'!J$315:$J$616,255),0))),"")</f>
        <v>Données non fournies dans le DHIS 2</v>
      </c>
      <c r="K387" s="485"/>
      <c r="L387" s="485"/>
      <c r="M387" s="485"/>
      <c r="N387" s="485"/>
      <c r="O387" s="485"/>
      <c r="P387" s="430"/>
      <c r="Q387" s="430"/>
      <c r="R387" s="430"/>
      <c r="S387" s="430"/>
      <c r="T387" s="430"/>
      <c r="U387" s="434" t="str">
        <f t="array" ref="U387">IFERROR(IF(INDEX('Disaggregation Data'!$O$315:$O$616,MATCH(LEFT(X387,255),LEFT('Disaggregation Data'!$J$315:$J$616,255),0))=0,"",INDEX('Disaggregation Data'!$O$315:$O$616,MATCH(LEFT(X387,255),LEFT('Disaggregation Data'!J$315:$J$616,255),0))),"")</f>
        <v/>
      </c>
      <c r="V387" s="448" t="str">
        <f t="array" ref="V387">IFERROR(IF(INDEX('Disaggregation Data'!$P$315:$P$616,MATCH(LEFT(X387,255),LEFT('Disaggregation Data'!$J$315:$J$616,255),0))=0,"",INDEX('Disaggregation Data'!$P$315:$P$616,MATCH(LEFT(X387,255),LEFT('Disaggregation Data'!J$315:$J$616,255),0))),"")</f>
        <v>Data not available in the DHIS2</v>
      </c>
      <c r="W387" s="528"/>
      <c r="X387" s="528" t="str">
        <f t="shared" si="24"/>
        <v>CM-3c: Proportion de cas de paludisme estimés (présumés et confirmés) ayant reçu un traitement antipaludique de première intention dans des établissements de santé privésAge&lt;5 ans</v>
      </c>
      <c r="Y387" s="528">
        <f t="shared" si="25"/>
        <v>0</v>
      </c>
      <c r="Z387" s="528" t="str">
        <f t="shared" si="26"/>
        <v>CM-3c: Proportion de cas de paludisme estimés (présumés et confirmés) ayant reçu un traitement antipaludique de première intention dans des établissements de santé privés-0</v>
      </c>
      <c r="AA387" s="528" t="b">
        <f t="shared" si="27"/>
        <v>1</v>
      </c>
      <c r="AB387" s="528" t="s">
        <v>2100</v>
      </c>
      <c r="AC387" s="528" t="str">
        <f t="array" ref="AC387">IFERROR(IF(INDEX('Disaggregation Records'!$G$95:$G$183,MATCH(LEFT(Z387,255),LEFT('Disaggregation Records'!$D$95:$D$183,255),0))=0,"",INDEX('Disaggregation Records'!$G$95:$G$183,MATCH(LEFT(Z387,255),LEFT('Disaggregation Records'!$D$95:$D$183,255),0))),"")</f>
        <v>a1L36000000zoNsEAI</v>
      </c>
      <c r="AD387" s="528" t="s">
        <v>920</v>
      </c>
      <c r="AE387" s="393"/>
      <c r="AF387" s="134"/>
      <c r="AG387" s="134"/>
    </row>
    <row r="388" spans="1:33" ht="47.1" customHeight="1" x14ac:dyDescent="0.25">
      <c r="A388" s="410">
        <v>7</v>
      </c>
      <c r="B388" s="428" t="str">
        <f>IFERROR(VLOOKUP(A388,'Coverage Indicators - Section D'!$A$10:$Y$42,25,FALSE),"")</f>
        <v>CM-3c: Proportion de cas de paludisme estimés (présumés et confirmés) ayant reçu un traitement antipaludique de première intention dans des établissements de santé privés</v>
      </c>
      <c r="C388" s="523" t="str">
        <f t="array" ref="C388">IFERROR(IF(INDEX('Disaggregation Records'!$E$95:$E$183,MATCH(LEFT(Z388,255),LEFT('Disaggregation Records'!$D$95:$D$183,255),0))=0,"",INDEX('Disaggregation Records'!$E$95:$E$183,MATCH(LEFT(Z388,255),LEFT('Disaggregation Records'!$D$95:$D$183,255),0))),"")</f>
        <v>Age</v>
      </c>
      <c r="D388" s="523" t="str">
        <f t="array" ref="D388">IFERROR(IF(INDEX('Disaggregation Records'!$F$95:$F$183,MATCH(LEFT(Z388,255),LEFT('Disaggregation Records'!$D$95:$D$183,255),0))=0,"",INDEX('Disaggregation Records'!$F$95:$F$183,MATCH(LEFT(Z388,255),LEFT('Disaggregation Records'!$D$95:$D$183,255),0))),"")</f>
        <v>+ de 5 ans</v>
      </c>
      <c r="E388" s="430" t="str">
        <f t="array" ref="E388">IFERROR(IF(INDEX('Disaggregation Data'!$K$315:$K$616,MATCH(LEFT(X388,255),LEFT('Disaggregation Data'!$J$315:$J$616,255),0))=0,"",INDEX('Disaggregation Data'!$K$315:$K$616,MATCH(LEFT(X388,255),LEFT('Disaggregation Data'!J$315:$J$616,255),0))),"")</f>
        <v/>
      </c>
      <c r="F388" s="431" t="str">
        <f t="array" ref="F388">IFERROR(IF(INDEX('Disaggregation Data'!$L$315:$L$616,MATCH(LEFT(X388,255),LEFT('Disaggregation Data'!$J$315:$J$616,255),0))=0,"",INDEX('Disaggregation Data'!$L$315:$L$616,MATCH(LEFT(X388,255),LEFT('Disaggregation Data'!J$315:$J$616,255),0))),"")</f>
        <v/>
      </c>
      <c r="G388" s="495" t="str">
        <f t="array" ref="G388">IFERROR(IF(INDEX('Disaggregation Data'!$M$315:$M$616,MATCH(LEFT(X388,255),LEFT('Disaggregation Data'!$J$315:$J$616,255),0))=0,(E388/F388)*100,INDEX('Disaggregation Data'!$M$315:$M$616,MATCH(LEFT(X388,255),LEFT('Disaggregation Data'!J$315:$J$616,255),0))),"")</f>
        <v/>
      </c>
      <c r="H388" s="434" t="str">
        <f t="array" ref="H388">IFERROR(IF(INDEX('Disaggregation Data'!$N$315:$N$616,MATCH(LEFT(X388,255),LEFT('Disaggregation Data'!$J$315:$J$616,255),0))=0,"",INDEX('Disaggregation Data'!$N$315:$N$616,MATCH(LEFT(X388,255),LEFT('Disaggregation Data'!J$315:$J$616,255),0))),"")</f>
        <v/>
      </c>
      <c r="I388" s="434" t="str">
        <f t="array" ref="I388">IFERROR(IF(INDEX('Disaggregation Data'!$Q$315:$Q$616,MATCH(LEFT(X388,255),LEFT('Disaggregation Data'!$J$315:$J$616,255),0))=0,"",INDEX('Disaggregation Data'!$Q$315:$Q$616,MATCH(LEFT(X388,255),LEFT('Disaggregation Data'!J$315:$J$616,255),0))),"")</f>
        <v/>
      </c>
      <c r="J388" s="448" t="str">
        <f t="array" ref="J388">IFERROR(IF(INDEX('Disaggregation Data'!$R$315:$R$616,MATCH(LEFT(X388,255),LEFT('Disaggregation Data'!$J$315:$J$616,255),0))=0,"",INDEX('Disaggregation Data'!$R$315:$R$616,MATCH(LEFT(X388,255),LEFT('Disaggregation Data'!J$315:$J$616,255),0))),"")</f>
        <v>Données non fournies dans le DHIS 2</v>
      </c>
      <c r="K388" s="485"/>
      <c r="L388" s="485"/>
      <c r="M388" s="485"/>
      <c r="N388" s="485"/>
      <c r="O388" s="485"/>
      <c r="P388" s="430"/>
      <c r="Q388" s="430"/>
      <c r="R388" s="430"/>
      <c r="S388" s="430"/>
      <c r="T388" s="430"/>
      <c r="U388" s="434" t="str">
        <f t="array" ref="U388">IFERROR(IF(INDEX('Disaggregation Data'!$O$315:$O$616,MATCH(LEFT(X388,255),LEFT('Disaggregation Data'!$J$315:$J$616,255),0))=0,"",INDEX('Disaggregation Data'!$O$315:$O$616,MATCH(LEFT(X388,255),LEFT('Disaggregation Data'!J$315:$J$616,255),0))),"")</f>
        <v/>
      </c>
      <c r="V388" s="448" t="str">
        <f t="array" ref="V388">IFERROR(IF(INDEX('Disaggregation Data'!$P$315:$P$616,MATCH(LEFT(X388,255),LEFT('Disaggregation Data'!$J$315:$J$616,255),0))=0,"",INDEX('Disaggregation Data'!$P$315:$P$616,MATCH(LEFT(X388,255),LEFT('Disaggregation Data'!J$315:$J$616,255),0))),"")</f>
        <v>Data not available in the DHIS2</v>
      </c>
      <c r="W388" s="528"/>
      <c r="X388" s="528" t="str">
        <f t="shared" si="24"/>
        <v>CM-3c: Proportion de cas de paludisme estimés (présumés et confirmés) ayant reçu un traitement antipaludique de première intention dans des établissements de santé privésAge+ de 5 ans</v>
      </c>
      <c r="Y388" s="528">
        <f t="shared" si="25"/>
        <v>1</v>
      </c>
      <c r="Z388" s="528" t="str">
        <f t="shared" si="26"/>
        <v>CM-3c: Proportion de cas de paludisme estimés (présumés et confirmés) ayant reçu un traitement antipaludique de première intention dans des établissements de santé privés-1</v>
      </c>
      <c r="AA388" s="528" t="b">
        <f t="shared" si="27"/>
        <v>1</v>
      </c>
      <c r="AB388" s="528" t="s">
        <v>2101</v>
      </c>
      <c r="AC388" s="528" t="str">
        <f t="array" ref="AC388">IFERROR(IF(INDEX('Disaggregation Records'!$G$95:$G$183,MATCH(LEFT(Z388,255),LEFT('Disaggregation Records'!$D$95:$D$183,255),0))=0,"",INDEX('Disaggregation Records'!$G$95:$G$183,MATCH(LEFT(Z388,255),LEFT('Disaggregation Records'!$D$95:$D$183,255),0))),"")</f>
        <v>a1L36000000zoNtEAI</v>
      </c>
      <c r="AD388" s="528" t="s">
        <v>920</v>
      </c>
      <c r="AE388" s="393"/>
      <c r="AF388" s="134"/>
      <c r="AG388" s="134"/>
    </row>
    <row r="389" spans="1:33" ht="47.1" customHeight="1" x14ac:dyDescent="0.25">
      <c r="A389" s="410">
        <v>7</v>
      </c>
      <c r="B389" s="428" t="str">
        <f>IFERROR(VLOOKUP(A389,'Coverage Indicators - Section D'!$A$10:$Y$42,25,FALSE),"")</f>
        <v>CM-3c: Proportion de cas de paludisme estimés (présumés et confirmés) ayant reçu un traitement antipaludique de première intention dans des établissements de santé privés</v>
      </c>
      <c r="C389" s="523" t="str">
        <f t="array" ref="C389">IFERROR(IF(INDEX('Disaggregation Records'!$E$95:$E$183,MATCH(LEFT(Z389,255),LEFT('Disaggregation Records'!$D$95:$D$183,255),0))=0,"",INDEX('Disaggregation Records'!$E$95:$E$183,MATCH(LEFT(Z389,255),LEFT('Disaggregation Records'!$D$95:$D$183,255),0))),"")</f>
        <v/>
      </c>
      <c r="D389" s="523" t="str">
        <f t="array" ref="D389">IFERROR(IF(INDEX('Disaggregation Records'!$F$95:$F$183,MATCH(LEFT(Z389,255),LEFT('Disaggregation Records'!$D$95:$D$183,255),0))=0,"",INDEX('Disaggregation Records'!$F$95:$F$183,MATCH(LEFT(Z389,255),LEFT('Disaggregation Records'!$D$95:$D$183,255),0))),"")</f>
        <v/>
      </c>
      <c r="E389" s="430" t="str">
        <f t="array" ref="E389">IFERROR(IF(INDEX('Disaggregation Data'!$K$315:$K$616,MATCH(LEFT(X389,255),LEFT('Disaggregation Data'!$J$315:$J$616,255),0))=0,"",INDEX('Disaggregation Data'!$K$315:$K$616,MATCH(LEFT(X389,255),LEFT('Disaggregation Data'!J$315:$J$616,255),0))),"")</f>
        <v/>
      </c>
      <c r="F389" s="431" t="str">
        <f t="array" ref="F389">IFERROR(IF(INDEX('Disaggregation Data'!$L$315:$L$616,MATCH(LEFT(X389,255),LEFT('Disaggregation Data'!$J$315:$J$616,255),0))=0,"",INDEX('Disaggregation Data'!$L$315:$L$616,MATCH(LEFT(X389,255),LEFT('Disaggregation Data'!J$315:$J$616,255),0))),"")</f>
        <v/>
      </c>
      <c r="G389" s="495" t="str">
        <f t="array" ref="G389">IFERROR(IF(INDEX('Disaggregation Data'!$M$315:$M$616,MATCH(LEFT(X389,255),LEFT('Disaggregation Data'!$J$315:$J$616,255),0))=0,(E389/F389)*100,INDEX('Disaggregation Data'!$M$315:$M$616,MATCH(LEFT(X389,255),LEFT('Disaggregation Data'!J$315:$J$616,255),0))),"")</f>
        <v/>
      </c>
      <c r="H389" s="434" t="str">
        <f t="array" ref="H389">IFERROR(IF(INDEX('Disaggregation Data'!$N$315:$N$616,MATCH(LEFT(X389,255),LEFT('Disaggregation Data'!$J$315:$J$616,255),0))=0,"",INDEX('Disaggregation Data'!$N$315:$N$616,MATCH(LEFT(X389,255),LEFT('Disaggregation Data'!J$315:$J$616,255),0))),"")</f>
        <v/>
      </c>
      <c r="I389" s="434" t="str">
        <f t="array" ref="I389">IFERROR(IF(INDEX('Disaggregation Data'!$Q$315:$Q$616,MATCH(LEFT(X389,255),LEFT('Disaggregation Data'!$J$315:$J$616,255),0))=0,"",INDEX('Disaggregation Data'!$Q$315:$Q$616,MATCH(LEFT(X389,255),LEFT('Disaggregation Data'!J$315:$J$616,255),0))),"")</f>
        <v/>
      </c>
      <c r="J389" s="448" t="str">
        <f t="array" ref="J389">IFERROR(IF(INDEX('Disaggregation Data'!$R$315:$R$616,MATCH(LEFT(X389,255),LEFT('Disaggregation Data'!$J$315:$J$616,255),0))=0,"",INDEX('Disaggregation Data'!$R$315:$R$616,MATCH(LEFT(X389,255),LEFT('Disaggregation Data'!J$315:$J$616,255),0))),"")</f>
        <v/>
      </c>
      <c r="K389" s="485"/>
      <c r="L389" s="485"/>
      <c r="M389" s="485"/>
      <c r="N389" s="485"/>
      <c r="O389" s="485"/>
      <c r="P389" s="430"/>
      <c r="Q389" s="430"/>
      <c r="R389" s="430"/>
      <c r="S389" s="430"/>
      <c r="T389" s="430"/>
      <c r="U389" s="434" t="str">
        <f t="array" ref="U389">IFERROR(IF(INDEX('Disaggregation Data'!$O$315:$O$616,MATCH(LEFT(X389,255),LEFT('Disaggregation Data'!$J$315:$J$616,255),0))=0,"",INDEX('Disaggregation Data'!$O$315:$O$616,MATCH(LEFT(X389,255),LEFT('Disaggregation Data'!J$315:$J$616,255),0))),"")</f>
        <v/>
      </c>
      <c r="V389" s="448" t="str">
        <f t="array" ref="V389">IFERROR(IF(INDEX('Disaggregation Data'!$P$315:$P$616,MATCH(LEFT(X389,255),LEFT('Disaggregation Data'!$J$315:$J$616,255),0))=0,"",INDEX('Disaggregation Data'!$P$315:$P$616,MATCH(LEFT(X389,255),LEFT('Disaggregation Data'!J$315:$J$616,255),0))),"")</f>
        <v/>
      </c>
      <c r="W389" s="528"/>
      <c r="X389" s="528" t="str">
        <f t="shared" si="24"/>
        <v>CM-3c: Proportion de cas de paludisme estimés (présumés et confirmés) ayant reçu un traitement antipaludique de première intention dans des établissements de santé privés</v>
      </c>
      <c r="Y389" s="528">
        <f t="shared" si="25"/>
        <v>2</v>
      </c>
      <c r="Z389" s="528" t="str">
        <f t="shared" si="26"/>
        <v>CM-3c: Proportion de cas de paludisme estimés (présumés et confirmés) ayant reçu un traitement antipaludique de première intention dans des établissements de santé privés-2</v>
      </c>
      <c r="AA389" s="528" t="b">
        <f t="shared" si="27"/>
        <v>1</v>
      </c>
      <c r="AB389" s="528" t="s">
        <v>2102</v>
      </c>
      <c r="AC389" s="528" t="str">
        <f t="array" ref="AC389">IFERROR(IF(INDEX('Disaggregation Records'!$G$95:$G$183,MATCH(LEFT(Z389,255),LEFT('Disaggregation Records'!$D$95:$D$183,255),0))=0,"",INDEX('Disaggregation Records'!$G$95:$G$183,MATCH(LEFT(Z389,255),LEFT('Disaggregation Records'!$D$95:$D$183,255),0))),"")</f>
        <v/>
      </c>
      <c r="AD389" s="528" t="s">
        <v>920</v>
      </c>
      <c r="AE389" s="393"/>
      <c r="AF389" s="134"/>
      <c r="AG389" s="134"/>
    </row>
    <row r="390" spans="1:33" ht="47.1" customHeight="1" x14ac:dyDescent="0.25">
      <c r="A390" s="410">
        <v>7</v>
      </c>
      <c r="B390" s="428" t="str">
        <f>IFERROR(VLOOKUP(A390,'Coverage Indicators - Section D'!$A$10:$Y$42,25,FALSE),"")</f>
        <v>CM-3c: Proportion de cas de paludisme estimés (présumés et confirmés) ayant reçu un traitement antipaludique de première intention dans des établissements de santé privés</v>
      </c>
      <c r="C390" s="523" t="str">
        <f t="array" ref="C390">IFERROR(IF(INDEX('Disaggregation Records'!$E$95:$E$183,MATCH(LEFT(Z390,255),LEFT('Disaggregation Records'!$D$95:$D$183,255),0))=0,"",INDEX('Disaggregation Records'!$E$95:$E$183,MATCH(LEFT(Z390,255),LEFT('Disaggregation Records'!$D$95:$D$183,255),0))),"")</f>
        <v/>
      </c>
      <c r="D390" s="523" t="str">
        <f t="array" ref="D390">IFERROR(IF(INDEX('Disaggregation Records'!$F$95:$F$183,MATCH(LEFT(Z390,255),LEFT('Disaggregation Records'!$D$95:$D$183,255),0))=0,"",INDEX('Disaggregation Records'!$F$95:$F$183,MATCH(LEFT(Z390,255),LEFT('Disaggregation Records'!$D$95:$D$183,255),0))),"")</f>
        <v/>
      </c>
      <c r="E390" s="430" t="str">
        <f t="array" ref="E390">IFERROR(IF(INDEX('Disaggregation Data'!$K$315:$K$616,MATCH(LEFT(X390,255),LEFT('Disaggregation Data'!$J$315:$J$616,255),0))=0,"",INDEX('Disaggregation Data'!$K$315:$K$616,MATCH(LEFT(X390,255),LEFT('Disaggregation Data'!J$315:$J$616,255),0))),"")</f>
        <v/>
      </c>
      <c r="F390" s="431" t="str">
        <f t="array" ref="F390">IFERROR(IF(INDEX('Disaggregation Data'!$L$315:$L$616,MATCH(LEFT(X390,255),LEFT('Disaggregation Data'!$J$315:$J$616,255),0))=0,"",INDEX('Disaggregation Data'!$L$315:$L$616,MATCH(LEFT(X390,255),LEFT('Disaggregation Data'!J$315:$J$616,255),0))),"")</f>
        <v/>
      </c>
      <c r="G390" s="495" t="str">
        <f t="array" ref="G390">IFERROR(IF(INDEX('Disaggregation Data'!$M$315:$M$616,MATCH(LEFT(X390,255),LEFT('Disaggregation Data'!$J$315:$J$616,255),0))=0,(E390/F390)*100,INDEX('Disaggregation Data'!$M$315:$M$616,MATCH(LEFT(X390,255),LEFT('Disaggregation Data'!J$315:$J$616,255),0))),"")</f>
        <v/>
      </c>
      <c r="H390" s="434" t="str">
        <f t="array" ref="H390">IFERROR(IF(INDEX('Disaggregation Data'!$N$315:$N$616,MATCH(LEFT(X390,255),LEFT('Disaggregation Data'!$J$315:$J$616,255),0))=0,"",INDEX('Disaggregation Data'!$N$315:$N$616,MATCH(LEFT(X390,255),LEFT('Disaggregation Data'!J$315:$J$616,255),0))),"")</f>
        <v/>
      </c>
      <c r="I390" s="434" t="str">
        <f t="array" ref="I390">IFERROR(IF(INDEX('Disaggregation Data'!$Q$315:$Q$616,MATCH(LEFT(X390,255),LEFT('Disaggregation Data'!$J$315:$J$616,255),0))=0,"",INDEX('Disaggregation Data'!$Q$315:$Q$616,MATCH(LEFT(X390,255),LEFT('Disaggregation Data'!J$315:$J$616,255),0))),"")</f>
        <v/>
      </c>
      <c r="J390" s="448" t="str">
        <f t="array" ref="J390">IFERROR(IF(INDEX('Disaggregation Data'!$R$315:$R$616,MATCH(LEFT(X390,255),LEFT('Disaggregation Data'!$J$315:$J$616,255),0))=0,"",INDEX('Disaggregation Data'!$R$315:$R$616,MATCH(LEFT(X390,255),LEFT('Disaggregation Data'!J$315:$J$616,255),0))),"")</f>
        <v/>
      </c>
      <c r="K390" s="485"/>
      <c r="L390" s="485"/>
      <c r="M390" s="485"/>
      <c r="N390" s="485"/>
      <c r="O390" s="485"/>
      <c r="P390" s="430"/>
      <c r="Q390" s="430"/>
      <c r="R390" s="430"/>
      <c r="S390" s="430"/>
      <c r="T390" s="430"/>
      <c r="U390" s="434" t="str">
        <f t="array" ref="U390">IFERROR(IF(INDEX('Disaggregation Data'!$O$315:$O$616,MATCH(LEFT(X390,255),LEFT('Disaggregation Data'!$J$315:$J$616,255),0))=0,"",INDEX('Disaggregation Data'!$O$315:$O$616,MATCH(LEFT(X390,255),LEFT('Disaggregation Data'!J$315:$J$616,255),0))),"")</f>
        <v/>
      </c>
      <c r="V390" s="448" t="str">
        <f t="array" ref="V390">IFERROR(IF(INDEX('Disaggregation Data'!$P$315:$P$616,MATCH(LEFT(X390,255),LEFT('Disaggregation Data'!$J$315:$J$616,255),0))=0,"",INDEX('Disaggregation Data'!$P$315:$P$616,MATCH(LEFT(X390,255),LEFT('Disaggregation Data'!J$315:$J$616,255),0))),"")</f>
        <v/>
      </c>
      <c r="W390" s="528"/>
      <c r="X390" s="528" t="str">
        <f t="shared" si="24"/>
        <v>CM-3c: Proportion de cas de paludisme estimés (présumés et confirmés) ayant reçu un traitement antipaludique de première intention dans des établissements de santé privés</v>
      </c>
      <c r="Y390" s="528">
        <f t="shared" si="25"/>
        <v>3</v>
      </c>
      <c r="Z390" s="528" t="str">
        <f t="shared" si="26"/>
        <v>CM-3c: Proportion de cas de paludisme estimés (présumés et confirmés) ayant reçu un traitement antipaludique de première intention dans des établissements de santé privés-3</v>
      </c>
      <c r="AA390" s="528" t="b">
        <f t="shared" si="27"/>
        <v>1</v>
      </c>
      <c r="AB390" s="528" t="s">
        <v>2103</v>
      </c>
      <c r="AC390" s="528" t="str">
        <f t="array" ref="AC390">IFERROR(IF(INDEX('Disaggregation Records'!$G$95:$G$183,MATCH(LEFT(Z390,255),LEFT('Disaggregation Records'!$D$95:$D$183,255),0))=0,"",INDEX('Disaggregation Records'!$G$95:$G$183,MATCH(LEFT(Z390,255),LEFT('Disaggregation Records'!$D$95:$D$183,255),0))),"")</f>
        <v/>
      </c>
      <c r="AD390" s="528" t="s">
        <v>920</v>
      </c>
      <c r="AE390" s="393"/>
      <c r="AF390" s="134"/>
      <c r="AG390" s="134"/>
    </row>
    <row r="391" spans="1:33" ht="47.1" customHeight="1" x14ac:dyDescent="0.25">
      <c r="A391" s="410">
        <v>7</v>
      </c>
      <c r="B391" s="428" t="str">
        <f>IFERROR(VLOOKUP(A391,'Coverage Indicators - Section D'!$A$10:$Y$42,25,FALSE),"")</f>
        <v>CM-3c: Proportion de cas de paludisme estimés (présumés et confirmés) ayant reçu un traitement antipaludique de première intention dans des établissements de santé privés</v>
      </c>
      <c r="C391" s="523" t="str">
        <f t="array" ref="C391">IFERROR(IF(INDEX('Disaggregation Records'!$E$95:$E$183,MATCH(LEFT(Z391,255),LEFT('Disaggregation Records'!$D$95:$D$183,255),0))=0,"",INDEX('Disaggregation Records'!$E$95:$E$183,MATCH(LEFT(Z391,255),LEFT('Disaggregation Records'!$D$95:$D$183,255),0))),"")</f>
        <v/>
      </c>
      <c r="D391" s="523" t="str">
        <f t="array" ref="D391">IFERROR(IF(INDEX('Disaggregation Records'!$F$95:$F$183,MATCH(LEFT(Z391,255),LEFT('Disaggregation Records'!$D$95:$D$183,255),0))=0,"",INDEX('Disaggregation Records'!$F$95:$F$183,MATCH(LEFT(Z391,255),LEFT('Disaggregation Records'!$D$95:$D$183,255),0))),"")</f>
        <v/>
      </c>
      <c r="E391" s="430" t="str">
        <f t="array" ref="E391">IFERROR(IF(INDEX('Disaggregation Data'!$K$315:$K$616,MATCH(LEFT(X391,255),LEFT('Disaggregation Data'!$J$315:$J$616,255),0))=0,"",INDEX('Disaggregation Data'!$K$315:$K$616,MATCH(LEFT(X391,255),LEFT('Disaggregation Data'!J$315:$J$616,255),0))),"")</f>
        <v/>
      </c>
      <c r="F391" s="431" t="str">
        <f t="array" ref="F391">IFERROR(IF(INDEX('Disaggregation Data'!$L$315:$L$616,MATCH(LEFT(X391,255),LEFT('Disaggregation Data'!$J$315:$J$616,255),0))=0,"",INDEX('Disaggregation Data'!$L$315:$L$616,MATCH(LEFT(X391,255),LEFT('Disaggregation Data'!J$315:$J$616,255),0))),"")</f>
        <v/>
      </c>
      <c r="G391" s="495" t="str">
        <f t="array" ref="G391">IFERROR(IF(INDEX('Disaggregation Data'!$M$315:$M$616,MATCH(LEFT(X391,255),LEFT('Disaggregation Data'!$J$315:$J$616,255),0))=0,(E391/F391)*100,INDEX('Disaggregation Data'!$M$315:$M$616,MATCH(LEFT(X391,255),LEFT('Disaggregation Data'!J$315:$J$616,255),0))),"")</f>
        <v/>
      </c>
      <c r="H391" s="434" t="str">
        <f t="array" ref="H391">IFERROR(IF(INDEX('Disaggregation Data'!$N$315:$N$616,MATCH(LEFT(X391,255),LEFT('Disaggregation Data'!$J$315:$J$616,255),0))=0,"",INDEX('Disaggregation Data'!$N$315:$N$616,MATCH(LEFT(X391,255),LEFT('Disaggregation Data'!J$315:$J$616,255),0))),"")</f>
        <v/>
      </c>
      <c r="I391" s="434" t="str">
        <f t="array" ref="I391">IFERROR(IF(INDEX('Disaggregation Data'!$Q$315:$Q$616,MATCH(LEFT(X391,255),LEFT('Disaggregation Data'!$J$315:$J$616,255),0))=0,"",INDEX('Disaggregation Data'!$Q$315:$Q$616,MATCH(LEFT(X391,255),LEFT('Disaggregation Data'!J$315:$J$616,255),0))),"")</f>
        <v/>
      </c>
      <c r="J391" s="448" t="str">
        <f t="array" ref="J391">IFERROR(IF(INDEX('Disaggregation Data'!$R$315:$R$616,MATCH(LEFT(X391,255),LEFT('Disaggregation Data'!$J$315:$J$616,255),0))=0,"",INDEX('Disaggregation Data'!$R$315:$R$616,MATCH(LEFT(X391,255),LEFT('Disaggregation Data'!J$315:$J$616,255),0))),"")</f>
        <v/>
      </c>
      <c r="K391" s="485"/>
      <c r="L391" s="485"/>
      <c r="M391" s="485"/>
      <c r="N391" s="485"/>
      <c r="O391" s="485"/>
      <c r="P391" s="430"/>
      <c r="Q391" s="430"/>
      <c r="R391" s="430"/>
      <c r="S391" s="430"/>
      <c r="T391" s="430"/>
      <c r="U391" s="434" t="str">
        <f t="array" ref="U391">IFERROR(IF(INDEX('Disaggregation Data'!$O$315:$O$616,MATCH(LEFT(X391,255),LEFT('Disaggregation Data'!$J$315:$J$616,255),0))=0,"",INDEX('Disaggregation Data'!$O$315:$O$616,MATCH(LEFT(X391,255),LEFT('Disaggregation Data'!J$315:$J$616,255),0))),"")</f>
        <v/>
      </c>
      <c r="V391" s="448" t="str">
        <f t="array" ref="V391">IFERROR(IF(INDEX('Disaggregation Data'!$P$315:$P$616,MATCH(LEFT(X391,255),LEFT('Disaggregation Data'!$J$315:$J$616,255),0))=0,"",INDEX('Disaggregation Data'!$P$315:$P$616,MATCH(LEFT(X391,255),LEFT('Disaggregation Data'!J$315:$J$616,255),0))),"")</f>
        <v/>
      </c>
      <c r="W391" s="528"/>
      <c r="X391" s="528" t="str">
        <f t="shared" ref="X391:X454" si="28">IF(B391&lt;&gt;"",B391&amp;C391&amp;D391,"")</f>
        <v>CM-3c: Proportion de cas de paludisme estimés (présumés et confirmés) ayant reçu un traitement antipaludique de première intention dans des établissements de santé privés</v>
      </c>
      <c r="Y391" s="528">
        <f t="shared" ref="Y391:Y454" si="29">IF(B391=B390,Y390+1,0)</f>
        <v>4</v>
      </c>
      <c r="Z391" s="528" t="str">
        <f t="shared" ref="Z391:Z454" si="30">IF(B391&lt;&gt;"",B391&amp;"-"&amp;Y391,"")</f>
        <v>CM-3c: Proportion de cas de paludisme estimés (présumés et confirmés) ayant reçu un traitement antipaludique de première intention dans des établissements de santé privés-4</v>
      </c>
      <c r="AA391" s="528" t="b">
        <f t="shared" ref="AA391:AA454" si="31">IFERROR(IF(B391&lt;&gt;"",TRUE,FALSE),"")</f>
        <v>1</v>
      </c>
      <c r="AB391" s="528" t="s">
        <v>2104</v>
      </c>
      <c r="AC391" s="528" t="str">
        <f t="array" ref="AC391">IFERROR(IF(INDEX('Disaggregation Records'!$G$95:$G$183,MATCH(LEFT(Z391,255),LEFT('Disaggregation Records'!$D$95:$D$183,255),0))=0,"",INDEX('Disaggregation Records'!$G$95:$G$183,MATCH(LEFT(Z391,255),LEFT('Disaggregation Records'!$D$95:$D$183,255),0))),"")</f>
        <v/>
      </c>
      <c r="AD391" s="528" t="s">
        <v>920</v>
      </c>
      <c r="AE391" s="393"/>
      <c r="AF391" s="134"/>
      <c r="AG391" s="134"/>
    </row>
    <row r="392" spans="1:33" ht="47.1" customHeight="1" x14ac:dyDescent="0.25">
      <c r="A392" s="410">
        <v>7</v>
      </c>
      <c r="B392" s="428" t="str">
        <f>IFERROR(VLOOKUP(A392,'Coverage Indicators - Section D'!$A$10:$Y$42,25,FALSE),"")</f>
        <v>CM-3c: Proportion de cas de paludisme estimés (présumés et confirmés) ayant reçu un traitement antipaludique de première intention dans des établissements de santé privés</v>
      </c>
      <c r="C392" s="523" t="str">
        <f t="array" ref="C392">IFERROR(IF(INDEX('Disaggregation Records'!$E$95:$E$183,MATCH(LEFT(Z392,255),LEFT('Disaggregation Records'!$D$95:$D$183,255),0))=0,"",INDEX('Disaggregation Records'!$E$95:$E$183,MATCH(LEFT(Z392,255),LEFT('Disaggregation Records'!$D$95:$D$183,255),0))),"")</f>
        <v/>
      </c>
      <c r="D392" s="523" t="str">
        <f t="array" ref="D392">IFERROR(IF(INDEX('Disaggregation Records'!$F$95:$F$183,MATCH(LEFT(Z392,255),LEFT('Disaggregation Records'!$D$95:$D$183,255),0))=0,"",INDEX('Disaggregation Records'!$F$95:$F$183,MATCH(LEFT(Z392,255),LEFT('Disaggregation Records'!$D$95:$D$183,255),0))),"")</f>
        <v/>
      </c>
      <c r="E392" s="430" t="str">
        <f t="array" ref="E392">IFERROR(IF(INDEX('Disaggregation Data'!$K$315:$K$616,MATCH(LEFT(X392,255),LEFT('Disaggregation Data'!$J$315:$J$616,255),0))=0,"",INDEX('Disaggregation Data'!$K$315:$K$616,MATCH(LEFT(X392,255),LEFT('Disaggregation Data'!J$315:$J$616,255),0))),"")</f>
        <v/>
      </c>
      <c r="F392" s="431" t="str">
        <f t="array" ref="F392">IFERROR(IF(INDEX('Disaggregation Data'!$L$315:$L$616,MATCH(LEFT(X392,255),LEFT('Disaggregation Data'!$J$315:$J$616,255),0))=0,"",INDEX('Disaggregation Data'!$L$315:$L$616,MATCH(LEFT(X392,255),LEFT('Disaggregation Data'!J$315:$J$616,255),0))),"")</f>
        <v/>
      </c>
      <c r="G392" s="495" t="str">
        <f t="array" ref="G392">IFERROR(IF(INDEX('Disaggregation Data'!$M$315:$M$616,MATCH(LEFT(X392,255),LEFT('Disaggregation Data'!$J$315:$J$616,255),0))=0,(E392/F392)*100,INDEX('Disaggregation Data'!$M$315:$M$616,MATCH(LEFT(X392,255),LEFT('Disaggregation Data'!J$315:$J$616,255),0))),"")</f>
        <v/>
      </c>
      <c r="H392" s="434" t="str">
        <f t="array" ref="H392">IFERROR(IF(INDEX('Disaggregation Data'!$N$315:$N$616,MATCH(LEFT(X392,255),LEFT('Disaggregation Data'!$J$315:$J$616,255),0))=0,"",INDEX('Disaggregation Data'!$N$315:$N$616,MATCH(LEFT(X392,255),LEFT('Disaggregation Data'!J$315:$J$616,255),0))),"")</f>
        <v/>
      </c>
      <c r="I392" s="434" t="str">
        <f t="array" ref="I392">IFERROR(IF(INDEX('Disaggregation Data'!$Q$315:$Q$616,MATCH(LEFT(X392,255),LEFT('Disaggregation Data'!$J$315:$J$616,255),0))=0,"",INDEX('Disaggregation Data'!$Q$315:$Q$616,MATCH(LEFT(X392,255),LEFT('Disaggregation Data'!J$315:$J$616,255),0))),"")</f>
        <v/>
      </c>
      <c r="J392" s="448" t="str">
        <f t="array" ref="J392">IFERROR(IF(INDEX('Disaggregation Data'!$R$315:$R$616,MATCH(LEFT(X392,255),LEFT('Disaggregation Data'!$J$315:$J$616,255),0))=0,"",INDEX('Disaggregation Data'!$R$315:$R$616,MATCH(LEFT(X392,255),LEFT('Disaggregation Data'!J$315:$J$616,255),0))),"")</f>
        <v/>
      </c>
      <c r="K392" s="485"/>
      <c r="L392" s="485"/>
      <c r="M392" s="485"/>
      <c r="N392" s="485"/>
      <c r="O392" s="485"/>
      <c r="P392" s="430"/>
      <c r="Q392" s="430"/>
      <c r="R392" s="430"/>
      <c r="S392" s="430"/>
      <c r="T392" s="430"/>
      <c r="U392" s="434" t="str">
        <f t="array" ref="U392">IFERROR(IF(INDEX('Disaggregation Data'!$O$315:$O$616,MATCH(LEFT(X392,255),LEFT('Disaggregation Data'!$J$315:$J$616,255),0))=0,"",INDEX('Disaggregation Data'!$O$315:$O$616,MATCH(LEFT(X392,255),LEFT('Disaggregation Data'!J$315:$J$616,255),0))),"")</f>
        <v/>
      </c>
      <c r="V392" s="448" t="str">
        <f t="array" ref="V392">IFERROR(IF(INDEX('Disaggregation Data'!$P$315:$P$616,MATCH(LEFT(X392,255),LEFT('Disaggregation Data'!$J$315:$J$616,255),0))=0,"",INDEX('Disaggregation Data'!$P$315:$P$616,MATCH(LEFT(X392,255),LEFT('Disaggregation Data'!J$315:$J$616,255),0))),"")</f>
        <v/>
      </c>
      <c r="W392" s="528"/>
      <c r="X392" s="528" t="str">
        <f t="shared" si="28"/>
        <v>CM-3c: Proportion de cas de paludisme estimés (présumés et confirmés) ayant reçu un traitement antipaludique de première intention dans des établissements de santé privés</v>
      </c>
      <c r="Y392" s="528">
        <f t="shared" si="29"/>
        <v>5</v>
      </c>
      <c r="Z392" s="528" t="str">
        <f t="shared" si="30"/>
        <v>CM-3c: Proportion de cas de paludisme estimés (présumés et confirmés) ayant reçu un traitement antipaludique de première intention dans des établissements de santé privés-5</v>
      </c>
      <c r="AA392" s="528" t="b">
        <f t="shared" si="31"/>
        <v>1</v>
      </c>
      <c r="AB392" s="528" t="s">
        <v>2105</v>
      </c>
      <c r="AC392" s="528" t="str">
        <f t="array" ref="AC392">IFERROR(IF(INDEX('Disaggregation Records'!$G$95:$G$183,MATCH(LEFT(Z392,255),LEFT('Disaggregation Records'!$D$95:$D$183,255),0))=0,"",INDEX('Disaggregation Records'!$G$95:$G$183,MATCH(LEFT(Z392,255),LEFT('Disaggregation Records'!$D$95:$D$183,255),0))),"")</f>
        <v/>
      </c>
      <c r="AD392" s="528" t="s">
        <v>920</v>
      </c>
      <c r="AE392" s="393"/>
      <c r="AF392" s="134"/>
      <c r="AG392" s="134"/>
    </row>
    <row r="393" spans="1:33" ht="47.1" customHeight="1" x14ac:dyDescent="0.25">
      <c r="A393" s="410">
        <v>7</v>
      </c>
      <c r="B393" s="428" t="str">
        <f>IFERROR(VLOOKUP(A393,'Coverage Indicators - Section D'!$A$10:$Y$42,25,FALSE),"")</f>
        <v>CM-3c: Proportion de cas de paludisme estimés (présumés et confirmés) ayant reçu un traitement antipaludique de première intention dans des établissements de santé privés</v>
      </c>
      <c r="C393" s="523" t="str">
        <f t="array" ref="C393">IFERROR(IF(INDEX('Disaggregation Records'!$E$95:$E$183,MATCH(LEFT(Z393,255),LEFT('Disaggregation Records'!$D$95:$D$183,255),0))=0,"",INDEX('Disaggregation Records'!$E$95:$E$183,MATCH(LEFT(Z393,255),LEFT('Disaggregation Records'!$D$95:$D$183,255),0))),"")</f>
        <v/>
      </c>
      <c r="D393" s="523" t="str">
        <f t="array" ref="D393">IFERROR(IF(INDEX('Disaggregation Records'!$F$95:$F$183,MATCH(LEFT(Z393,255),LEFT('Disaggregation Records'!$D$95:$D$183,255),0))=0,"",INDEX('Disaggregation Records'!$F$95:$F$183,MATCH(LEFT(Z393,255),LEFT('Disaggregation Records'!$D$95:$D$183,255),0))),"")</f>
        <v/>
      </c>
      <c r="E393" s="430" t="str">
        <f t="array" ref="E393">IFERROR(IF(INDEX('Disaggregation Data'!$K$315:$K$616,MATCH(LEFT(X393,255),LEFT('Disaggregation Data'!$J$315:$J$616,255),0))=0,"",INDEX('Disaggregation Data'!$K$315:$K$616,MATCH(LEFT(X393,255),LEFT('Disaggregation Data'!J$315:$J$616,255),0))),"")</f>
        <v/>
      </c>
      <c r="F393" s="431" t="str">
        <f t="array" ref="F393">IFERROR(IF(INDEX('Disaggregation Data'!$L$315:$L$616,MATCH(LEFT(X393,255),LEFT('Disaggregation Data'!$J$315:$J$616,255),0))=0,"",INDEX('Disaggregation Data'!$L$315:$L$616,MATCH(LEFT(X393,255),LEFT('Disaggregation Data'!J$315:$J$616,255),0))),"")</f>
        <v/>
      </c>
      <c r="G393" s="495" t="str">
        <f t="array" ref="G393">IFERROR(IF(INDEX('Disaggregation Data'!$M$315:$M$616,MATCH(LEFT(X393,255),LEFT('Disaggregation Data'!$J$315:$J$616,255),0))=0,(E393/F393)*100,INDEX('Disaggregation Data'!$M$315:$M$616,MATCH(LEFT(X393,255),LEFT('Disaggregation Data'!J$315:$J$616,255),0))),"")</f>
        <v/>
      </c>
      <c r="H393" s="434" t="str">
        <f t="array" ref="H393">IFERROR(IF(INDEX('Disaggregation Data'!$N$315:$N$616,MATCH(LEFT(X393,255),LEFT('Disaggregation Data'!$J$315:$J$616,255),0))=0,"",INDEX('Disaggregation Data'!$N$315:$N$616,MATCH(LEFT(X393,255),LEFT('Disaggregation Data'!J$315:$J$616,255),0))),"")</f>
        <v/>
      </c>
      <c r="I393" s="434" t="str">
        <f t="array" ref="I393">IFERROR(IF(INDEX('Disaggregation Data'!$Q$315:$Q$616,MATCH(LEFT(X393,255),LEFT('Disaggregation Data'!$J$315:$J$616,255),0))=0,"",INDEX('Disaggregation Data'!$Q$315:$Q$616,MATCH(LEFT(X393,255),LEFT('Disaggregation Data'!J$315:$J$616,255),0))),"")</f>
        <v/>
      </c>
      <c r="J393" s="448" t="str">
        <f t="array" ref="J393">IFERROR(IF(INDEX('Disaggregation Data'!$R$315:$R$616,MATCH(LEFT(X393,255),LEFT('Disaggregation Data'!$J$315:$J$616,255),0))=0,"",INDEX('Disaggregation Data'!$R$315:$R$616,MATCH(LEFT(X393,255),LEFT('Disaggregation Data'!J$315:$J$616,255),0))),"")</f>
        <v/>
      </c>
      <c r="K393" s="485"/>
      <c r="L393" s="485"/>
      <c r="M393" s="485"/>
      <c r="N393" s="485"/>
      <c r="O393" s="485"/>
      <c r="P393" s="430"/>
      <c r="Q393" s="430"/>
      <c r="R393" s="430"/>
      <c r="S393" s="430"/>
      <c r="T393" s="430"/>
      <c r="U393" s="434" t="str">
        <f t="array" ref="U393">IFERROR(IF(INDEX('Disaggregation Data'!$O$315:$O$616,MATCH(LEFT(X393,255),LEFT('Disaggregation Data'!$J$315:$J$616,255),0))=0,"",INDEX('Disaggregation Data'!$O$315:$O$616,MATCH(LEFT(X393,255),LEFT('Disaggregation Data'!J$315:$J$616,255),0))),"")</f>
        <v/>
      </c>
      <c r="V393" s="448" t="str">
        <f t="array" ref="V393">IFERROR(IF(INDEX('Disaggregation Data'!$P$315:$P$616,MATCH(LEFT(X393,255),LEFT('Disaggregation Data'!$J$315:$J$616,255),0))=0,"",INDEX('Disaggregation Data'!$P$315:$P$616,MATCH(LEFT(X393,255),LEFT('Disaggregation Data'!J$315:$J$616,255),0))),"")</f>
        <v/>
      </c>
      <c r="W393" s="528"/>
      <c r="X393" s="528" t="str">
        <f t="shared" si="28"/>
        <v>CM-3c: Proportion de cas de paludisme estimés (présumés et confirmés) ayant reçu un traitement antipaludique de première intention dans des établissements de santé privés</v>
      </c>
      <c r="Y393" s="528">
        <f t="shared" si="29"/>
        <v>6</v>
      </c>
      <c r="Z393" s="528" t="str">
        <f t="shared" si="30"/>
        <v>CM-3c: Proportion de cas de paludisme estimés (présumés et confirmés) ayant reçu un traitement antipaludique de première intention dans des établissements de santé privés-6</v>
      </c>
      <c r="AA393" s="528" t="b">
        <f t="shared" si="31"/>
        <v>1</v>
      </c>
      <c r="AB393" s="528" t="s">
        <v>2106</v>
      </c>
      <c r="AC393" s="528" t="str">
        <f t="array" ref="AC393">IFERROR(IF(INDEX('Disaggregation Records'!$G$95:$G$183,MATCH(LEFT(Z393,255),LEFT('Disaggregation Records'!$D$95:$D$183,255),0))=0,"",INDEX('Disaggregation Records'!$G$95:$G$183,MATCH(LEFT(Z393,255),LEFT('Disaggregation Records'!$D$95:$D$183,255),0))),"")</f>
        <v/>
      </c>
      <c r="AD393" s="528" t="s">
        <v>920</v>
      </c>
      <c r="AE393" s="393"/>
      <c r="AF393" s="134"/>
      <c r="AG393" s="134"/>
    </row>
    <row r="394" spans="1:33" ht="47.1" customHeight="1" x14ac:dyDescent="0.25">
      <c r="A394" s="410">
        <v>7</v>
      </c>
      <c r="B394" s="428" t="str">
        <f>IFERROR(VLOOKUP(A394,'Coverage Indicators - Section D'!$A$10:$Y$42,25,FALSE),"")</f>
        <v>CM-3c: Proportion de cas de paludisme estimés (présumés et confirmés) ayant reçu un traitement antipaludique de première intention dans des établissements de santé privés</v>
      </c>
      <c r="C394" s="523" t="str">
        <f t="array" ref="C394">IFERROR(IF(INDEX('Disaggregation Records'!$E$95:$E$183,MATCH(LEFT(Z394,255),LEFT('Disaggregation Records'!$D$95:$D$183,255),0))=0,"",INDEX('Disaggregation Records'!$E$95:$E$183,MATCH(LEFT(Z394,255),LEFT('Disaggregation Records'!$D$95:$D$183,255),0))),"")</f>
        <v/>
      </c>
      <c r="D394" s="523" t="str">
        <f t="array" ref="D394">IFERROR(IF(INDEX('Disaggregation Records'!$F$95:$F$183,MATCH(LEFT(Z394,255),LEFT('Disaggregation Records'!$D$95:$D$183,255),0))=0,"",INDEX('Disaggregation Records'!$F$95:$F$183,MATCH(LEFT(Z394,255),LEFT('Disaggregation Records'!$D$95:$D$183,255),0))),"")</f>
        <v/>
      </c>
      <c r="E394" s="430" t="str">
        <f t="array" ref="E394">IFERROR(IF(INDEX('Disaggregation Data'!$K$315:$K$616,MATCH(LEFT(X394,255),LEFT('Disaggregation Data'!$J$315:$J$616,255),0))=0,"",INDEX('Disaggregation Data'!$K$315:$K$616,MATCH(LEFT(X394,255),LEFT('Disaggregation Data'!J$315:$J$616,255),0))),"")</f>
        <v/>
      </c>
      <c r="F394" s="431" t="str">
        <f t="array" ref="F394">IFERROR(IF(INDEX('Disaggregation Data'!$L$315:$L$616,MATCH(LEFT(X394,255),LEFT('Disaggregation Data'!$J$315:$J$616,255),0))=0,"",INDEX('Disaggregation Data'!$L$315:$L$616,MATCH(LEFT(X394,255),LEFT('Disaggregation Data'!J$315:$J$616,255),0))),"")</f>
        <v/>
      </c>
      <c r="G394" s="495" t="str">
        <f t="array" ref="G394">IFERROR(IF(INDEX('Disaggregation Data'!$M$315:$M$616,MATCH(LEFT(X394,255),LEFT('Disaggregation Data'!$J$315:$J$616,255),0))=0,(E394/F394)*100,INDEX('Disaggregation Data'!$M$315:$M$616,MATCH(LEFT(X394,255),LEFT('Disaggregation Data'!J$315:$J$616,255),0))),"")</f>
        <v/>
      </c>
      <c r="H394" s="434" t="str">
        <f t="array" ref="H394">IFERROR(IF(INDEX('Disaggregation Data'!$N$315:$N$616,MATCH(LEFT(X394,255),LEFT('Disaggregation Data'!$J$315:$J$616,255),0))=0,"",INDEX('Disaggregation Data'!$N$315:$N$616,MATCH(LEFT(X394,255),LEFT('Disaggregation Data'!J$315:$J$616,255),0))),"")</f>
        <v/>
      </c>
      <c r="I394" s="434" t="str">
        <f t="array" ref="I394">IFERROR(IF(INDEX('Disaggregation Data'!$Q$315:$Q$616,MATCH(LEFT(X394,255),LEFT('Disaggregation Data'!$J$315:$J$616,255),0))=0,"",INDEX('Disaggregation Data'!$Q$315:$Q$616,MATCH(LEFT(X394,255),LEFT('Disaggregation Data'!J$315:$J$616,255),0))),"")</f>
        <v/>
      </c>
      <c r="J394" s="448" t="str">
        <f t="array" ref="J394">IFERROR(IF(INDEX('Disaggregation Data'!$R$315:$R$616,MATCH(LEFT(X394,255),LEFT('Disaggregation Data'!$J$315:$J$616,255),0))=0,"",INDEX('Disaggregation Data'!$R$315:$R$616,MATCH(LEFT(X394,255),LEFT('Disaggregation Data'!J$315:$J$616,255),0))),"")</f>
        <v/>
      </c>
      <c r="K394" s="485"/>
      <c r="L394" s="485"/>
      <c r="M394" s="485"/>
      <c r="N394" s="485"/>
      <c r="O394" s="485"/>
      <c r="P394" s="430"/>
      <c r="Q394" s="430"/>
      <c r="R394" s="430"/>
      <c r="S394" s="430"/>
      <c r="T394" s="430"/>
      <c r="U394" s="434" t="str">
        <f t="array" ref="U394">IFERROR(IF(INDEX('Disaggregation Data'!$O$315:$O$616,MATCH(LEFT(X394,255),LEFT('Disaggregation Data'!$J$315:$J$616,255),0))=0,"",INDEX('Disaggregation Data'!$O$315:$O$616,MATCH(LEFT(X394,255),LEFT('Disaggregation Data'!J$315:$J$616,255),0))),"")</f>
        <v/>
      </c>
      <c r="V394" s="448" t="str">
        <f t="array" ref="V394">IFERROR(IF(INDEX('Disaggregation Data'!$P$315:$P$616,MATCH(LEFT(X394,255),LEFT('Disaggregation Data'!$J$315:$J$616,255),0))=0,"",INDEX('Disaggregation Data'!$P$315:$P$616,MATCH(LEFT(X394,255),LEFT('Disaggregation Data'!J$315:$J$616,255),0))),"")</f>
        <v/>
      </c>
      <c r="W394" s="528"/>
      <c r="X394" s="528" t="str">
        <f t="shared" si="28"/>
        <v>CM-3c: Proportion de cas de paludisme estimés (présumés et confirmés) ayant reçu un traitement antipaludique de première intention dans des établissements de santé privés</v>
      </c>
      <c r="Y394" s="528">
        <f t="shared" si="29"/>
        <v>7</v>
      </c>
      <c r="Z394" s="528" t="str">
        <f t="shared" si="30"/>
        <v>CM-3c: Proportion de cas de paludisme estimés (présumés et confirmés) ayant reçu un traitement antipaludique de première intention dans des établissements de santé privés-7</v>
      </c>
      <c r="AA394" s="528" t="b">
        <f t="shared" si="31"/>
        <v>1</v>
      </c>
      <c r="AB394" s="528" t="s">
        <v>2107</v>
      </c>
      <c r="AC394" s="528" t="str">
        <f t="array" ref="AC394">IFERROR(IF(INDEX('Disaggregation Records'!$G$95:$G$183,MATCH(LEFT(Z394,255),LEFT('Disaggregation Records'!$D$95:$D$183,255),0))=0,"",INDEX('Disaggregation Records'!$G$95:$G$183,MATCH(LEFT(Z394,255),LEFT('Disaggregation Records'!$D$95:$D$183,255),0))),"")</f>
        <v/>
      </c>
      <c r="AD394" s="528" t="s">
        <v>920</v>
      </c>
      <c r="AE394" s="393"/>
      <c r="AF394" s="134"/>
      <c r="AG394" s="134"/>
    </row>
    <row r="395" spans="1:33" ht="47.1" customHeight="1" x14ac:dyDescent="0.25">
      <c r="A395" s="410">
        <v>7</v>
      </c>
      <c r="B395" s="428" t="str">
        <f>IFERROR(VLOOKUP(A395,'Coverage Indicators - Section D'!$A$10:$Y$42,25,FALSE),"")</f>
        <v>CM-3c: Proportion de cas de paludisme estimés (présumés et confirmés) ayant reçu un traitement antipaludique de première intention dans des établissements de santé privés</v>
      </c>
      <c r="C395" s="523" t="str">
        <f t="array" ref="C395">IFERROR(IF(INDEX('Disaggregation Records'!$E$95:$E$183,MATCH(LEFT(Z395,255),LEFT('Disaggregation Records'!$D$95:$D$183,255),0))=0,"",INDEX('Disaggregation Records'!$E$95:$E$183,MATCH(LEFT(Z395,255),LEFT('Disaggregation Records'!$D$95:$D$183,255),0))),"")</f>
        <v/>
      </c>
      <c r="D395" s="523" t="str">
        <f t="array" ref="D395">IFERROR(IF(INDEX('Disaggregation Records'!$F$95:$F$183,MATCH(LEFT(Z395,255),LEFT('Disaggregation Records'!$D$95:$D$183,255),0))=0,"",INDEX('Disaggregation Records'!$F$95:$F$183,MATCH(LEFT(Z395,255),LEFT('Disaggregation Records'!$D$95:$D$183,255),0))),"")</f>
        <v/>
      </c>
      <c r="E395" s="430" t="str">
        <f t="array" ref="E395">IFERROR(IF(INDEX('Disaggregation Data'!$K$315:$K$616,MATCH(LEFT(X395,255),LEFT('Disaggregation Data'!$J$315:$J$616,255),0))=0,"",INDEX('Disaggregation Data'!$K$315:$K$616,MATCH(LEFT(X395,255),LEFT('Disaggregation Data'!J$315:$J$616,255),0))),"")</f>
        <v/>
      </c>
      <c r="F395" s="431" t="str">
        <f t="array" ref="F395">IFERROR(IF(INDEX('Disaggregation Data'!$L$315:$L$616,MATCH(LEFT(X395,255),LEFT('Disaggregation Data'!$J$315:$J$616,255),0))=0,"",INDEX('Disaggregation Data'!$L$315:$L$616,MATCH(LEFT(X395,255),LEFT('Disaggregation Data'!J$315:$J$616,255),0))),"")</f>
        <v/>
      </c>
      <c r="G395" s="495" t="str">
        <f t="array" ref="G395">IFERROR(IF(INDEX('Disaggregation Data'!$M$315:$M$616,MATCH(LEFT(X395,255),LEFT('Disaggregation Data'!$J$315:$J$616,255),0))=0,(E395/F395)*100,INDEX('Disaggregation Data'!$M$315:$M$616,MATCH(LEFT(X395,255),LEFT('Disaggregation Data'!J$315:$J$616,255),0))),"")</f>
        <v/>
      </c>
      <c r="H395" s="434" t="str">
        <f t="array" ref="H395">IFERROR(IF(INDEX('Disaggregation Data'!$N$315:$N$616,MATCH(LEFT(X395,255),LEFT('Disaggregation Data'!$J$315:$J$616,255),0))=0,"",INDEX('Disaggregation Data'!$N$315:$N$616,MATCH(LEFT(X395,255),LEFT('Disaggregation Data'!J$315:$J$616,255),0))),"")</f>
        <v/>
      </c>
      <c r="I395" s="434" t="str">
        <f t="array" ref="I395">IFERROR(IF(INDEX('Disaggregation Data'!$Q$315:$Q$616,MATCH(LEFT(X395,255),LEFT('Disaggregation Data'!$J$315:$J$616,255),0))=0,"",INDEX('Disaggregation Data'!$Q$315:$Q$616,MATCH(LEFT(X395,255),LEFT('Disaggregation Data'!J$315:$J$616,255),0))),"")</f>
        <v/>
      </c>
      <c r="J395" s="448" t="str">
        <f t="array" ref="J395">IFERROR(IF(INDEX('Disaggregation Data'!$R$315:$R$616,MATCH(LEFT(X395,255),LEFT('Disaggregation Data'!$J$315:$J$616,255),0))=0,"",INDEX('Disaggregation Data'!$R$315:$R$616,MATCH(LEFT(X395,255),LEFT('Disaggregation Data'!J$315:$J$616,255),0))),"")</f>
        <v/>
      </c>
      <c r="K395" s="485"/>
      <c r="L395" s="485"/>
      <c r="M395" s="485"/>
      <c r="N395" s="485"/>
      <c r="O395" s="485"/>
      <c r="P395" s="430"/>
      <c r="Q395" s="430"/>
      <c r="R395" s="430"/>
      <c r="S395" s="430"/>
      <c r="T395" s="430"/>
      <c r="U395" s="434" t="str">
        <f t="array" ref="U395">IFERROR(IF(INDEX('Disaggregation Data'!$O$315:$O$616,MATCH(LEFT(X395,255),LEFT('Disaggregation Data'!$J$315:$J$616,255),0))=0,"",INDEX('Disaggregation Data'!$O$315:$O$616,MATCH(LEFT(X395,255),LEFT('Disaggregation Data'!J$315:$J$616,255),0))),"")</f>
        <v/>
      </c>
      <c r="V395" s="448" t="str">
        <f t="array" ref="V395">IFERROR(IF(INDEX('Disaggregation Data'!$P$315:$P$616,MATCH(LEFT(X395,255),LEFT('Disaggregation Data'!$J$315:$J$616,255),0))=0,"",INDEX('Disaggregation Data'!$P$315:$P$616,MATCH(LEFT(X395,255),LEFT('Disaggregation Data'!J$315:$J$616,255),0))),"")</f>
        <v/>
      </c>
      <c r="W395" s="528"/>
      <c r="X395" s="528" t="str">
        <f t="shared" si="28"/>
        <v>CM-3c: Proportion de cas de paludisme estimés (présumés et confirmés) ayant reçu un traitement antipaludique de première intention dans des établissements de santé privés</v>
      </c>
      <c r="Y395" s="528">
        <f t="shared" si="29"/>
        <v>8</v>
      </c>
      <c r="Z395" s="528" t="str">
        <f t="shared" si="30"/>
        <v>CM-3c: Proportion de cas de paludisme estimés (présumés et confirmés) ayant reçu un traitement antipaludique de première intention dans des établissements de santé privés-8</v>
      </c>
      <c r="AA395" s="528" t="b">
        <f t="shared" si="31"/>
        <v>1</v>
      </c>
      <c r="AB395" s="528" t="s">
        <v>2108</v>
      </c>
      <c r="AC395" s="528" t="str">
        <f t="array" ref="AC395">IFERROR(IF(INDEX('Disaggregation Records'!$G$95:$G$183,MATCH(LEFT(Z395,255),LEFT('Disaggregation Records'!$D$95:$D$183,255),0))=0,"",INDEX('Disaggregation Records'!$G$95:$G$183,MATCH(LEFT(Z395,255),LEFT('Disaggregation Records'!$D$95:$D$183,255),0))),"")</f>
        <v/>
      </c>
      <c r="AD395" s="528" t="s">
        <v>920</v>
      </c>
      <c r="AE395" s="393"/>
      <c r="AF395" s="134"/>
      <c r="AG395" s="134"/>
    </row>
    <row r="396" spans="1:33" ht="47.1" customHeight="1" x14ac:dyDescent="0.25">
      <c r="A396" s="410">
        <v>7</v>
      </c>
      <c r="B396" s="428" t="str">
        <f>IFERROR(VLOOKUP(A396,'Coverage Indicators - Section D'!$A$10:$Y$42,25,FALSE),"")</f>
        <v>CM-3c: Proportion de cas de paludisme estimés (présumés et confirmés) ayant reçu un traitement antipaludique de première intention dans des établissements de santé privés</v>
      </c>
      <c r="C396" s="523" t="str">
        <f t="array" ref="C396">IFERROR(IF(INDEX('Disaggregation Records'!$E$95:$E$183,MATCH(LEFT(Z396,255),LEFT('Disaggregation Records'!$D$95:$D$183,255),0))=0,"",INDEX('Disaggregation Records'!$E$95:$E$183,MATCH(LEFT(Z396,255),LEFT('Disaggregation Records'!$D$95:$D$183,255),0))),"")</f>
        <v/>
      </c>
      <c r="D396" s="523" t="str">
        <f t="array" ref="D396">IFERROR(IF(INDEX('Disaggregation Records'!$F$95:$F$183,MATCH(LEFT(Z396,255),LEFT('Disaggregation Records'!$D$95:$D$183,255),0))=0,"",INDEX('Disaggregation Records'!$F$95:$F$183,MATCH(LEFT(Z396,255),LEFT('Disaggregation Records'!$D$95:$D$183,255),0))),"")</f>
        <v/>
      </c>
      <c r="E396" s="430" t="str">
        <f t="array" ref="E396">IFERROR(IF(INDEX('Disaggregation Data'!$K$315:$K$616,MATCH(LEFT(X396,255),LEFT('Disaggregation Data'!$J$315:$J$616,255),0))=0,"",INDEX('Disaggregation Data'!$K$315:$K$616,MATCH(LEFT(X396,255),LEFT('Disaggregation Data'!J$315:$J$616,255),0))),"")</f>
        <v/>
      </c>
      <c r="F396" s="431" t="str">
        <f t="array" ref="F396">IFERROR(IF(INDEX('Disaggregation Data'!$L$315:$L$616,MATCH(LEFT(X396,255),LEFT('Disaggregation Data'!$J$315:$J$616,255),0))=0,"",INDEX('Disaggregation Data'!$L$315:$L$616,MATCH(LEFT(X396,255),LEFT('Disaggregation Data'!J$315:$J$616,255),0))),"")</f>
        <v/>
      </c>
      <c r="G396" s="495" t="str">
        <f t="array" ref="G396">IFERROR(IF(INDEX('Disaggregation Data'!$M$315:$M$616,MATCH(LEFT(X396,255),LEFT('Disaggregation Data'!$J$315:$J$616,255),0))=0,(E396/F396)*100,INDEX('Disaggregation Data'!$M$315:$M$616,MATCH(LEFT(X396,255),LEFT('Disaggregation Data'!J$315:$J$616,255),0))),"")</f>
        <v/>
      </c>
      <c r="H396" s="434" t="str">
        <f t="array" ref="H396">IFERROR(IF(INDEX('Disaggregation Data'!$N$315:$N$616,MATCH(LEFT(X396,255),LEFT('Disaggregation Data'!$J$315:$J$616,255),0))=0,"",INDEX('Disaggregation Data'!$N$315:$N$616,MATCH(LEFT(X396,255),LEFT('Disaggregation Data'!J$315:$J$616,255),0))),"")</f>
        <v/>
      </c>
      <c r="I396" s="434" t="str">
        <f t="array" ref="I396">IFERROR(IF(INDEX('Disaggregation Data'!$Q$315:$Q$616,MATCH(LEFT(X396,255),LEFT('Disaggregation Data'!$J$315:$J$616,255),0))=0,"",INDEX('Disaggregation Data'!$Q$315:$Q$616,MATCH(LEFT(X396,255),LEFT('Disaggregation Data'!J$315:$J$616,255),0))),"")</f>
        <v/>
      </c>
      <c r="J396" s="448" t="str">
        <f t="array" ref="J396">IFERROR(IF(INDEX('Disaggregation Data'!$R$315:$R$616,MATCH(LEFT(X396,255),LEFT('Disaggregation Data'!$J$315:$J$616,255),0))=0,"",INDEX('Disaggregation Data'!$R$315:$R$616,MATCH(LEFT(X396,255),LEFT('Disaggregation Data'!J$315:$J$616,255),0))),"")</f>
        <v/>
      </c>
      <c r="K396" s="485"/>
      <c r="L396" s="485"/>
      <c r="M396" s="485"/>
      <c r="N396" s="485"/>
      <c r="O396" s="485"/>
      <c r="P396" s="430"/>
      <c r="Q396" s="430"/>
      <c r="R396" s="430"/>
      <c r="S396" s="430"/>
      <c r="T396" s="430"/>
      <c r="U396" s="434" t="str">
        <f t="array" ref="U396">IFERROR(IF(INDEX('Disaggregation Data'!$O$315:$O$616,MATCH(LEFT(X396,255),LEFT('Disaggregation Data'!$J$315:$J$616,255),0))=0,"",INDEX('Disaggregation Data'!$O$315:$O$616,MATCH(LEFT(X396,255),LEFT('Disaggregation Data'!J$315:$J$616,255),0))),"")</f>
        <v/>
      </c>
      <c r="V396" s="448" t="str">
        <f t="array" ref="V396">IFERROR(IF(INDEX('Disaggregation Data'!$P$315:$P$616,MATCH(LEFT(X396,255),LEFT('Disaggregation Data'!$J$315:$J$616,255),0))=0,"",INDEX('Disaggregation Data'!$P$315:$P$616,MATCH(LEFT(X396,255),LEFT('Disaggregation Data'!J$315:$J$616,255),0))),"")</f>
        <v/>
      </c>
      <c r="W396" s="528"/>
      <c r="X396" s="528" t="str">
        <f t="shared" si="28"/>
        <v>CM-3c: Proportion de cas de paludisme estimés (présumés et confirmés) ayant reçu un traitement antipaludique de première intention dans des établissements de santé privés</v>
      </c>
      <c r="Y396" s="528">
        <f t="shared" si="29"/>
        <v>9</v>
      </c>
      <c r="Z396" s="528" t="str">
        <f t="shared" si="30"/>
        <v>CM-3c: Proportion de cas de paludisme estimés (présumés et confirmés) ayant reçu un traitement antipaludique de première intention dans des établissements de santé privés-9</v>
      </c>
      <c r="AA396" s="528" t="b">
        <f t="shared" si="31"/>
        <v>1</v>
      </c>
      <c r="AB396" s="528" t="s">
        <v>2109</v>
      </c>
      <c r="AC396" s="528" t="str">
        <f t="array" ref="AC396">IFERROR(IF(INDEX('Disaggregation Records'!$G$95:$G$183,MATCH(LEFT(Z396,255),LEFT('Disaggregation Records'!$D$95:$D$183,255),0))=0,"",INDEX('Disaggregation Records'!$G$95:$G$183,MATCH(LEFT(Z396,255),LEFT('Disaggregation Records'!$D$95:$D$183,255),0))),"")</f>
        <v/>
      </c>
      <c r="AD396" s="528" t="s">
        <v>920</v>
      </c>
      <c r="AE396" s="393"/>
      <c r="AF396" s="134"/>
      <c r="AG396" s="134"/>
    </row>
    <row r="397" spans="1:33" ht="47.1" customHeight="1" x14ac:dyDescent="0.25">
      <c r="A397" s="410">
        <v>8</v>
      </c>
      <c r="B397" s="428" t="str">
        <f>IFERROR(VLOOKUP(A397,'Coverage Indicators - Section D'!$A$10:$Y$42,25,FALSE),"")</f>
        <v/>
      </c>
      <c r="C397" s="523" t="str">
        <f t="array" ref="C397">IFERROR(IF(INDEX('Disaggregation Records'!$E$95:$E$183,MATCH(LEFT(Z397,255),LEFT('Disaggregation Records'!$D$95:$D$183,255),0))=0,"",INDEX('Disaggregation Records'!$E$95:$E$183,MATCH(LEFT(Z397,255),LEFT('Disaggregation Records'!$D$95:$D$183,255),0))),"")</f>
        <v/>
      </c>
      <c r="D397" s="523" t="str">
        <f t="array" ref="D397">IFERROR(IF(INDEX('Disaggregation Records'!$F$95:$F$183,MATCH(LEFT(Z397,255),LEFT('Disaggregation Records'!$D$95:$D$183,255),0))=0,"",INDEX('Disaggregation Records'!$F$95:$F$183,MATCH(LEFT(Z397,255),LEFT('Disaggregation Records'!$D$95:$D$183,255),0))),"")</f>
        <v/>
      </c>
      <c r="E397" s="430" t="str">
        <f t="array" ref="E397">IFERROR(IF(INDEX('Disaggregation Data'!$K$315:$K$616,MATCH(LEFT(X397,255),LEFT('Disaggregation Data'!$J$315:$J$616,255),0))=0,"",INDEX('Disaggregation Data'!$K$315:$K$616,MATCH(LEFT(X397,255),LEFT('Disaggregation Data'!J$315:$J$616,255),0))),"")</f>
        <v/>
      </c>
      <c r="F397" s="431" t="str">
        <f t="array" ref="F397">IFERROR(IF(INDEX('Disaggregation Data'!$L$315:$L$616,MATCH(LEFT(X397,255),LEFT('Disaggregation Data'!$J$315:$J$616,255),0))=0,"",INDEX('Disaggregation Data'!$L$315:$L$616,MATCH(LEFT(X397,255),LEFT('Disaggregation Data'!J$315:$J$616,255),0))),"")</f>
        <v/>
      </c>
      <c r="G397" s="495" t="str">
        <f t="array" ref="G397">IFERROR(IF(INDEX('Disaggregation Data'!$M$315:$M$616,MATCH(LEFT(X397,255),LEFT('Disaggregation Data'!$J$315:$J$616,255),0))=0,(E397/F397)*100,INDEX('Disaggregation Data'!$M$315:$M$616,MATCH(LEFT(X397,255),LEFT('Disaggregation Data'!J$315:$J$616,255),0))),"")</f>
        <v/>
      </c>
      <c r="H397" s="434" t="str">
        <f t="array" ref="H397">IFERROR(IF(INDEX('Disaggregation Data'!$N$315:$N$616,MATCH(LEFT(X397,255),LEFT('Disaggregation Data'!$J$315:$J$616,255),0))=0,"",INDEX('Disaggregation Data'!$N$315:$N$616,MATCH(LEFT(X397,255),LEFT('Disaggregation Data'!J$315:$J$616,255),0))),"")</f>
        <v/>
      </c>
      <c r="I397" s="434" t="str">
        <f t="array" ref="I397">IFERROR(IF(INDEX('Disaggregation Data'!$Q$315:$Q$616,MATCH(LEFT(X397,255),LEFT('Disaggregation Data'!$J$315:$J$616,255),0))=0,"",INDEX('Disaggregation Data'!$Q$315:$Q$616,MATCH(LEFT(X397,255),LEFT('Disaggregation Data'!J$315:$J$616,255),0))),"")</f>
        <v/>
      </c>
      <c r="J397" s="448" t="str">
        <f t="array" ref="J397">IFERROR(IF(INDEX('Disaggregation Data'!$R$315:$R$616,MATCH(LEFT(X397,255),LEFT('Disaggregation Data'!$J$315:$J$616,255),0))=0,"",INDEX('Disaggregation Data'!$R$315:$R$616,MATCH(LEFT(X397,255),LEFT('Disaggregation Data'!J$315:$J$616,255),0))),"")</f>
        <v/>
      </c>
      <c r="K397" s="485"/>
      <c r="L397" s="485"/>
      <c r="M397" s="485"/>
      <c r="N397" s="485"/>
      <c r="O397" s="485"/>
      <c r="P397" s="430"/>
      <c r="Q397" s="430"/>
      <c r="R397" s="430"/>
      <c r="S397" s="430"/>
      <c r="T397" s="430"/>
      <c r="U397" s="434" t="str">
        <f t="array" ref="U397">IFERROR(IF(INDEX('Disaggregation Data'!$O$315:$O$616,MATCH(LEFT(X397,255),LEFT('Disaggregation Data'!$J$315:$J$616,255),0))=0,"",INDEX('Disaggregation Data'!$O$315:$O$616,MATCH(LEFT(X397,255),LEFT('Disaggregation Data'!J$315:$J$616,255),0))),"")</f>
        <v/>
      </c>
      <c r="V397" s="448" t="str">
        <f t="array" ref="V397">IFERROR(IF(INDEX('Disaggregation Data'!$P$315:$P$616,MATCH(LEFT(X397,255),LEFT('Disaggregation Data'!$J$315:$J$616,255),0))=0,"",INDEX('Disaggregation Data'!$P$315:$P$616,MATCH(LEFT(X397,255),LEFT('Disaggregation Data'!J$315:$J$616,255),0))),"")</f>
        <v/>
      </c>
      <c r="W397" s="528"/>
      <c r="X397" s="528" t="str">
        <f t="shared" si="28"/>
        <v/>
      </c>
      <c r="Y397" s="528">
        <f t="shared" si="29"/>
        <v>0</v>
      </c>
      <c r="Z397" s="528" t="str">
        <f t="shared" si="30"/>
        <v/>
      </c>
      <c r="AA397" s="528" t="b">
        <f t="shared" si="31"/>
        <v>0</v>
      </c>
      <c r="AB397" s="528" t="s">
        <v>2110</v>
      </c>
      <c r="AC397" s="528" t="str">
        <f t="array" ref="AC397">IFERROR(IF(INDEX('Disaggregation Records'!$G$95:$G$183,MATCH(LEFT(Z397,255),LEFT('Disaggregation Records'!$D$95:$D$183,255),0))=0,"",INDEX('Disaggregation Records'!$G$95:$G$183,MATCH(LEFT(Z397,255),LEFT('Disaggregation Records'!$D$95:$D$183,255),0))),"")</f>
        <v/>
      </c>
      <c r="AD397" s="528" t="s">
        <v>927</v>
      </c>
      <c r="AE397" s="393"/>
      <c r="AF397" s="134"/>
      <c r="AG397" s="134"/>
    </row>
    <row r="398" spans="1:33" ht="47.1" customHeight="1" x14ac:dyDescent="0.25">
      <c r="A398" s="410">
        <v>8</v>
      </c>
      <c r="B398" s="428" t="str">
        <f>IFERROR(VLOOKUP(A398,'Coverage Indicators - Section D'!$A$10:$Y$42,25,FALSE),"")</f>
        <v/>
      </c>
      <c r="C398" s="523" t="str">
        <f t="array" ref="C398">IFERROR(IF(INDEX('Disaggregation Records'!$E$95:$E$183,MATCH(LEFT(Z398,255),LEFT('Disaggregation Records'!$D$95:$D$183,255),0))=0,"",INDEX('Disaggregation Records'!$E$95:$E$183,MATCH(LEFT(Z398,255),LEFT('Disaggregation Records'!$D$95:$D$183,255),0))),"")</f>
        <v/>
      </c>
      <c r="D398" s="523" t="str">
        <f t="array" ref="D398">IFERROR(IF(INDEX('Disaggregation Records'!$F$95:$F$183,MATCH(LEFT(Z398,255),LEFT('Disaggregation Records'!$D$95:$D$183,255),0))=0,"",INDEX('Disaggregation Records'!$F$95:$F$183,MATCH(LEFT(Z398,255),LEFT('Disaggregation Records'!$D$95:$D$183,255),0))),"")</f>
        <v/>
      </c>
      <c r="E398" s="430" t="str">
        <f t="array" ref="E398">IFERROR(IF(INDEX('Disaggregation Data'!$K$315:$K$616,MATCH(LEFT(X398,255),LEFT('Disaggregation Data'!$J$315:$J$616,255),0))=0,"",INDEX('Disaggregation Data'!$K$315:$K$616,MATCH(LEFT(X398,255),LEFT('Disaggregation Data'!J$315:$J$616,255),0))),"")</f>
        <v/>
      </c>
      <c r="F398" s="431" t="str">
        <f t="array" ref="F398">IFERROR(IF(INDEX('Disaggregation Data'!$L$315:$L$616,MATCH(LEFT(X398,255),LEFT('Disaggregation Data'!$J$315:$J$616,255),0))=0,"",INDEX('Disaggregation Data'!$L$315:$L$616,MATCH(LEFT(X398,255),LEFT('Disaggregation Data'!J$315:$J$616,255),0))),"")</f>
        <v/>
      </c>
      <c r="G398" s="495" t="str">
        <f t="array" ref="G398">IFERROR(IF(INDEX('Disaggregation Data'!$M$315:$M$616,MATCH(LEFT(X398,255),LEFT('Disaggregation Data'!$J$315:$J$616,255),0))=0,(E398/F398)*100,INDEX('Disaggregation Data'!$M$315:$M$616,MATCH(LEFT(X398,255),LEFT('Disaggregation Data'!J$315:$J$616,255),0))),"")</f>
        <v/>
      </c>
      <c r="H398" s="434" t="str">
        <f t="array" ref="H398">IFERROR(IF(INDEX('Disaggregation Data'!$N$315:$N$616,MATCH(LEFT(X398,255),LEFT('Disaggregation Data'!$J$315:$J$616,255),0))=0,"",INDEX('Disaggregation Data'!$N$315:$N$616,MATCH(LEFT(X398,255),LEFT('Disaggregation Data'!J$315:$J$616,255),0))),"")</f>
        <v/>
      </c>
      <c r="I398" s="434" t="str">
        <f t="array" ref="I398">IFERROR(IF(INDEX('Disaggregation Data'!$Q$315:$Q$616,MATCH(LEFT(X398,255),LEFT('Disaggregation Data'!$J$315:$J$616,255),0))=0,"",INDEX('Disaggregation Data'!$Q$315:$Q$616,MATCH(LEFT(X398,255),LEFT('Disaggregation Data'!J$315:$J$616,255),0))),"")</f>
        <v/>
      </c>
      <c r="J398" s="448" t="str">
        <f t="array" ref="J398">IFERROR(IF(INDEX('Disaggregation Data'!$R$315:$R$616,MATCH(LEFT(X398,255),LEFT('Disaggregation Data'!$J$315:$J$616,255),0))=0,"",INDEX('Disaggregation Data'!$R$315:$R$616,MATCH(LEFT(X398,255),LEFT('Disaggregation Data'!J$315:$J$616,255),0))),"")</f>
        <v/>
      </c>
      <c r="K398" s="485"/>
      <c r="L398" s="485"/>
      <c r="M398" s="485"/>
      <c r="N398" s="485"/>
      <c r="O398" s="485"/>
      <c r="P398" s="430"/>
      <c r="Q398" s="430"/>
      <c r="R398" s="430"/>
      <c r="S398" s="430"/>
      <c r="T398" s="430"/>
      <c r="U398" s="434" t="str">
        <f t="array" ref="U398">IFERROR(IF(INDEX('Disaggregation Data'!$O$315:$O$616,MATCH(LEFT(X398,255),LEFT('Disaggregation Data'!$J$315:$J$616,255),0))=0,"",INDEX('Disaggregation Data'!$O$315:$O$616,MATCH(LEFT(X398,255),LEFT('Disaggregation Data'!J$315:$J$616,255),0))),"")</f>
        <v/>
      </c>
      <c r="V398" s="448" t="str">
        <f t="array" ref="V398">IFERROR(IF(INDEX('Disaggregation Data'!$P$315:$P$616,MATCH(LEFT(X398,255),LEFT('Disaggregation Data'!$J$315:$J$616,255),0))=0,"",INDEX('Disaggregation Data'!$P$315:$P$616,MATCH(LEFT(X398,255),LEFT('Disaggregation Data'!J$315:$J$616,255),0))),"")</f>
        <v/>
      </c>
      <c r="W398" s="528"/>
      <c r="X398" s="528" t="str">
        <f t="shared" si="28"/>
        <v/>
      </c>
      <c r="Y398" s="528">
        <f t="shared" si="29"/>
        <v>1</v>
      </c>
      <c r="Z398" s="528" t="str">
        <f t="shared" si="30"/>
        <v/>
      </c>
      <c r="AA398" s="528" t="b">
        <f t="shared" si="31"/>
        <v>0</v>
      </c>
      <c r="AB398" s="528" t="s">
        <v>2111</v>
      </c>
      <c r="AC398" s="528" t="str">
        <f t="array" ref="AC398">IFERROR(IF(INDEX('Disaggregation Records'!$G$95:$G$183,MATCH(LEFT(Z398,255),LEFT('Disaggregation Records'!$D$95:$D$183,255),0))=0,"",INDEX('Disaggregation Records'!$G$95:$G$183,MATCH(LEFT(Z398,255),LEFT('Disaggregation Records'!$D$95:$D$183,255),0))),"")</f>
        <v/>
      </c>
      <c r="AD398" s="528" t="s">
        <v>927</v>
      </c>
      <c r="AE398" s="393"/>
      <c r="AF398" s="134"/>
      <c r="AG398" s="134"/>
    </row>
    <row r="399" spans="1:33" ht="47.1" customHeight="1" x14ac:dyDescent="0.25">
      <c r="A399" s="410">
        <v>8</v>
      </c>
      <c r="B399" s="428" t="str">
        <f>IFERROR(VLOOKUP(A399,'Coverage Indicators - Section D'!$A$10:$Y$42,25,FALSE),"")</f>
        <v/>
      </c>
      <c r="C399" s="523" t="str">
        <f t="array" ref="C399">IFERROR(IF(INDEX('Disaggregation Records'!$E$95:$E$183,MATCH(LEFT(Z399,255),LEFT('Disaggregation Records'!$D$95:$D$183,255),0))=0,"",INDEX('Disaggregation Records'!$E$95:$E$183,MATCH(LEFT(Z399,255),LEFT('Disaggregation Records'!$D$95:$D$183,255),0))),"")</f>
        <v/>
      </c>
      <c r="D399" s="523" t="str">
        <f t="array" ref="D399">IFERROR(IF(INDEX('Disaggregation Records'!$F$95:$F$183,MATCH(LEFT(Z399,255),LEFT('Disaggregation Records'!$D$95:$D$183,255),0))=0,"",INDEX('Disaggregation Records'!$F$95:$F$183,MATCH(LEFT(Z399,255),LEFT('Disaggregation Records'!$D$95:$D$183,255),0))),"")</f>
        <v/>
      </c>
      <c r="E399" s="430" t="str">
        <f t="array" ref="E399">IFERROR(IF(INDEX('Disaggregation Data'!$K$315:$K$616,MATCH(LEFT(X399,255),LEFT('Disaggregation Data'!$J$315:$J$616,255),0))=0,"",INDEX('Disaggregation Data'!$K$315:$K$616,MATCH(LEFT(X399,255),LEFT('Disaggregation Data'!J$315:$J$616,255),0))),"")</f>
        <v/>
      </c>
      <c r="F399" s="431" t="str">
        <f t="array" ref="F399">IFERROR(IF(INDEX('Disaggregation Data'!$L$315:$L$616,MATCH(LEFT(X399,255),LEFT('Disaggregation Data'!$J$315:$J$616,255),0))=0,"",INDEX('Disaggregation Data'!$L$315:$L$616,MATCH(LEFT(X399,255),LEFT('Disaggregation Data'!J$315:$J$616,255),0))),"")</f>
        <v/>
      </c>
      <c r="G399" s="495" t="str">
        <f t="array" ref="G399">IFERROR(IF(INDEX('Disaggregation Data'!$M$315:$M$616,MATCH(LEFT(X399,255),LEFT('Disaggregation Data'!$J$315:$J$616,255),0))=0,(E399/F399)*100,INDEX('Disaggregation Data'!$M$315:$M$616,MATCH(LEFT(X399,255),LEFT('Disaggregation Data'!J$315:$J$616,255),0))),"")</f>
        <v/>
      </c>
      <c r="H399" s="434" t="str">
        <f t="array" ref="H399">IFERROR(IF(INDEX('Disaggregation Data'!$N$315:$N$616,MATCH(LEFT(X399,255),LEFT('Disaggregation Data'!$J$315:$J$616,255),0))=0,"",INDEX('Disaggregation Data'!$N$315:$N$616,MATCH(LEFT(X399,255),LEFT('Disaggregation Data'!J$315:$J$616,255),0))),"")</f>
        <v/>
      </c>
      <c r="I399" s="434" t="str">
        <f t="array" ref="I399">IFERROR(IF(INDEX('Disaggregation Data'!$Q$315:$Q$616,MATCH(LEFT(X399,255),LEFT('Disaggregation Data'!$J$315:$J$616,255),0))=0,"",INDEX('Disaggregation Data'!$Q$315:$Q$616,MATCH(LEFT(X399,255),LEFT('Disaggregation Data'!J$315:$J$616,255),0))),"")</f>
        <v/>
      </c>
      <c r="J399" s="448" t="str">
        <f t="array" ref="J399">IFERROR(IF(INDEX('Disaggregation Data'!$R$315:$R$616,MATCH(LEFT(X399,255),LEFT('Disaggregation Data'!$J$315:$J$616,255),0))=0,"",INDEX('Disaggregation Data'!$R$315:$R$616,MATCH(LEFT(X399,255),LEFT('Disaggregation Data'!J$315:$J$616,255),0))),"")</f>
        <v/>
      </c>
      <c r="K399" s="485"/>
      <c r="L399" s="485"/>
      <c r="M399" s="485"/>
      <c r="N399" s="485"/>
      <c r="O399" s="485"/>
      <c r="P399" s="430"/>
      <c r="Q399" s="430"/>
      <c r="R399" s="430"/>
      <c r="S399" s="430"/>
      <c r="T399" s="430"/>
      <c r="U399" s="434" t="str">
        <f t="array" ref="U399">IFERROR(IF(INDEX('Disaggregation Data'!$O$315:$O$616,MATCH(LEFT(X399,255),LEFT('Disaggregation Data'!$J$315:$J$616,255),0))=0,"",INDEX('Disaggregation Data'!$O$315:$O$616,MATCH(LEFT(X399,255),LEFT('Disaggregation Data'!J$315:$J$616,255),0))),"")</f>
        <v/>
      </c>
      <c r="V399" s="448" t="str">
        <f t="array" ref="V399">IFERROR(IF(INDEX('Disaggregation Data'!$P$315:$P$616,MATCH(LEFT(X399,255),LEFT('Disaggregation Data'!$J$315:$J$616,255),0))=0,"",INDEX('Disaggregation Data'!$P$315:$P$616,MATCH(LEFT(X399,255),LEFT('Disaggregation Data'!J$315:$J$616,255),0))),"")</f>
        <v/>
      </c>
      <c r="W399" s="528"/>
      <c r="X399" s="528" t="str">
        <f t="shared" si="28"/>
        <v/>
      </c>
      <c r="Y399" s="528">
        <f t="shared" si="29"/>
        <v>2</v>
      </c>
      <c r="Z399" s="528" t="str">
        <f t="shared" si="30"/>
        <v/>
      </c>
      <c r="AA399" s="528" t="b">
        <f t="shared" si="31"/>
        <v>0</v>
      </c>
      <c r="AB399" s="528" t="s">
        <v>2112</v>
      </c>
      <c r="AC399" s="528" t="str">
        <f t="array" ref="AC399">IFERROR(IF(INDEX('Disaggregation Records'!$G$95:$G$183,MATCH(LEFT(Z399,255),LEFT('Disaggregation Records'!$D$95:$D$183,255),0))=0,"",INDEX('Disaggregation Records'!$G$95:$G$183,MATCH(LEFT(Z399,255),LEFT('Disaggregation Records'!$D$95:$D$183,255),0))),"")</f>
        <v/>
      </c>
      <c r="AD399" s="528" t="s">
        <v>927</v>
      </c>
      <c r="AE399" s="393"/>
      <c r="AF399" s="134"/>
      <c r="AG399" s="134"/>
    </row>
    <row r="400" spans="1:33" ht="47.1" customHeight="1" x14ac:dyDescent="0.25">
      <c r="A400" s="410">
        <v>8</v>
      </c>
      <c r="B400" s="428" t="str">
        <f>IFERROR(VLOOKUP(A400,'Coverage Indicators - Section D'!$A$10:$Y$42,25,FALSE),"")</f>
        <v/>
      </c>
      <c r="C400" s="523" t="str">
        <f t="array" ref="C400">IFERROR(IF(INDEX('Disaggregation Records'!$E$95:$E$183,MATCH(LEFT(Z400,255),LEFT('Disaggregation Records'!$D$95:$D$183,255),0))=0,"",INDEX('Disaggregation Records'!$E$95:$E$183,MATCH(LEFT(Z400,255),LEFT('Disaggregation Records'!$D$95:$D$183,255),0))),"")</f>
        <v/>
      </c>
      <c r="D400" s="523" t="str">
        <f t="array" ref="D400">IFERROR(IF(INDEX('Disaggregation Records'!$F$95:$F$183,MATCH(LEFT(Z400,255),LEFT('Disaggregation Records'!$D$95:$D$183,255),0))=0,"",INDEX('Disaggregation Records'!$F$95:$F$183,MATCH(LEFT(Z400,255),LEFT('Disaggregation Records'!$D$95:$D$183,255),0))),"")</f>
        <v/>
      </c>
      <c r="E400" s="430" t="str">
        <f t="array" ref="E400">IFERROR(IF(INDEX('Disaggregation Data'!$K$315:$K$616,MATCH(LEFT(X400,255),LEFT('Disaggregation Data'!$J$315:$J$616,255),0))=0,"",INDEX('Disaggregation Data'!$K$315:$K$616,MATCH(LEFT(X400,255),LEFT('Disaggregation Data'!J$315:$J$616,255),0))),"")</f>
        <v/>
      </c>
      <c r="F400" s="431" t="str">
        <f t="array" ref="F400">IFERROR(IF(INDEX('Disaggregation Data'!$L$315:$L$616,MATCH(LEFT(X400,255),LEFT('Disaggregation Data'!$J$315:$J$616,255),0))=0,"",INDEX('Disaggregation Data'!$L$315:$L$616,MATCH(LEFT(X400,255),LEFT('Disaggregation Data'!J$315:$J$616,255),0))),"")</f>
        <v/>
      </c>
      <c r="G400" s="495" t="str">
        <f t="array" ref="G400">IFERROR(IF(INDEX('Disaggregation Data'!$M$315:$M$616,MATCH(LEFT(X400,255),LEFT('Disaggregation Data'!$J$315:$J$616,255),0))=0,(E400/F400)*100,INDEX('Disaggregation Data'!$M$315:$M$616,MATCH(LEFT(X400,255),LEFT('Disaggregation Data'!J$315:$J$616,255),0))),"")</f>
        <v/>
      </c>
      <c r="H400" s="434" t="str">
        <f t="array" ref="H400">IFERROR(IF(INDEX('Disaggregation Data'!$N$315:$N$616,MATCH(LEFT(X400,255),LEFT('Disaggregation Data'!$J$315:$J$616,255),0))=0,"",INDEX('Disaggregation Data'!$N$315:$N$616,MATCH(LEFT(X400,255),LEFT('Disaggregation Data'!J$315:$J$616,255),0))),"")</f>
        <v/>
      </c>
      <c r="I400" s="434" t="str">
        <f t="array" ref="I400">IFERROR(IF(INDEX('Disaggregation Data'!$Q$315:$Q$616,MATCH(LEFT(X400,255),LEFT('Disaggregation Data'!$J$315:$J$616,255),0))=0,"",INDEX('Disaggregation Data'!$Q$315:$Q$616,MATCH(LEFT(X400,255),LEFT('Disaggregation Data'!J$315:$J$616,255),0))),"")</f>
        <v/>
      </c>
      <c r="J400" s="448" t="str">
        <f t="array" ref="J400">IFERROR(IF(INDEX('Disaggregation Data'!$R$315:$R$616,MATCH(LEFT(X400,255),LEFT('Disaggregation Data'!$J$315:$J$616,255),0))=0,"",INDEX('Disaggregation Data'!$R$315:$R$616,MATCH(LEFT(X400,255),LEFT('Disaggregation Data'!J$315:$J$616,255),0))),"")</f>
        <v/>
      </c>
      <c r="K400" s="485"/>
      <c r="L400" s="485"/>
      <c r="M400" s="485"/>
      <c r="N400" s="485"/>
      <c r="O400" s="485"/>
      <c r="P400" s="430"/>
      <c r="Q400" s="430"/>
      <c r="R400" s="430"/>
      <c r="S400" s="430"/>
      <c r="T400" s="430"/>
      <c r="U400" s="434" t="str">
        <f t="array" ref="U400">IFERROR(IF(INDEX('Disaggregation Data'!$O$315:$O$616,MATCH(LEFT(X400,255),LEFT('Disaggregation Data'!$J$315:$J$616,255),0))=0,"",INDEX('Disaggregation Data'!$O$315:$O$616,MATCH(LEFT(X400,255),LEFT('Disaggregation Data'!J$315:$J$616,255),0))),"")</f>
        <v/>
      </c>
      <c r="V400" s="448" t="str">
        <f t="array" ref="V400">IFERROR(IF(INDEX('Disaggregation Data'!$P$315:$P$616,MATCH(LEFT(X400,255),LEFT('Disaggregation Data'!$J$315:$J$616,255),0))=0,"",INDEX('Disaggregation Data'!$P$315:$P$616,MATCH(LEFT(X400,255),LEFT('Disaggregation Data'!J$315:$J$616,255),0))),"")</f>
        <v/>
      </c>
      <c r="W400" s="528"/>
      <c r="X400" s="528" t="str">
        <f t="shared" si="28"/>
        <v/>
      </c>
      <c r="Y400" s="528">
        <f t="shared" si="29"/>
        <v>3</v>
      </c>
      <c r="Z400" s="528" t="str">
        <f t="shared" si="30"/>
        <v/>
      </c>
      <c r="AA400" s="528" t="b">
        <f t="shared" si="31"/>
        <v>0</v>
      </c>
      <c r="AB400" s="528" t="s">
        <v>2113</v>
      </c>
      <c r="AC400" s="528" t="str">
        <f t="array" ref="AC400">IFERROR(IF(INDEX('Disaggregation Records'!$G$95:$G$183,MATCH(LEFT(Z400,255),LEFT('Disaggregation Records'!$D$95:$D$183,255),0))=0,"",INDEX('Disaggregation Records'!$G$95:$G$183,MATCH(LEFT(Z400,255),LEFT('Disaggregation Records'!$D$95:$D$183,255),0))),"")</f>
        <v/>
      </c>
      <c r="AD400" s="528" t="s">
        <v>927</v>
      </c>
      <c r="AE400" s="393"/>
      <c r="AF400" s="134"/>
      <c r="AG400" s="134"/>
    </row>
    <row r="401" spans="1:33" ht="47.1" customHeight="1" x14ac:dyDescent="0.25">
      <c r="A401" s="410">
        <v>8</v>
      </c>
      <c r="B401" s="428" t="str">
        <f>IFERROR(VLOOKUP(A401,'Coverage Indicators - Section D'!$A$10:$Y$42,25,FALSE),"")</f>
        <v/>
      </c>
      <c r="C401" s="523" t="str">
        <f t="array" ref="C401">IFERROR(IF(INDEX('Disaggregation Records'!$E$95:$E$183,MATCH(LEFT(Z401,255),LEFT('Disaggregation Records'!$D$95:$D$183,255),0))=0,"",INDEX('Disaggregation Records'!$E$95:$E$183,MATCH(LEFT(Z401,255),LEFT('Disaggregation Records'!$D$95:$D$183,255),0))),"")</f>
        <v/>
      </c>
      <c r="D401" s="523" t="str">
        <f t="array" ref="D401">IFERROR(IF(INDEX('Disaggregation Records'!$F$95:$F$183,MATCH(LEFT(Z401,255),LEFT('Disaggregation Records'!$D$95:$D$183,255),0))=0,"",INDEX('Disaggregation Records'!$F$95:$F$183,MATCH(LEFT(Z401,255),LEFT('Disaggregation Records'!$D$95:$D$183,255),0))),"")</f>
        <v/>
      </c>
      <c r="E401" s="430" t="str">
        <f t="array" ref="E401">IFERROR(IF(INDEX('Disaggregation Data'!$K$315:$K$616,MATCH(LEFT(X401,255),LEFT('Disaggregation Data'!$J$315:$J$616,255),0))=0,"",INDEX('Disaggregation Data'!$K$315:$K$616,MATCH(LEFT(X401,255),LEFT('Disaggregation Data'!J$315:$J$616,255),0))),"")</f>
        <v/>
      </c>
      <c r="F401" s="431" t="str">
        <f t="array" ref="F401">IFERROR(IF(INDEX('Disaggregation Data'!$L$315:$L$616,MATCH(LEFT(X401,255),LEFT('Disaggregation Data'!$J$315:$J$616,255),0))=0,"",INDEX('Disaggregation Data'!$L$315:$L$616,MATCH(LEFT(X401,255),LEFT('Disaggregation Data'!J$315:$J$616,255),0))),"")</f>
        <v/>
      </c>
      <c r="G401" s="495" t="str">
        <f t="array" ref="G401">IFERROR(IF(INDEX('Disaggregation Data'!$M$315:$M$616,MATCH(LEFT(X401,255),LEFT('Disaggregation Data'!$J$315:$J$616,255),0))=0,(E401/F401)*100,INDEX('Disaggregation Data'!$M$315:$M$616,MATCH(LEFT(X401,255),LEFT('Disaggregation Data'!J$315:$J$616,255),0))),"")</f>
        <v/>
      </c>
      <c r="H401" s="434" t="str">
        <f t="array" ref="H401">IFERROR(IF(INDEX('Disaggregation Data'!$N$315:$N$616,MATCH(LEFT(X401,255),LEFT('Disaggregation Data'!$J$315:$J$616,255),0))=0,"",INDEX('Disaggregation Data'!$N$315:$N$616,MATCH(LEFT(X401,255),LEFT('Disaggregation Data'!J$315:$J$616,255),0))),"")</f>
        <v/>
      </c>
      <c r="I401" s="434" t="str">
        <f t="array" ref="I401">IFERROR(IF(INDEX('Disaggregation Data'!$Q$315:$Q$616,MATCH(LEFT(X401,255),LEFT('Disaggregation Data'!$J$315:$J$616,255),0))=0,"",INDEX('Disaggregation Data'!$Q$315:$Q$616,MATCH(LEFT(X401,255),LEFT('Disaggregation Data'!J$315:$J$616,255),0))),"")</f>
        <v/>
      </c>
      <c r="J401" s="448" t="str">
        <f t="array" ref="J401">IFERROR(IF(INDEX('Disaggregation Data'!$R$315:$R$616,MATCH(LEFT(X401,255),LEFT('Disaggregation Data'!$J$315:$J$616,255),0))=0,"",INDEX('Disaggregation Data'!$R$315:$R$616,MATCH(LEFT(X401,255),LEFT('Disaggregation Data'!J$315:$J$616,255),0))),"")</f>
        <v/>
      </c>
      <c r="K401" s="485"/>
      <c r="L401" s="485"/>
      <c r="M401" s="485"/>
      <c r="N401" s="485"/>
      <c r="O401" s="485"/>
      <c r="P401" s="430"/>
      <c r="Q401" s="430"/>
      <c r="R401" s="430"/>
      <c r="S401" s="430"/>
      <c r="T401" s="430"/>
      <c r="U401" s="434" t="str">
        <f t="array" ref="U401">IFERROR(IF(INDEX('Disaggregation Data'!$O$315:$O$616,MATCH(LEFT(X401,255),LEFT('Disaggregation Data'!$J$315:$J$616,255),0))=0,"",INDEX('Disaggregation Data'!$O$315:$O$616,MATCH(LEFT(X401,255),LEFT('Disaggregation Data'!J$315:$J$616,255),0))),"")</f>
        <v/>
      </c>
      <c r="V401" s="448" t="str">
        <f t="array" ref="V401">IFERROR(IF(INDEX('Disaggregation Data'!$P$315:$P$616,MATCH(LEFT(X401,255),LEFT('Disaggregation Data'!$J$315:$J$616,255),0))=0,"",INDEX('Disaggregation Data'!$P$315:$P$616,MATCH(LEFT(X401,255),LEFT('Disaggregation Data'!J$315:$J$616,255),0))),"")</f>
        <v/>
      </c>
      <c r="W401" s="528"/>
      <c r="X401" s="528" t="str">
        <f t="shared" si="28"/>
        <v/>
      </c>
      <c r="Y401" s="528">
        <f t="shared" si="29"/>
        <v>4</v>
      </c>
      <c r="Z401" s="528" t="str">
        <f t="shared" si="30"/>
        <v/>
      </c>
      <c r="AA401" s="528" t="b">
        <f t="shared" si="31"/>
        <v>0</v>
      </c>
      <c r="AB401" s="528" t="s">
        <v>2114</v>
      </c>
      <c r="AC401" s="528" t="str">
        <f t="array" ref="AC401">IFERROR(IF(INDEX('Disaggregation Records'!$G$95:$G$183,MATCH(LEFT(Z401,255),LEFT('Disaggregation Records'!$D$95:$D$183,255),0))=0,"",INDEX('Disaggregation Records'!$G$95:$G$183,MATCH(LEFT(Z401,255),LEFT('Disaggregation Records'!$D$95:$D$183,255),0))),"")</f>
        <v/>
      </c>
      <c r="AD401" s="528" t="s">
        <v>927</v>
      </c>
      <c r="AE401" s="393"/>
      <c r="AF401" s="134"/>
      <c r="AG401" s="134"/>
    </row>
    <row r="402" spans="1:33" ht="47.1" customHeight="1" x14ac:dyDescent="0.25">
      <c r="A402" s="410">
        <v>8</v>
      </c>
      <c r="B402" s="428" t="str">
        <f>IFERROR(VLOOKUP(A402,'Coverage Indicators - Section D'!$A$10:$Y$42,25,FALSE),"")</f>
        <v/>
      </c>
      <c r="C402" s="523" t="str">
        <f t="array" ref="C402">IFERROR(IF(INDEX('Disaggregation Records'!$E$95:$E$183,MATCH(LEFT(Z402,255),LEFT('Disaggregation Records'!$D$95:$D$183,255),0))=0,"",INDEX('Disaggregation Records'!$E$95:$E$183,MATCH(LEFT(Z402,255),LEFT('Disaggregation Records'!$D$95:$D$183,255),0))),"")</f>
        <v/>
      </c>
      <c r="D402" s="523" t="str">
        <f t="array" ref="D402">IFERROR(IF(INDEX('Disaggregation Records'!$F$95:$F$183,MATCH(LEFT(Z402,255),LEFT('Disaggregation Records'!$D$95:$D$183,255),0))=0,"",INDEX('Disaggregation Records'!$F$95:$F$183,MATCH(LEFT(Z402,255),LEFT('Disaggregation Records'!$D$95:$D$183,255),0))),"")</f>
        <v/>
      </c>
      <c r="E402" s="430" t="str">
        <f t="array" ref="E402">IFERROR(IF(INDEX('Disaggregation Data'!$K$315:$K$616,MATCH(LEFT(X402,255),LEFT('Disaggregation Data'!$J$315:$J$616,255),0))=0,"",INDEX('Disaggregation Data'!$K$315:$K$616,MATCH(LEFT(X402,255),LEFT('Disaggregation Data'!J$315:$J$616,255),0))),"")</f>
        <v/>
      </c>
      <c r="F402" s="431" t="str">
        <f t="array" ref="F402">IFERROR(IF(INDEX('Disaggregation Data'!$L$315:$L$616,MATCH(LEFT(X402,255),LEFT('Disaggregation Data'!$J$315:$J$616,255),0))=0,"",INDEX('Disaggregation Data'!$L$315:$L$616,MATCH(LEFT(X402,255),LEFT('Disaggregation Data'!J$315:$J$616,255),0))),"")</f>
        <v/>
      </c>
      <c r="G402" s="495" t="str">
        <f t="array" ref="G402">IFERROR(IF(INDEX('Disaggregation Data'!$M$315:$M$616,MATCH(LEFT(X402,255),LEFT('Disaggregation Data'!$J$315:$J$616,255),0))=0,(E402/F402)*100,INDEX('Disaggregation Data'!$M$315:$M$616,MATCH(LEFT(X402,255),LEFT('Disaggregation Data'!J$315:$J$616,255),0))),"")</f>
        <v/>
      </c>
      <c r="H402" s="434" t="str">
        <f t="array" ref="H402">IFERROR(IF(INDEX('Disaggregation Data'!$N$315:$N$616,MATCH(LEFT(X402,255),LEFT('Disaggregation Data'!$J$315:$J$616,255),0))=0,"",INDEX('Disaggregation Data'!$N$315:$N$616,MATCH(LEFT(X402,255),LEFT('Disaggregation Data'!J$315:$J$616,255),0))),"")</f>
        <v/>
      </c>
      <c r="I402" s="434" t="str">
        <f t="array" ref="I402">IFERROR(IF(INDEX('Disaggregation Data'!$Q$315:$Q$616,MATCH(LEFT(X402,255),LEFT('Disaggregation Data'!$J$315:$J$616,255),0))=0,"",INDEX('Disaggregation Data'!$Q$315:$Q$616,MATCH(LEFT(X402,255),LEFT('Disaggregation Data'!J$315:$J$616,255),0))),"")</f>
        <v/>
      </c>
      <c r="J402" s="448" t="str">
        <f t="array" ref="J402">IFERROR(IF(INDEX('Disaggregation Data'!$R$315:$R$616,MATCH(LEFT(X402,255),LEFT('Disaggregation Data'!$J$315:$J$616,255),0))=0,"",INDEX('Disaggregation Data'!$R$315:$R$616,MATCH(LEFT(X402,255),LEFT('Disaggregation Data'!J$315:$J$616,255),0))),"")</f>
        <v/>
      </c>
      <c r="K402" s="485"/>
      <c r="L402" s="485"/>
      <c r="M402" s="485"/>
      <c r="N402" s="485"/>
      <c r="O402" s="485"/>
      <c r="P402" s="430"/>
      <c r="Q402" s="430"/>
      <c r="R402" s="430"/>
      <c r="S402" s="430"/>
      <c r="T402" s="430"/>
      <c r="U402" s="434" t="str">
        <f t="array" ref="U402">IFERROR(IF(INDEX('Disaggregation Data'!$O$315:$O$616,MATCH(LEFT(X402,255),LEFT('Disaggregation Data'!$J$315:$J$616,255),0))=0,"",INDEX('Disaggregation Data'!$O$315:$O$616,MATCH(LEFT(X402,255),LEFT('Disaggregation Data'!J$315:$J$616,255),0))),"")</f>
        <v/>
      </c>
      <c r="V402" s="448" t="str">
        <f t="array" ref="V402">IFERROR(IF(INDEX('Disaggregation Data'!$P$315:$P$616,MATCH(LEFT(X402,255),LEFT('Disaggregation Data'!$J$315:$J$616,255),0))=0,"",INDEX('Disaggregation Data'!$P$315:$P$616,MATCH(LEFT(X402,255),LEFT('Disaggregation Data'!J$315:$J$616,255),0))),"")</f>
        <v/>
      </c>
      <c r="W402" s="528"/>
      <c r="X402" s="528" t="str">
        <f t="shared" si="28"/>
        <v/>
      </c>
      <c r="Y402" s="528">
        <f t="shared" si="29"/>
        <v>5</v>
      </c>
      <c r="Z402" s="528" t="str">
        <f t="shared" si="30"/>
        <v/>
      </c>
      <c r="AA402" s="528" t="b">
        <f t="shared" si="31"/>
        <v>0</v>
      </c>
      <c r="AB402" s="528" t="s">
        <v>2115</v>
      </c>
      <c r="AC402" s="528" t="str">
        <f t="array" ref="AC402">IFERROR(IF(INDEX('Disaggregation Records'!$G$95:$G$183,MATCH(LEFT(Z402,255),LEFT('Disaggregation Records'!$D$95:$D$183,255),0))=0,"",INDEX('Disaggregation Records'!$G$95:$G$183,MATCH(LEFT(Z402,255),LEFT('Disaggregation Records'!$D$95:$D$183,255),0))),"")</f>
        <v/>
      </c>
      <c r="AD402" s="528" t="s">
        <v>927</v>
      </c>
      <c r="AE402" s="393"/>
      <c r="AF402" s="134"/>
      <c r="AG402" s="134"/>
    </row>
    <row r="403" spans="1:33" ht="47.1" customHeight="1" x14ac:dyDescent="0.25">
      <c r="A403" s="410">
        <v>8</v>
      </c>
      <c r="B403" s="428" t="str">
        <f>IFERROR(VLOOKUP(A403,'Coverage Indicators - Section D'!$A$10:$Y$42,25,FALSE),"")</f>
        <v/>
      </c>
      <c r="C403" s="523" t="str">
        <f t="array" ref="C403">IFERROR(IF(INDEX('Disaggregation Records'!$E$95:$E$183,MATCH(LEFT(Z403,255),LEFT('Disaggregation Records'!$D$95:$D$183,255),0))=0,"",INDEX('Disaggregation Records'!$E$95:$E$183,MATCH(LEFT(Z403,255),LEFT('Disaggregation Records'!$D$95:$D$183,255),0))),"")</f>
        <v/>
      </c>
      <c r="D403" s="523" t="str">
        <f t="array" ref="D403">IFERROR(IF(INDEX('Disaggregation Records'!$F$95:$F$183,MATCH(LEFT(Z403,255),LEFT('Disaggregation Records'!$D$95:$D$183,255),0))=0,"",INDEX('Disaggregation Records'!$F$95:$F$183,MATCH(LEFT(Z403,255),LEFT('Disaggregation Records'!$D$95:$D$183,255),0))),"")</f>
        <v/>
      </c>
      <c r="E403" s="430" t="str">
        <f t="array" ref="E403">IFERROR(IF(INDEX('Disaggregation Data'!$K$315:$K$616,MATCH(LEFT(X403,255),LEFT('Disaggregation Data'!$J$315:$J$616,255),0))=0,"",INDEX('Disaggregation Data'!$K$315:$K$616,MATCH(LEFT(X403,255),LEFT('Disaggregation Data'!J$315:$J$616,255),0))),"")</f>
        <v/>
      </c>
      <c r="F403" s="431" t="str">
        <f t="array" ref="F403">IFERROR(IF(INDEX('Disaggregation Data'!$L$315:$L$616,MATCH(LEFT(X403,255),LEFT('Disaggregation Data'!$J$315:$J$616,255),0))=0,"",INDEX('Disaggregation Data'!$L$315:$L$616,MATCH(LEFT(X403,255),LEFT('Disaggregation Data'!J$315:$J$616,255),0))),"")</f>
        <v/>
      </c>
      <c r="G403" s="495" t="str">
        <f t="array" ref="G403">IFERROR(IF(INDEX('Disaggregation Data'!$M$315:$M$616,MATCH(LEFT(X403,255),LEFT('Disaggregation Data'!$J$315:$J$616,255),0))=0,(E403/F403)*100,INDEX('Disaggregation Data'!$M$315:$M$616,MATCH(LEFT(X403,255),LEFT('Disaggregation Data'!J$315:$J$616,255),0))),"")</f>
        <v/>
      </c>
      <c r="H403" s="434" t="str">
        <f t="array" ref="H403">IFERROR(IF(INDEX('Disaggregation Data'!$N$315:$N$616,MATCH(LEFT(X403,255),LEFT('Disaggregation Data'!$J$315:$J$616,255),0))=0,"",INDEX('Disaggregation Data'!$N$315:$N$616,MATCH(LEFT(X403,255),LEFT('Disaggregation Data'!J$315:$J$616,255),0))),"")</f>
        <v/>
      </c>
      <c r="I403" s="434" t="str">
        <f t="array" ref="I403">IFERROR(IF(INDEX('Disaggregation Data'!$Q$315:$Q$616,MATCH(LEFT(X403,255),LEFT('Disaggregation Data'!$J$315:$J$616,255),0))=0,"",INDEX('Disaggregation Data'!$Q$315:$Q$616,MATCH(LEFT(X403,255),LEFT('Disaggregation Data'!J$315:$J$616,255),0))),"")</f>
        <v/>
      </c>
      <c r="J403" s="448" t="str">
        <f t="array" ref="J403">IFERROR(IF(INDEX('Disaggregation Data'!$R$315:$R$616,MATCH(LEFT(X403,255),LEFT('Disaggregation Data'!$J$315:$J$616,255),0))=0,"",INDEX('Disaggregation Data'!$R$315:$R$616,MATCH(LEFT(X403,255),LEFT('Disaggregation Data'!J$315:$J$616,255),0))),"")</f>
        <v/>
      </c>
      <c r="K403" s="485"/>
      <c r="L403" s="485"/>
      <c r="M403" s="485"/>
      <c r="N403" s="485"/>
      <c r="O403" s="485"/>
      <c r="P403" s="430"/>
      <c r="Q403" s="430"/>
      <c r="R403" s="430"/>
      <c r="S403" s="430"/>
      <c r="T403" s="430"/>
      <c r="U403" s="434" t="str">
        <f t="array" ref="U403">IFERROR(IF(INDEX('Disaggregation Data'!$O$315:$O$616,MATCH(LEFT(X403,255),LEFT('Disaggregation Data'!$J$315:$J$616,255),0))=0,"",INDEX('Disaggregation Data'!$O$315:$O$616,MATCH(LEFT(X403,255),LEFT('Disaggregation Data'!J$315:$J$616,255),0))),"")</f>
        <v/>
      </c>
      <c r="V403" s="448" t="str">
        <f t="array" ref="V403">IFERROR(IF(INDEX('Disaggregation Data'!$P$315:$P$616,MATCH(LEFT(X403,255),LEFT('Disaggregation Data'!$J$315:$J$616,255),0))=0,"",INDEX('Disaggregation Data'!$P$315:$P$616,MATCH(LEFT(X403,255),LEFT('Disaggregation Data'!J$315:$J$616,255),0))),"")</f>
        <v/>
      </c>
      <c r="W403" s="528"/>
      <c r="X403" s="528" t="str">
        <f t="shared" si="28"/>
        <v/>
      </c>
      <c r="Y403" s="528">
        <f t="shared" si="29"/>
        <v>6</v>
      </c>
      <c r="Z403" s="528" t="str">
        <f t="shared" si="30"/>
        <v/>
      </c>
      <c r="AA403" s="528" t="b">
        <f t="shared" si="31"/>
        <v>0</v>
      </c>
      <c r="AB403" s="528" t="s">
        <v>2116</v>
      </c>
      <c r="AC403" s="528" t="str">
        <f t="array" ref="AC403">IFERROR(IF(INDEX('Disaggregation Records'!$G$95:$G$183,MATCH(LEFT(Z403,255),LEFT('Disaggregation Records'!$D$95:$D$183,255),0))=0,"",INDEX('Disaggregation Records'!$G$95:$G$183,MATCH(LEFT(Z403,255),LEFT('Disaggregation Records'!$D$95:$D$183,255),0))),"")</f>
        <v/>
      </c>
      <c r="AD403" s="528" t="s">
        <v>927</v>
      </c>
      <c r="AE403" s="393"/>
      <c r="AF403" s="134"/>
      <c r="AG403" s="134"/>
    </row>
    <row r="404" spans="1:33" ht="47.1" customHeight="1" x14ac:dyDescent="0.25">
      <c r="A404" s="410">
        <v>8</v>
      </c>
      <c r="B404" s="428" t="str">
        <f>IFERROR(VLOOKUP(A404,'Coverage Indicators - Section D'!$A$10:$Y$42,25,FALSE),"")</f>
        <v/>
      </c>
      <c r="C404" s="523" t="str">
        <f t="array" ref="C404">IFERROR(IF(INDEX('Disaggregation Records'!$E$95:$E$183,MATCH(LEFT(Z404,255),LEFT('Disaggregation Records'!$D$95:$D$183,255),0))=0,"",INDEX('Disaggregation Records'!$E$95:$E$183,MATCH(LEFT(Z404,255),LEFT('Disaggregation Records'!$D$95:$D$183,255),0))),"")</f>
        <v/>
      </c>
      <c r="D404" s="523" t="str">
        <f t="array" ref="D404">IFERROR(IF(INDEX('Disaggregation Records'!$F$95:$F$183,MATCH(LEFT(Z404,255),LEFT('Disaggregation Records'!$D$95:$D$183,255),0))=0,"",INDEX('Disaggregation Records'!$F$95:$F$183,MATCH(LEFT(Z404,255),LEFT('Disaggregation Records'!$D$95:$D$183,255),0))),"")</f>
        <v/>
      </c>
      <c r="E404" s="430" t="str">
        <f t="array" ref="E404">IFERROR(IF(INDEX('Disaggregation Data'!$K$315:$K$616,MATCH(LEFT(X404,255),LEFT('Disaggregation Data'!$J$315:$J$616,255),0))=0,"",INDEX('Disaggregation Data'!$K$315:$K$616,MATCH(LEFT(X404,255),LEFT('Disaggregation Data'!J$315:$J$616,255),0))),"")</f>
        <v/>
      </c>
      <c r="F404" s="431" t="str">
        <f t="array" ref="F404">IFERROR(IF(INDEX('Disaggregation Data'!$L$315:$L$616,MATCH(LEFT(X404,255),LEFT('Disaggregation Data'!$J$315:$J$616,255),0))=0,"",INDEX('Disaggregation Data'!$L$315:$L$616,MATCH(LEFT(X404,255),LEFT('Disaggregation Data'!J$315:$J$616,255),0))),"")</f>
        <v/>
      </c>
      <c r="G404" s="495" t="str">
        <f t="array" ref="G404">IFERROR(IF(INDEX('Disaggregation Data'!$M$315:$M$616,MATCH(LEFT(X404,255),LEFT('Disaggregation Data'!$J$315:$J$616,255),0))=0,(E404/F404)*100,INDEX('Disaggregation Data'!$M$315:$M$616,MATCH(LEFT(X404,255),LEFT('Disaggregation Data'!J$315:$J$616,255),0))),"")</f>
        <v/>
      </c>
      <c r="H404" s="434" t="str">
        <f t="array" ref="H404">IFERROR(IF(INDEX('Disaggregation Data'!$N$315:$N$616,MATCH(LEFT(X404,255),LEFT('Disaggregation Data'!$J$315:$J$616,255),0))=0,"",INDEX('Disaggregation Data'!$N$315:$N$616,MATCH(LEFT(X404,255),LEFT('Disaggregation Data'!J$315:$J$616,255),0))),"")</f>
        <v/>
      </c>
      <c r="I404" s="434" t="str">
        <f t="array" ref="I404">IFERROR(IF(INDEX('Disaggregation Data'!$Q$315:$Q$616,MATCH(LEFT(X404,255),LEFT('Disaggregation Data'!$J$315:$J$616,255),0))=0,"",INDEX('Disaggregation Data'!$Q$315:$Q$616,MATCH(LEFT(X404,255),LEFT('Disaggregation Data'!J$315:$J$616,255),0))),"")</f>
        <v/>
      </c>
      <c r="J404" s="448" t="str">
        <f t="array" ref="J404">IFERROR(IF(INDEX('Disaggregation Data'!$R$315:$R$616,MATCH(LEFT(X404,255),LEFT('Disaggregation Data'!$J$315:$J$616,255),0))=0,"",INDEX('Disaggregation Data'!$R$315:$R$616,MATCH(LEFT(X404,255),LEFT('Disaggregation Data'!J$315:$J$616,255),0))),"")</f>
        <v/>
      </c>
      <c r="K404" s="485"/>
      <c r="L404" s="485"/>
      <c r="M404" s="485"/>
      <c r="N404" s="485"/>
      <c r="O404" s="485"/>
      <c r="P404" s="430"/>
      <c r="Q404" s="430"/>
      <c r="R404" s="430"/>
      <c r="S404" s="430"/>
      <c r="T404" s="430"/>
      <c r="U404" s="434" t="str">
        <f t="array" ref="U404">IFERROR(IF(INDEX('Disaggregation Data'!$O$315:$O$616,MATCH(LEFT(X404,255),LEFT('Disaggregation Data'!$J$315:$J$616,255),0))=0,"",INDEX('Disaggregation Data'!$O$315:$O$616,MATCH(LEFT(X404,255),LEFT('Disaggregation Data'!J$315:$J$616,255),0))),"")</f>
        <v/>
      </c>
      <c r="V404" s="448" t="str">
        <f t="array" ref="V404">IFERROR(IF(INDEX('Disaggregation Data'!$P$315:$P$616,MATCH(LEFT(X404,255),LEFT('Disaggregation Data'!$J$315:$J$616,255),0))=0,"",INDEX('Disaggregation Data'!$P$315:$P$616,MATCH(LEFT(X404,255),LEFT('Disaggregation Data'!J$315:$J$616,255),0))),"")</f>
        <v/>
      </c>
      <c r="W404" s="528"/>
      <c r="X404" s="528" t="str">
        <f t="shared" si="28"/>
        <v/>
      </c>
      <c r="Y404" s="528">
        <f t="shared" si="29"/>
        <v>7</v>
      </c>
      <c r="Z404" s="528" t="str">
        <f t="shared" si="30"/>
        <v/>
      </c>
      <c r="AA404" s="528" t="b">
        <f t="shared" si="31"/>
        <v>0</v>
      </c>
      <c r="AB404" s="528" t="s">
        <v>2117</v>
      </c>
      <c r="AC404" s="528" t="str">
        <f t="array" ref="AC404">IFERROR(IF(INDEX('Disaggregation Records'!$G$95:$G$183,MATCH(LEFT(Z404,255),LEFT('Disaggregation Records'!$D$95:$D$183,255),0))=0,"",INDEX('Disaggregation Records'!$G$95:$G$183,MATCH(LEFT(Z404,255),LEFT('Disaggregation Records'!$D$95:$D$183,255),0))),"")</f>
        <v/>
      </c>
      <c r="AD404" s="528" t="s">
        <v>927</v>
      </c>
      <c r="AE404" s="393"/>
      <c r="AF404" s="134"/>
      <c r="AG404" s="134"/>
    </row>
    <row r="405" spans="1:33" ht="47.1" customHeight="1" x14ac:dyDescent="0.25">
      <c r="A405" s="410">
        <v>8</v>
      </c>
      <c r="B405" s="428" t="str">
        <f>IFERROR(VLOOKUP(A405,'Coverage Indicators - Section D'!$A$10:$Y$42,25,FALSE),"")</f>
        <v/>
      </c>
      <c r="C405" s="523" t="str">
        <f t="array" ref="C405">IFERROR(IF(INDEX('Disaggregation Records'!$E$95:$E$183,MATCH(LEFT(Z405,255),LEFT('Disaggregation Records'!$D$95:$D$183,255),0))=0,"",INDEX('Disaggregation Records'!$E$95:$E$183,MATCH(LEFT(Z405,255),LEFT('Disaggregation Records'!$D$95:$D$183,255),0))),"")</f>
        <v/>
      </c>
      <c r="D405" s="523" t="str">
        <f t="array" ref="D405">IFERROR(IF(INDEX('Disaggregation Records'!$F$95:$F$183,MATCH(LEFT(Z405,255),LEFT('Disaggregation Records'!$D$95:$D$183,255),0))=0,"",INDEX('Disaggregation Records'!$F$95:$F$183,MATCH(LEFT(Z405,255),LEFT('Disaggregation Records'!$D$95:$D$183,255),0))),"")</f>
        <v/>
      </c>
      <c r="E405" s="430" t="str">
        <f t="array" ref="E405">IFERROR(IF(INDEX('Disaggregation Data'!$K$315:$K$616,MATCH(LEFT(X405,255),LEFT('Disaggregation Data'!$J$315:$J$616,255),0))=0,"",INDEX('Disaggregation Data'!$K$315:$K$616,MATCH(LEFT(X405,255),LEFT('Disaggregation Data'!J$315:$J$616,255),0))),"")</f>
        <v/>
      </c>
      <c r="F405" s="431" t="str">
        <f t="array" ref="F405">IFERROR(IF(INDEX('Disaggregation Data'!$L$315:$L$616,MATCH(LEFT(X405,255),LEFT('Disaggregation Data'!$J$315:$J$616,255),0))=0,"",INDEX('Disaggregation Data'!$L$315:$L$616,MATCH(LEFT(X405,255),LEFT('Disaggregation Data'!J$315:$J$616,255),0))),"")</f>
        <v/>
      </c>
      <c r="G405" s="495" t="str">
        <f t="array" ref="G405">IFERROR(IF(INDEX('Disaggregation Data'!$M$315:$M$616,MATCH(LEFT(X405,255),LEFT('Disaggregation Data'!$J$315:$J$616,255),0))=0,(E405/F405)*100,INDEX('Disaggregation Data'!$M$315:$M$616,MATCH(LEFT(X405,255),LEFT('Disaggregation Data'!J$315:$J$616,255),0))),"")</f>
        <v/>
      </c>
      <c r="H405" s="434" t="str">
        <f t="array" ref="H405">IFERROR(IF(INDEX('Disaggregation Data'!$N$315:$N$616,MATCH(LEFT(X405,255),LEFT('Disaggregation Data'!$J$315:$J$616,255),0))=0,"",INDEX('Disaggregation Data'!$N$315:$N$616,MATCH(LEFT(X405,255),LEFT('Disaggregation Data'!J$315:$J$616,255),0))),"")</f>
        <v/>
      </c>
      <c r="I405" s="434" t="str">
        <f t="array" ref="I405">IFERROR(IF(INDEX('Disaggregation Data'!$Q$315:$Q$616,MATCH(LEFT(X405,255),LEFT('Disaggregation Data'!$J$315:$J$616,255),0))=0,"",INDEX('Disaggregation Data'!$Q$315:$Q$616,MATCH(LEFT(X405,255),LEFT('Disaggregation Data'!J$315:$J$616,255),0))),"")</f>
        <v/>
      </c>
      <c r="J405" s="448" t="str">
        <f t="array" ref="J405">IFERROR(IF(INDEX('Disaggregation Data'!$R$315:$R$616,MATCH(LEFT(X405,255),LEFT('Disaggregation Data'!$J$315:$J$616,255),0))=0,"",INDEX('Disaggregation Data'!$R$315:$R$616,MATCH(LEFT(X405,255),LEFT('Disaggregation Data'!J$315:$J$616,255),0))),"")</f>
        <v/>
      </c>
      <c r="K405" s="485"/>
      <c r="L405" s="485"/>
      <c r="M405" s="485"/>
      <c r="N405" s="485"/>
      <c r="O405" s="485"/>
      <c r="P405" s="430"/>
      <c r="Q405" s="430"/>
      <c r="R405" s="430"/>
      <c r="S405" s="430"/>
      <c r="T405" s="430"/>
      <c r="U405" s="434" t="str">
        <f t="array" ref="U405">IFERROR(IF(INDEX('Disaggregation Data'!$O$315:$O$616,MATCH(LEFT(X405,255),LEFT('Disaggregation Data'!$J$315:$J$616,255),0))=0,"",INDEX('Disaggregation Data'!$O$315:$O$616,MATCH(LEFT(X405,255),LEFT('Disaggregation Data'!J$315:$J$616,255),0))),"")</f>
        <v/>
      </c>
      <c r="V405" s="448" t="str">
        <f t="array" ref="V405">IFERROR(IF(INDEX('Disaggregation Data'!$P$315:$P$616,MATCH(LEFT(X405,255),LEFT('Disaggregation Data'!$J$315:$J$616,255),0))=0,"",INDEX('Disaggregation Data'!$P$315:$P$616,MATCH(LEFT(X405,255),LEFT('Disaggregation Data'!J$315:$J$616,255),0))),"")</f>
        <v/>
      </c>
      <c r="W405" s="528"/>
      <c r="X405" s="528" t="str">
        <f t="shared" si="28"/>
        <v/>
      </c>
      <c r="Y405" s="528">
        <f t="shared" si="29"/>
        <v>8</v>
      </c>
      <c r="Z405" s="528" t="str">
        <f t="shared" si="30"/>
        <v/>
      </c>
      <c r="AA405" s="528" t="b">
        <f t="shared" si="31"/>
        <v>0</v>
      </c>
      <c r="AB405" s="528" t="s">
        <v>2118</v>
      </c>
      <c r="AC405" s="528" t="str">
        <f t="array" ref="AC405">IFERROR(IF(INDEX('Disaggregation Records'!$G$95:$G$183,MATCH(LEFT(Z405,255),LEFT('Disaggregation Records'!$D$95:$D$183,255),0))=0,"",INDEX('Disaggregation Records'!$G$95:$G$183,MATCH(LEFT(Z405,255),LEFT('Disaggregation Records'!$D$95:$D$183,255),0))),"")</f>
        <v/>
      </c>
      <c r="AD405" s="528" t="s">
        <v>927</v>
      </c>
      <c r="AE405" s="393"/>
      <c r="AF405" s="134"/>
      <c r="AG405" s="134"/>
    </row>
    <row r="406" spans="1:33" ht="47.1" customHeight="1" x14ac:dyDescent="0.25">
      <c r="A406" s="410">
        <v>8</v>
      </c>
      <c r="B406" s="428" t="str">
        <f>IFERROR(VLOOKUP(A406,'Coverage Indicators - Section D'!$A$10:$Y$42,25,FALSE),"")</f>
        <v/>
      </c>
      <c r="C406" s="523" t="str">
        <f t="array" ref="C406">IFERROR(IF(INDEX('Disaggregation Records'!$E$95:$E$183,MATCH(LEFT(Z406,255),LEFT('Disaggregation Records'!$D$95:$D$183,255),0))=0,"",INDEX('Disaggregation Records'!$E$95:$E$183,MATCH(LEFT(Z406,255),LEFT('Disaggregation Records'!$D$95:$D$183,255),0))),"")</f>
        <v/>
      </c>
      <c r="D406" s="523" t="str">
        <f t="array" ref="D406">IFERROR(IF(INDEX('Disaggregation Records'!$F$95:$F$183,MATCH(LEFT(Z406,255),LEFT('Disaggregation Records'!$D$95:$D$183,255),0))=0,"",INDEX('Disaggregation Records'!$F$95:$F$183,MATCH(LEFT(Z406,255),LEFT('Disaggregation Records'!$D$95:$D$183,255),0))),"")</f>
        <v/>
      </c>
      <c r="E406" s="430" t="str">
        <f t="array" ref="E406">IFERROR(IF(INDEX('Disaggregation Data'!$K$315:$K$616,MATCH(LEFT(X406,255),LEFT('Disaggregation Data'!$J$315:$J$616,255),0))=0,"",INDEX('Disaggregation Data'!$K$315:$K$616,MATCH(LEFT(X406,255),LEFT('Disaggregation Data'!J$315:$J$616,255),0))),"")</f>
        <v/>
      </c>
      <c r="F406" s="431" t="str">
        <f t="array" ref="F406">IFERROR(IF(INDEX('Disaggregation Data'!$L$315:$L$616,MATCH(LEFT(X406,255),LEFT('Disaggregation Data'!$J$315:$J$616,255),0))=0,"",INDEX('Disaggregation Data'!$L$315:$L$616,MATCH(LEFT(X406,255),LEFT('Disaggregation Data'!J$315:$J$616,255),0))),"")</f>
        <v/>
      </c>
      <c r="G406" s="495" t="str">
        <f t="array" ref="G406">IFERROR(IF(INDEX('Disaggregation Data'!$M$315:$M$616,MATCH(LEFT(X406,255),LEFT('Disaggregation Data'!$J$315:$J$616,255),0))=0,(E406/F406)*100,INDEX('Disaggregation Data'!$M$315:$M$616,MATCH(LEFT(X406,255),LEFT('Disaggregation Data'!J$315:$J$616,255),0))),"")</f>
        <v/>
      </c>
      <c r="H406" s="434" t="str">
        <f t="array" ref="H406">IFERROR(IF(INDEX('Disaggregation Data'!$N$315:$N$616,MATCH(LEFT(X406,255),LEFT('Disaggregation Data'!$J$315:$J$616,255),0))=0,"",INDEX('Disaggregation Data'!$N$315:$N$616,MATCH(LEFT(X406,255),LEFT('Disaggregation Data'!J$315:$J$616,255),0))),"")</f>
        <v/>
      </c>
      <c r="I406" s="434" t="str">
        <f t="array" ref="I406">IFERROR(IF(INDEX('Disaggregation Data'!$Q$315:$Q$616,MATCH(LEFT(X406,255),LEFT('Disaggregation Data'!$J$315:$J$616,255),0))=0,"",INDEX('Disaggregation Data'!$Q$315:$Q$616,MATCH(LEFT(X406,255),LEFT('Disaggregation Data'!J$315:$J$616,255),0))),"")</f>
        <v/>
      </c>
      <c r="J406" s="448" t="str">
        <f t="array" ref="J406">IFERROR(IF(INDEX('Disaggregation Data'!$R$315:$R$616,MATCH(LEFT(X406,255),LEFT('Disaggregation Data'!$J$315:$J$616,255),0))=0,"",INDEX('Disaggregation Data'!$R$315:$R$616,MATCH(LEFT(X406,255),LEFT('Disaggregation Data'!J$315:$J$616,255),0))),"")</f>
        <v/>
      </c>
      <c r="K406" s="485"/>
      <c r="L406" s="485"/>
      <c r="M406" s="485"/>
      <c r="N406" s="485"/>
      <c r="O406" s="485"/>
      <c r="P406" s="430"/>
      <c r="Q406" s="430"/>
      <c r="R406" s="430"/>
      <c r="S406" s="430"/>
      <c r="T406" s="430"/>
      <c r="U406" s="434" t="str">
        <f t="array" ref="U406">IFERROR(IF(INDEX('Disaggregation Data'!$O$315:$O$616,MATCH(LEFT(X406,255),LEFT('Disaggregation Data'!$J$315:$J$616,255),0))=0,"",INDEX('Disaggregation Data'!$O$315:$O$616,MATCH(LEFT(X406,255),LEFT('Disaggregation Data'!J$315:$J$616,255),0))),"")</f>
        <v/>
      </c>
      <c r="V406" s="448" t="str">
        <f t="array" ref="V406">IFERROR(IF(INDEX('Disaggregation Data'!$P$315:$P$616,MATCH(LEFT(X406,255),LEFT('Disaggregation Data'!$J$315:$J$616,255),0))=0,"",INDEX('Disaggregation Data'!$P$315:$P$616,MATCH(LEFT(X406,255),LEFT('Disaggregation Data'!J$315:$J$616,255),0))),"")</f>
        <v/>
      </c>
      <c r="W406" s="528"/>
      <c r="X406" s="528" t="str">
        <f t="shared" si="28"/>
        <v/>
      </c>
      <c r="Y406" s="528">
        <f t="shared" si="29"/>
        <v>9</v>
      </c>
      <c r="Z406" s="528" t="str">
        <f t="shared" si="30"/>
        <v/>
      </c>
      <c r="AA406" s="528" t="b">
        <f t="shared" si="31"/>
        <v>0</v>
      </c>
      <c r="AB406" s="528" t="s">
        <v>2119</v>
      </c>
      <c r="AC406" s="528" t="str">
        <f t="array" ref="AC406">IFERROR(IF(INDEX('Disaggregation Records'!$G$95:$G$183,MATCH(LEFT(Z406,255),LEFT('Disaggregation Records'!$D$95:$D$183,255),0))=0,"",INDEX('Disaggregation Records'!$G$95:$G$183,MATCH(LEFT(Z406,255),LEFT('Disaggregation Records'!$D$95:$D$183,255),0))),"")</f>
        <v/>
      </c>
      <c r="AD406" s="528" t="s">
        <v>927</v>
      </c>
      <c r="AE406" s="393"/>
      <c r="AF406" s="134"/>
      <c r="AG406" s="134"/>
    </row>
    <row r="407" spans="1:33" ht="47.1" customHeight="1" x14ac:dyDescent="0.25">
      <c r="A407" s="410">
        <v>9</v>
      </c>
      <c r="B407" s="428" t="str">
        <f>IFERROR(VLOOKUP(A407,'Coverage Indicators - Section D'!$A$10:$Y$42,25,FALSE),"")</f>
        <v/>
      </c>
      <c r="C407" s="523" t="str">
        <f t="array" ref="C407">IFERROR(IF(INDEX('Disaggregation Records'!$E$95:$E$183,MATCH(LEFT(Z407,255),LEFT('Disaggregation Records'!$D$95:$D$183,255),0))=0,"",INDEX('Disaggregation Records'!$E$95:$E$183,MATCH(LEFT(Z407,255),LEFT('Disaggregation Records'!$D$95:$D$183,255),0))),"")</f>
        <v/>
      </c>
      <c r="D407" s="523" t="str">
        <f t="array" ref="D407">IFERROR(IF(INDEX('Disaggregation Records'!$F$95:$F$183,MATCH(LEFT(Z407,255),LEFT('Disaggregation Records'!$D$95:$D$183,255),0))=0,"",INDEX('Disaggregation Records'!$F$95:$F$183,MATCH(LEFT(Z407,255),LEFT('Disaggregation Records'!$D$95:$D$183,255),0))),"")</f>
        <v/>
      </c>
      <c r="E407" s="430" t="str">
        <f t="array" ref="E407">IFERROR(IF(INDEX('Disaggregation Data'!$K$315:$K$616,MATCH(LEFT(X407,255),LEFT('Disaggregation Data'!$J$315:$J$616,255),0))=0,"",INDEX('Disaggregation Data'!$K$315:$K$616,MATCH(LEFT(X407,255),LEFT('Disaggregation Data'!J$315:$J$616,255),0))),"")</f>
        <v/>
      </c>
      <c r="F407" s="431" t="str">
        <f t="array" ref="F407">IFERROR(IF(INDEX('Disaggregation Data'!$L$315:$L$616,MATCH(LEFT(X407,255),LEFT('Disaggregation Data'!$J$315:$J$616,255),0))=0,"",INDEX('Disaggregation Data'!$L$315:$L$616,MATCH(LEFT(X407,255),LEFT('Disaggregation Data'!J$315:$J$616,255),0))),"")</f>
        <v/>
      </c>
      <c r="G407" s="495" t="str">
        <f t="array" ref="G407">IFERROR(IF(INDEX('Disaggregation Data'!$M$315:$M$616,MATCH(LEFT(X407,255),LEFT('Disaggregation Data'!$J$315:$J$616,255),0))=0,(E407/F407)*100,INDEX('Disaggregation Data'!$M$315:$M$616,MATCH(LEFT(X407,255),LEFT('Disaggregation Data'!J$315:$J$616,255),0))),"")</f>
        <v/>
      </c>
      <c r="H407" s="434" t="str">
        <f t="array" ref="H407">IFERROR(IF(INDEX('Disaggregation Data'!$N$315:$N$616,MATCH(LEFT(X407,255),LEFT('Disaggregation Data'!$J$315:$J$616,255),0))=0,"",INDEX('Disaggregation Data'!$N$315:$N$616,MATCH(LEFT(X407,255),LEFT('Disaggregation Data'!J$315:$J$616,255),0))),"")</f>
        <v/>
      </c>
      <c r="I407" s="434" t="str">
        <f t="array" ref="I407">IFERROR(IF(INDEX('Disaggregation Data'!$Q$315:$Q$616,MATCH(LEFT(X407,255),LEFT('Disaggregation Data'!$J$315:$J$616,255),0))=0,"",INDEX('Disaggregation Data'!$Q$315:$Q$616,MATCH(LEFT(X407,255),LEFT('Disaggregation Data'!J$315:$J$616,255),0))),"")</f>
        <v/>
      </c>
      <c r="J407" s="448" t="str">
        <f t="array" ref="J407">IFERROR(IF(INDEX('Disaggregation Data'!$R$315:$R$616,MATCH(LEFT(X407,255),LEFT('Disaggregation Data'!$J$315:$J$616,255),0))=0,"",INDEX('Disaggregation Data'!$R$315:$R$616,MATCH(LEFT(X407,255),LEFT('Disaggregation Data'!J$315:$J$616,255),0))),"")</f>
        <v/>
      </c>
      <c r="K407" s="485"/>
      <c r="L407" s="485"/>
      <c r="M407" s="485"/>
      <c r="N407" s="485"/>
      <c r="O407" s="485"/>
      <c r="P407" s="430"/>
      <c r="Q407" s="430"/>
      <c r="R407" s="430"/>
      <c r="S407" s="430"/>
      <c r="T407" s="430"/>
      <c r="U407" s="434" t="str">
        <f t="array" ref="U407">IFERROR(IF(INDEX('Disaggregation Data'!$O$315:$O$616,MATCH(LEFT(X407,255),LEFT('Disaggregation Data'!$J$315:$J$616,255),0))=0,"",INDEX('Disaggregation Data'!$O$315:$O$616,MATCH(LEFT(X407,255),LEFT('Disaggregation Data'!J$315:$J$616,255),0))),"")</f>
        <v/>
      </c>
      <c r="V407" s="448" t="str">
        <f t="array" ref="V407">IFERROR(IF(INDEX('Disaggregation Data'!$P$315:$P$616,MATCH(LEFT(X407,255),LEFT('Disaggregation Data'!$J$315:$J$616,255),0))=0,"",INDEX('Disaggregation Data'!$P$315:$P$616,MATCH(LEFT(X407,255),LEFT('Disaggregation Data'!J$315:$J$616,255),0))),"")</f>
        <v/>
      </c>
      <c r="W407" s="528"/>
      <c r="X407" s="528" t="str">
        <f t="shared" si="28"/>
        <v/>
      </c>
      <c r="Y407" s="528">
        <f t="shared" si="29"/>
        <v>10</v>
      </c>
      <c r="Z407" s="528" t="str">
        <f t="shared" si="30"/>
        <v/>
      </c>
      <c r="AA407" s="528" t="b">
        <f t="shared" si="31"/>
        <v>0</v>
      </c>
      <c r="AB407" s="528" t="s">
        <v>2120</v>
      </c>
      <c r="AC407" s="528" t="str">
        <f t="array" ref="AC407">IFERROR(IF(INDEX('Disaggregation Records'!$G$95:$G$183,MATCH(LEFT(Z407,255),LEFT('Disaggregation Records'!$D$95:$D$183,255),0))=0,"",INDEX('Disaggregation Records'!$G$95:$G$183,MATCH(LEFT(Z407,255),LEFT('Disaggregation Records'!$D$95:$D$183,255),0))),"")</f>
        <v/>
      </c>
      <c r="AD407" s="528" t="s">
        <v>933</v>
      </c>
      <c r="AE407" s="393"/>
      <c r="AF407" s="134"/>
      <c r="AG407" s="134"/>
    </row>
    <row r="408" spans="1:33" ht="47.1" customHeight="1" x14ac:dyDescent="0.25">
      <c r="A408" s="410">
        <v>9</v>
      </c>
      <c r="B408" s="428" t="str">
        <f>IFERROR(VLOOKUP(A408,'Coverage Indicators - Section D'!$A$10:$Y$42,25,FALSE),"")</f>
        <v/>
      </c>
      <c r="C408" s="523" t="str">
        <f t="array" ref="C408">IFERROR(IF(INDEX('Disaggregation Records'!$E$95:$E$183,MATCH(LEFT(Z408,255),LEFT('Disaggregation Records'!$D$95:$D$183,255),0))=0,"",INDEX('Disaggregation Records'!$E$95:$E$183,MATCH(LEFT(Z408,255),LEFT('Disaggregation Records'!$D$95:$D$183,255),0))),"")</f>
        <v/>
      </c>
      <c r="D408" s="523" t="str">
        <f t="array" ref="D408">IFERROR(IF(INDEX('Disaggregation Records'!$F$95:$F$183,MATCH(LEFT(Z408,255),LEFT('Disaggregation Records'!$D$95:$D$183,255),0))=0,"",INDEX('Disaggregation Records'!$F$95:$F$183,MATCH(LEFT(Z408,255),LEFT('Disaggregation Records'!$D$95:$D$183,255),0))),"")</f>
        <v/>
      </c>
      <c r="E408" s="430" t="str">
        <f t="array" ref="E408">IFERROR(IF(INDEX('Disaggregation Data'!$K$315:$K$616,MATCH(LEFT(X408,255),LEFT('Disaggregation Data'!$J$315:$J$616,255),0))=0,"",INDEX('Disaggregation Data'!$K$315:$K$616,MATCH(LEFT(X408,255),LEFT('Disaggregation Data'!J$315:$J$616,255),0))),"")</f>
        <v/>
      </c>
      <c r="F408" s="431" t="str">
        <f t="array" ref="F408">IFERROR(IF(INDEX('Disaggregation Data'!$L$315:$L$616,MATCH(LEFT(X408,255),LEFT('Disaggregation Data'!$J$315:$J$616,255),0))=0,"",INDEX('Disaggregation Data'!$L$315:$L$616,MATCH(LEFT(X408,255),LEFT('Disaggregation Data'!J$315:$J$616,255),0))),"")</f>
        <v/>
      </c>
      <c r="G408" s="495" t="str">
        <f t="array" ref="G408">IFERROR(IF(INDEX('Disaggregation Data'!$M$315:$M$616,MATCH(LEFT(X408,255),LEFT('Disaggregation Data'!$J$315:$J$616,255),0))=0,(E408/F408)*100,INDEX('Disaggregation Data'!$M$315:$M$616,MATCH(LEFT(X408,255),LEFT('Disaggregation Data'!J$315:$J$616,255),0))),"")</f>
        <v/>
      </c>
      <c r="H408" s="434" t="str">
        <f t="array" ref="H408">IFERROR(IF(INDEX('Disaggregation Data'!$N$315:$N$616,MATCH(LEFT(X408,255),LEFT('Disaggregation Data'!$J$315:$J$616,255),0))=0,"",INDEX('Disaggregation Data'!$N$315:$N$616,MATCH(LEFT(X408,255),LEFT('Disaggregation Data'!J$315:$J$616,255),0))),"")</f>
        <v/>
      </c>
      <c r="I408" s="434" t="str">
        <f t="array" ref="I408">IFERROR(IF(INDEX('Disaggregation Data'!$Q$315:$Q$616,MATCH(LEFT(X408,255),LEFT('Disaggregation Data'!$J$315:$J$616,255),0))=0,"",INDEX('Disaggregation Data'!$Q$315:$Q$616,MATCH(LEFT(X408,255),LEFT('Disaggregation Data'!J$315:$J$616,255),0))),"")</f>
        <v/>
      </c>
      <c r="J408" s="448" t="str">
        <f t="array" ref="J408">IFERROR(IF(INDEX('Disaggregation Data'!$R$315:$R$616,MATCH(LEFT(X408,255),LEFT('Disaggregation Data'!$J$315:$J$616,255),0))=0,"",INDEX('Disaggregation Data'!$R$315:$R$616,MATCH(LEFT(X408,255),LEFT('Disaggregation Data'!J$315:$J$616,255),0))),"")</f>
        <v/>
      </c>
      <c r="K408" s="485"/>
      <c r="L408" s="485"/>
      <c r="M408" s="485"/>
      <c r="N408" s="485"/>
      <c r="O408" s="485"/>
      <c r="P408" s="430"/>
      <c r="Q408" s="430"/>
      <c r="R408" s="430"/>
      <c r="S408" s="430"/>
      <c r="T408" s="430"/>
      <c r="U408" s="434" t="str">
        <f t="array" ref="U408">IFERROR(IF(INDEX('Disaggregation Data'!$O$315:$O$616,MATCH(LEFT(X408,255),LEFT('Disaggregation Data'!$J$315:$J$616,255),0))=0,"",INDEX('Disaggregation Data'!$O$315:$O$616,MATCH(LEFT(X408,255),LEFT('Disaggregation Data'!J$315:$J$616,255),0))),"")</f>
        <v/>
      </c>
      <c r="V408" s="448" t="str">
        <f t="array" ref="V408">IFERROR(IF(INDEX('Disaggregation Data'!$P$315:$P$616,MATCH(LEFT(X408,255),LEFT('Disaggregation Data'!$J$315:$J$616,255),0))=0,"",INDEX('Disaggregation Data'!$P$315:$P$616,MATCH(LEFT(X408,255),LEFT('Disaggregation Data'!J$315:$J$616,255),0))),"")</f>
        <v/>
      </c>
      <c r="W408" s="528"/>
      <c r="X408" s="528" t="str">
        <f t="shared" si="28"/>
        <v/>
      </c>
      <c r="Y408" s="528">
        <f t="shared" si="29"/>
        <v>11</v>
      </c>
      <c r="Z408" s="528" t="str">
        <f t="shared" si="30"/>
        <v/>
      </c>
      <c r="AA408" s="528" t="b">
        <f t="shared" si="31"/>
        <v>0</v>
      </c>
      <c r="AB408" s="528" t="s">
        <v>2121</v>
      </c>
      <c r="AC408" s="528" t="str">
        <f t="array" ref="AC408">IFERROR(IF(INDEX('Disaggregation Records'!$G$95:$G$183,MATCH(LEFT(Z408,255),LEFT('Disaggregation Records'!$D$95:$D$183,255),0))=0,"",INDEX('Disaggregation Records'!$G$95:$G$183,MATCH(LEFT(Z408,255),LEFT('Disaggregation Records'!$D$95:$D$183,255),0))),"")</f>
        <v/>
      </c>
      <c r="AD408" s="528" t="s">
        <v>933</v>
      </c>
      <c r="AE408" s="393"/>
      <c r="AF408" s="134"/>
      <c r="AG408" s="134"/>
    </row>
    <row r="409" spans="1:33" ht="47.1" customHeight="1" x14ac:dyDescent="0.25">
      <c r="A409" s="410">
        <v>9</v>
      </c>
      <c r="B409" s="428" t="str">
        <f>IFERROR(VLOOKUP(A409,'Coverage Indicators - Section D'!$A$10:$Y$42,25,FALSE),"")</f>
        <v/>
      </c>
      <c r="C409" s="523" t="str">
        <f t="array" ref="C409">IFERROR(IF(INDEX('Disaggregation Records'!$E$95:$E$183,MATCH(LEFT(Z409,255),LEFT('Disaggregation Records'!$D$95:$D$183,255),0))=0,"",INDEX('Disaggregation Records'!$E$95:$E$183,MATCH(LEFT(Z409,255),LEFT('Disaggregation Records'!$D$95:$D$183,255),0))),"")</f>
        <v/>
      </c>
      <c r="D409" s="523" t="str">
        <f t="array" ref="D409">IFERROR(IF(INDEX('Disaggregation Records'!$F$95:$F$183,MATCH(LEFT(Z409,255),LEFT('Disaggregation Records'!$D$95:$D$183,255),0))=0,"",INDEX('Disaggregation Records'!$F$95:$F$183,MATCH(LEFT(Z409,255),LEFT('Disaggregation Records'!$D$95:$D$183,255),0))),"")</f>
        <v/>
      </c>
      <c r="E409" s="430" t="str">
        <f t="array" ref="E409">IFERROR(IF(INDEX('Disaggregation Data'!$K$315:$K$616,MATCH(LEFT(X409,255),LEFT('Disaggregation Data'!$J$315:$J$616,255),0))=0,"",INDEX('Disaggregation Data'!$K$315:$K$616,MATCH(LEFT(X409,255),LEFT('Disaggregation Data'!J$315:$J$616,255),0))),"")</f>
        <v/>
      </c>
      <c r="F409" s="431" t="str">
        <f t="array" ref="F409">IFERROR(IF(INDEX('Disaggregation Data'!$L$315:$L$616,MATCH(LEFT(X409,255),LEFT('Disaggregation Data'!$J$315:$J$616,255),0))=0,"",INDEX('Disaggregation Data'!$L$315:$L$616,MATCH(LEFT(X409,255),LEFT('Disaggregation Data'!J$315:$J$616,255),0))),"")</f>
        <v/>
      </c>
      <c r="G409" s="495" t="str">
        <f t="array" ref="G409">IFERROR(IF(INDEX('Disaggregation Data'!$M$315:$M$616,MATCH(LEFT(X409,255),LEFT('Disaggregation Data'!$J$315:$J$616,255),0))=0,(E409/F409)*100,INDEX('Disaggregation Data'!$M$315:$M$616,MATCH(LEFT(X409,255),LEFT('Disaggregation Data'!J$315:$J$616,255),0))),"")</f>
        <v/>
      </c>
      <c r="H409" s="434" t="str">
        <f t="array" ref="H409">IFERROR(IF(INDEX('Disaggregation Data'!$N$315:$N$616,MATCH(LEFT(X409,255),LEFT('Disaggregation Data'!$J$315:$J$616,255),0))=0,"",INDEX('Disaggregation Data'!$N$315:$N$616,MATCH(LEFT(X409,255),LEFT('Disaggregation Data'!J$315:$J$616,255),0))),"")</f>
        <v/>
      </c>
      <c r="I409" s="434" t="str">
        <f t="array" ref="I409">IFERROR(IF(INDEX('Disaggregation Data'!$Q$315:$Q$616,MATCH(LEFT(X409,255),LEFT('Disaggregation Data'!$J$315:$J$616,255),0))=0,"",INDEX('Disaggregation Data'!$Q$315:$Q$616,MATCH(LEFT(X409,255),LEFT('Disaggregation Data'!J$315:$J$616,255),0))),"")</f>
        <v/>
      </c>
      <c r="J409" s="448" t="str">
        <f t="array" ref="J409">IFERROR(IF(INDEX('Disaggregation Data'!$R$315:$R$616,MATCH(LEFT(X409,255),LEFT('Disaggregation Data'!$J$315:$J$616,255),0))=0,"",INDEX('Disaggregation Data'!$R$315:$R$616,MATCH(LEFT(X409,255),LEFT('Disaggregation Data'!J$315:$J$616,255),0))),"")</f>
        <v/>
      </c>
      <c r="K409" s="485"/>
      <c r="L409" s="485"/>
      <c r="M409" s="485"/>
      <c r="N409" s="485"/>
      <c r="O409" s="485"/>
      <c r="P409" s="430"/>
      <c r="Q409" s="430"/>
      <c r="R409" s="430"/>
      <c r="S409" s="430"/>
      <c r="T409" s="430"/>
      <c r="U409" s="434" t="str">
        <f t="array" ref="U409">IFERROR(IF(INDEX('Disaggregation Data'!$O$315:$O$616,MATCH(LEFT(X409,255),LEFT('Disaggregation Data'!$J$315:$J$616,255),0))=0,"",INDEX('Disaggregation Data'!$O$315:$O$616,MATCH(LEFT(X409,255),LEFT('Disaggregation Data'!J$315:$J$616,255),0))),"")</f>
        <v/>
      </c>
      <c r="V409" s="448" t="str">
        <f t="array" ref="V409">IFERROR(IF(INDEX('Disaggregation Data'!$P$315:$P$616,MATCH(LEFT(X409,255),LEFT('Disaggregation Data'!$J$315:$J$616,255),0))=0,"",INDEX('Disaggregation Data'!$P$315:$P$616,MATCH(LEFT(X409,255),LEFT('Disaggregation Data'!J$315:$J$616,255),0))),"")</f>
        <v/>
      </c>
      <c r="W409" s="528"/>
      <c r="X409" s="528" t="str">
        <f t="shared" si="28"/>
        <v/>
      </c>
      <c r="Y409" s="528">
        <f t="shared" si="29"/>
        <v>12</v>
      </c>
      <c r="Z409" s="528" t="str">
        <f t="shared" si="30"/>
        <v/>
      </c>
      <c r="AA409" s="528" t="b">
        <f t="shared" si="31"/>
        <v>0</v>
      </c>
      <c r="AB409" s="528" t="s">
        <v>2122</v>
      </c>
      <c r="AC409" s="528" t="str">
        <f t="array" ref="AC409">IFERROR(IF(INDEX('Disaggregation Records'!$G$95:$G$183,MATCH(LEFT(Z409,255),LEFT('Disaggregation Records'!$D$95:$D$183,255),0))=0,"",INDEX('Disaggregation Records'!$G$95:$G$183,MATCH(LEFT(Z409,255),LEFT('Disaggregation Records'!$D$95:$D$183,255),0))),"")</f>
        <v/>
      </c>
      <c r="AD409" s="528" t="s">
        <v>933</v>
      </c>
      <c r="AE409" s="393"/>
      <c r="AF409" s="134"/>
      <c r="AG409" s="134"/>
    </row>
    <row r="410" spans="1:33" ht="47.1" customHeight="1" x14ac:dyDescent="0.25">
      <c r="A410" s="410">
        <v>9</v>
      </c>
      <c r="B410" s="428" t="str">
        <f>IFERROR(VLOOKUP(A410,'Coverage Indicators - Section D'!$A$10:$Y$42,25,FALSE),"")</f>
        <v/>
      </c>
      <c r="C410" s="523" t="str">
        <f t="array" ref="C410">IFERROR(IF(INDEX('Disaggregation Records'!$E$95:$E$183,MATCH(LEFT(Z410,255),LEFT('Disaggregation Records'!$D$95:$D$183,255),0))=0,"",INDEX('Disaggregation Records'!$E$95:$E$183,MATCH(LEFT(Z410,255),LEFT('Disaggregation Records'!$D$95:$D$183,255),0))),"")</f>
        <v/>
      </c>
      <c r="D410" s="523" t="str">
        <f t="array" ref="D410">IFERROR(IF(INDEX('Disaggregation Records'!$F$95:$F$183,MATCH(LEFT(Z410,255),LEFT('Disaggregation Records'!$D$95:$D$183,255),0))=0,"",INDEX('Disaggregation Records'!$F$95:$F$183,MATCH(LEFT(Z410,255),LEFT('Disaggregation Records'!$D$95:$D$183,255),0))),"")</f>
        <v/>
      </c>
      <c r="E410" s="430" t="str">
        <f t="array" ref="E410">IFERROR(IF(INDEX('Disaggregation Data'!$K$315:$K$616,MATCH(LEFT(X410,255),LEFT('Disaggregation Data'!$J$315:$J$616,255),0))=0,"",INDEX('Disaggregation Data'!$K$315:$K$616,MATCH(LEFT(X410,255),LEFT('Disaggregation Data'!J$315:$J$616,255),0))),"")</f>
        <v/>
      </c>
      <c r="F410" s="431" t="str">
        <f t="array" ref="F410">IFERROR(IF(INDEX('Disaggregation Data'!$L$315:$L$616,MATCH(LEFT(X410,255),LEFT('Disaggregation Data'!$J$315:$J$616,255),0))=0,"",INDEX('Disaggregation Data'!$L$315:$L$616,MATCH(LEFT(X410,255),LEFT('Disaggregation Data'!J$315:$J$616,255),0))),"")</f>
        <v/>
      </c>
      <c r="G410" s="495" t="str">
        <f t="array" ref="G410">IFERROR(IF(INDEX('Disaggregation Data'!$M$315:$M$616,MATCH(LEFT(X410,255),LEFT('Disaggregation Data'!$J$315:$J$616,255),0))=0,(E410/F410)*100,INDEX('Disaggregation Data'!$M$315:$M$616,MATCH(LEFT(X410,255),LEFT('Disaggregation Data'!J$315:$J$616,255),0))),"")</f>
        <v/>
      </c>
      <c r="H410" s="434" t="str">
        <f t="array" ref="H410">IFERROR(IF(INDEX('Disaggregation Data'!$N$315:$N$616,MATCH(LEFT(X410,255),LEFT('Disaggregation Data'!$J$315:$J$616,255),0))=0,"",INDEX('Disaggregation Data'!$N$315:$N$616,MATCH(LEFT(X410,255),LEFT('Disaggregation Data'!J$315:$J$616,255),0))),"")</f>
        <v/>
      </c>
      <c r="I410" s="434" t="str">
        <f t="array" ref="I410">IFERROR(IF(INDEX('Disaggregation Data'!$Q$315:$Q$616,MATCH(LEFT(X410,255),LEFT('Disaggregation Data'!$J$315:$J$616,255),0))=0,"",INDEX('Disaggregation Data'!$Q$315:$Q$616,MATCH(LEFT(X410,255),LEFT('Disaggregation Data'!J$315:$J$616,255),0))),"")</f>
        <v/>
      </c>
      <c r="J410" s="448" t="str">
        <f t="array" ref="J410">IFERROR(IF(INDEX('Disaggregation Data'!$R$315:$R$616,MATCH(LEFT(X410,255),LEFT('Disaggregation Data'!$J$315:$J$616,255),0))=0,"",INDEX('Disaggregation Data'!$R$315:$R$616,MATCH(LEFT(X410,255),LEFT('Disaggregation Data'!J$315:$J$616,255),0))),"")</f>
        <v/>
      </c>
      <c r="K410" s="485"/>
      <c r="L410" s="485"/>
      <c r="M410" s="485"/>
      <c r="N410" s="485"/>
      <c r="O410" s="485"/>
      <c r="P410" s="430"/>
      <c r="Q410" s="430"/>
      <c r="R410" s="430"/>
      <c r="S410" s="430"/>
      <c r="T410" s="430"/>
      <c r="U410" s="434" t="str">
        <f t="array" ref="U410">IFERROR(IF(INDEX('Disaggregation Data'!$O$315:$O$616,MATCH(LEFT(X410,255),LEFT('Disaggregation Data'!$J$315:$J$616,255),0))=0,"",INDEX('Disaggregation Data'!$O$315:$O$616,MATCH(LEFT(X410,255),LEFT('Disaggregation Data'!J$315:$J$616,255),0))),"")</f>
        <v/>
      </c>
      <c r="V410" s="448" t="str">
        <f t="array" ref="V410">IFERROR(IF(INDEX('Disaggregation Data'!$P$315:$P$616,MATCH(LEFT(X410,255),LEFT('Disaggregation Data'!$J$315:$J$616,255),0))=0,"",INDEX('Disaggregation Data'!$P$315:$P$616,MATCH(LEFT(X410,255),LEFT('Disaggregation Data'!J$315:$J$616,255),0))),"")</f>
        <v/>
      </c>
      <c r="W410" s="528"/>
      <c r="X410" s="528" t="str">
        <f t="shared" si="28"/>
        <v/>
      </c>
      <c r="Y410" s="528">
        <f t="shared" si="29"/>
        <v>13</v>
      </c>
      <c r="Z410" s="528" t="str">
        <f t="shared" si="30"/>
        <v/>
      </c>
      <c r="AA410" s="528" t="b">
        <f t="shared" si="31"/>
        <v>0</v>
      </c>
      <c r="AB410" s="528" t="s">
        <v>2123</v>
      </c>
      <c r="AC410" s="528" t="str">
        <f t="array" ref="AC410">IFERROR(IF(INDEX('Disaggregation Records'!$G$95:$G$183,MATCH(LEFT(Z410,255),LEFT('Disaggregation Records'!$D$95:$D$183,255),0))=0,"",INDEX('Disaggregation Records'!$G$95:$G$183,MATCH(LEFT(Z410,255),LEFT('Disaggregation Records'!$D$95:$D$183,255),0))),"")</f>
        <v/>
      </c>
      <c r="AD410" s="528" t="s">
        <v>933</v>
      </c>
      <c r="AE410" s="393"/>
      <c r="AF410" s="134"/>
      <c r="AG410" s="134"/>
    </row>
    <row r="411" spans="1:33" ht="47.1" customHeight="1" x14ac:dyDescent="0.25">
      <c r="A411" s="410">
        <v>9</v>
      </c>
      <c r="B411" s="428" t="str">
        <f>IFERROR(VLOOKUP(A411,'Coverage Indicators - Section D'!$A$10:$Y$42,25,FALSE),"")</f>
        <v/>
      </c>
      <c r="C411" s="523" t="str">
        <f t="array" ref="C411">IFERROR(IF(INDEX('Disaggregation Records'!$E$95:$E$183,MATCH(LEFT(Z411,255),LEFT('Disaggregation Records'!$D$95:$D$183,255),0))=0,"",INDEX('Disaggregation Records'!$E$95:$E$183,MATCH(LEFT(Z411,255),LEFT('Disaggregation Records'!$D$95:$D$183,255),0))),"")</f>
        <v/>
      </c>
      <c r="D411" s="523" t="str">
        <f t="array" ref="D411">IFERROR(IF(INDEX('Disaggregation Records'!$F$95:$F$183,MATCH(LEFT(Z411,255),LEFT('Disaggregation Records'!$D$95:$D$183,255),0))=0,"",INDEX('Disaggregation Records'!$F$95:$F$183,MATCH(LEFT(Z411,255),LEFT('Disaggregation Records'!$D$95:$D$183,255),0))),"")</f>
        <v/>
      </c>
      <c r="E411" s="430" t="str">
        <f t="array" ref="E411">IFERROR(IF(INDEX('Disaggregation Data'!$K$315:$K$616,MATCH(LEFT(X411,255),LEFT('Disaggregation Data'!$J$315:$J$616,255),0))=0,"",INDEX('Disaggregation Data'!$K$315:$K$616,MATCH(LEFT(X411,255),LEFT('Disaggregation Data'!J$315:$J$616,255),0))),"")</f>
        <v/>
      </c>
      <c r="F411" s="431" t="str">
        <f t="array" ref="F411">IFERROR(IF(INDEX('Disaggregation Data'!$L$315:$L$616,MATCH(LEFT(X411,255),LEFT('Disaggregation Data'!$J$315:$J$616,255),0))=0,"",INDEX('Disaggregation Data'!$L$315:$L$616,MATCH(LEFT(X411,255),LEFT('Disaggregation Data'!J$315:$J$616,255),0))),"")</f>
        <v/>
      </c>
      <c r="G411" s="495" t="str">
        <f t="array" ref="G411">IFERROR(IF(INDEX('Disaggregation Data'!$M$315:$M$616,MATCH(LEFT(X411,255),LEFT('Disaggregation Data'!$J$315:$J$616,255),0))=0,(E411/F411)*100,INDEX('Disaggregation Data'!$M$315:$M$616,MATCH(LEFT(X411,255),LEFT('Disaggregation Data'!J$315:$J$616,255),0))),"")</f>
        <v/>
      </c>
      <c r="H411" s="434" t="str">
        <f t="array" ref="H411">IFERROR(IF(INDEX('Disaggregation Data'!$N$315:$N$616,MATCH(LEFT(X411,255),LEFT('Disaggregation Data'!$J$315:$J$616,255),0))=0,"",INDEX('Disaggregation Data'!$N$315:$N$616,MATCH(LEFT(X411,255),LEFT('Disaggregation Data'!J$315:$J$616,255),0))),"")</f>
        <v/>
      </c>
      <c r="I411" s="434" t="str">
        <f t="array" ref="I411">IFERROR(IF(INDEX('Disaggregation Data'!$Q$315:$Q$616,MATCH(LEFT(X411,255),LEFT('Disaggregation Data'!$J$315:$J$616,255),0))=0,"",INDEX('Disaggregation Data'!$Q$315:$Q$616,MATCH(LEFT(X411,255),LEFT('Disaggregation Data'!J$315:$J$616,255),0))),"")</f>
        <v/>
      </c>
      <c r="J411" s="448" t="str">
        <f t="array" ref="J411">IFERROR(IF(INDEX('Disaggregation Data'!$R$315:$R$616,MATCH(LEFT(X411,255),LEFT('Disaggregation Data'!$J$315:$J$616,255),0))=0,"",INDEX('Disaggregation Data'!$R$315:$R$616,MATCH(LEFT(X411,255),LEFT('Disaggregation Data'!J$315:$J$616,255),0))),"")</f>
        <v/>
      </c>
      <c r="K411" s="485"/>
      <c r="L411" s="485"/>
      <c r="M411" s="485"/>
      <c r="N411" s="485"/>
      <c r="O411" s="485"/>
      <c r="P411" s="430"/>
      <c r="Q411" s="430"/>
      <c r="R411" s="430"/>
      <c r="S411" s="430"/>
      <c r="T411" s="430"/>
      <c r="U411" s="434" t="str">
        <f t="array" ref="U411">IFERROR(IF(INDEX('Disaggregation Data'!$O$315:$O$616,MATCH(LEFT(X411,255),LEFT('Disaggregation Data'!$J$315:$J$616,255),0))=0,"",INDEX('Disaggregation Data'!$O$315:$O$616,MATCH(LEFT(X411,255),LEFT('Disaggregation Data'!J$315:$J$616,255),0))),"")</f>
        <v/>
      </c>
      <c r="V411" s="448" t="str">
        <f t="array" ref="V411">IFERROR(IF(INDEX('Disaggregation Data'!$P$315:$P$616,MATCH(LEFT(X411,255),LEFT('Disaggregation Data'!$J$315:$J$616,255),0))=0,"",INDEX('Disaggregation Data'!$P$315:$P$616,MATCH(LEFT(X411,255),LEFT('Disaggregation Data'!J$315:$J$616,255),0))),"")</f>
        <v/>
      </c>
      <c r="W411" s="528"/>
      <c r="X411" s="528" t="str">
        <f t="shared" si="28"/>
        <v/>
      </c>
      <c r="Y411" s="528">
        <f t="shared" si="29"/>
        <v>14</v>
      </c>
      <c r="Z411" s="528" t="str">
        <f t="shared" si="30"/>
        <v/>
      </c>
      <c r="AA411" s="528" t="b">
        <f t="shared" si="31"/>
        <v>0</v>
      </c>
      <c r="AB411" s="528" t="s">
        <v>2124</v>
      </c>
      <c r="AC411" s="528" t="str">
        <f t="array" ref="AC411">IFERROR(IF(INDEX('Disaggregation Records'!$G$95:$G$183,MATCH(LEFT(Z411,255),LEFT('Disaggregation Records'!$D$95:$D$183,255),0))=0,"",INDEX('Disaggregation Records'!$G$95:$G$183,MATCH(LEFT(Z411,255),LEFT('Disaggregation Records'!$D$95:$D$183,255),0))),"")</f>
        <v/>
      </c>
      <c r="AD411" s="528" t="s">
        <v>933</v>
      </c>
      <c r="AE411" s="393"/>
      <c r="AF411" s="134"/>
      <c r="AG411" s="134"/>
    </row>
    <row r="412" spans="1:33" ht="47.1" customHeight="1" x14ac:dyDescent="0.25">
      <c r="A412" s="410">
        <v>9</v>
      </c>
      <c r="B412" s="428" t="str">
        <f>IFERROR(VLOOKUP(A412,'Coverage Indicators - Section D'!$A$10:$Y$42,25,FALSE),"")</f>
        <v/>
      </c>
      <c r="C412" s="523" t="str">
        <f t="array" ref="C412">IFERROR(IF(INDEX('Disaggregation Records'!$E$95:$E$183,MATCH(LEFT(Z412,255),LEFT('Disaggregation Records'!$D$95:$D$183,255),0))=0,"",INDEX('Disaggregation Records'!$E$95:$E$183,MATCH(LEFT(Z412,255),LEFT('Disaggregation Records'!$D$95:$D$183,255),0))),"")</f>
        <v/>
      </c>
      <c r="D412" s="523" t="str">
        <f t="array" ref="D412">IFERROR(IF(INDEX('Disaggregation Records'!$F$95:$F$183,MATCH(LEFT(Z412,255),LEFT('Disaggregation Records'!$D$95:$D$183,255),0))=0,"",INDEX('Disaggregation Records'!$F$95:$F$183,MATCH(LEFT(Z412,255),LEFT('Disaggregation Records'!$D$95:$D$183,255),0))),"")</f>
        <v/>
      </c>
      <c r="E412" s="430" t="str">
        <f t="array" ref="E412">IFERROR(IF(INDEX('Disaggregation Data'!$K$315:$K$616,MATCH(LEFT(X412,255),LEFT('Disaggregation Data'!$J$315:$J$616,255),0))=0,"",INDEX('Disaggregation Data'!$K$315:$K$616,MATCH(LEFT(X412,255),LEFT('Disaggregation Data'!J$315:$J$616,255),0))),"")</f>
        <v/>
      </c>
      <c r="F412" s="431" t="str">
        <f t="array" ref="F412">IFERROR(IF(INDEX('Disaggregation Data'!$L$315:$L$616,MATCH(LEFT(X412,255),LEFT('Disaggregation Data'!$J$315:$J$616,255),0))=0,"",INDEX('Disaggregation Data'!$L$315:$L$616,MATCH(LEFT(X412,255),LEFT('Disaggregation Data'!J$315:$J$616,255),0))),"")</f>
        <v/>
      </c>
      <c r="G412" s="495" t="str">
        <f t="array" ref="G412">IFERROR(IF(INDEX('Disaggregation Data'!$M$315:$M$616,MATCH(LEFT(X412,255),LEFT('Disaggregation Data'!$J$315:$J$616,255),0))=0,(E412/F412)*100,INDEX('Disaggregation Data'!$M$315:$M$616,MATCH(LEFT(X412,255),LEFT('Disaggregation Data'!J$315:$J$616,255),0))),"")</f>
        <v/>
      </c>
      <c r="H412" s="434" t="str">
        <f t="array" ref="H412">IFERROR(IF(INDEX('Disaggregation Data'!$N$315:$N$616,MATCH(LEFT(X412,255),LEFT('Disaggregation Data'!$J$315:$J$616,255),0))=0,"",INDEX('Disaggregation Data'!$N$315:$N$616,MATCH(LEFT(X412,255),LEFT('Disaggregation Data'!J$315:$J$616,255),0))),"")</f>
        <v/>
      </c>
      <c r="I412" s="434" t="str">
        <f t="array" ref="I412">IFERROR(IF(INDEX('Disaggregation Data'!$Q$315:$Q$616,MATCH(LEFT(X412,255),LEFT('Disaggregation Data'!$J$315:$J$616,255),0))=0,"",INDEX('Disaggregation Data'!$Q$315:$Q$616,MATCH(LEFT(X412,255),LEFT('Disaggregation Data'!J$315:$J$616,255),0))),"")</f>
        <v/>
      </c>
      <c r="J412" s="448" t="str">
        <f t="array" ref="J412">IFERROR(IF(INDEX('Disaggregation Data'!$R$315:$R$616,MATCH(LEFT(X412,255),LEFT('Disaggregation Data'!$J$315:$J$616,255),0))=0,"",INDEX('Disaggregation Data'!$R$315:$R$616,MATCH(LEFT(X412,255),LEFT('Disaggregation Data'!J$315:$J$616,255),0))),"")</f>
        <v/>
      </c>
      <c r="K412" s="485"/>
      <c r="L412" s="485"/>
      <c r="M412" s="485"/>
      <c r="N412" s="485"/>
      <c r="O412" s="485"/>
      <c r="P412" s="430"/>
      <c r="Q412" s="430"/>
      <c r="R412" s="430"/>
      <c r="S412" s="430"/>
      <c r="T412" s="430"/>
      <c r="U412" s="434" t="str">
        <f t="array" ref="U412">IFERROR(IF(INDEX('Disaggregation Data'!$O$315:$O$616,MATCH(LEFT(X412,255),LEFT('Disaggregation Data'!$J$315:$J$616,255),0))=0,"",INDEX('Disaggregation Data'!$O$315:$O$616,MATCH(LEFT(X412,255),LEFT('Disaggregation Data'!J$315:$J$616,255),0))),"")</f>
        <v/>
      </c>
      <c r="V412" s="448" t="str">
        <f t="array" ref="V412">IFERROR(IF(INDEX('Disaggregation Data'!$P$315:$P$616,MATCH(LEFT(X412,255),LEFT('Disaggregation Data'!$J$315:$J$616,255),0))=0,"",INDEX('Disaggregation Data'!$P$315:$P$616,MATCH(LEFT(X412,255),LEFT('Disaggregation Data'!J$315:$J$616,255),0))),"")</f>
        <v/>
      </c>
      <c r="W412" s="528"/>
      <c r="X412" s="528" t="str">
        <f t="shared" si="28"/>
        <v/>
      </c>
      <c r="Y412" s="528">
        <f t="shared" si="29"/>
        <v>15</v>
      </c>
      <c r="Z412" s="528" t="str">
        <f t="shared" si="30"/>
        <v/>
      </c>
      <c r="AA412" s="528" t="b">
        <f t="shared" si="31"/>
        <v>0</v>
      </c>
      <c r="AB412" s="528" t="s">
        <v>2125</v>
      </c>
      <c r="AC412" s="528" t="str">
        <f t="array" ref="AC412">IFERROR(IF(INDEX('Disaggregation Records'!$G$95:$G$183,MATCH(LEFT(Z412,255),LEFT('Disaggregation Records'!$D$95:$D$183,255),0))=0,"",INDEX('Disaggregation Records'!$G$95:$G$183,MATCH(LEFT(Z412,255),LEFT('Disaggregation Records'!$D$95:$D$183,255),0))),"")</f>
        <v/>
      </c>
      <c r="AD412" s="528" t="s">
        <v>933</v>
      </c>
      <c r="AE412" s="393"/>
      <c r="AF412" s="134"/>
      <c r="AG412" s="134"/>
    </row>
    <row r="413" spans="1:33" ht="47.1" customHeight="1" x14ac:dyDescent="0.25">
      <c r="A413" s="410">
        <v>9</v>
      </c>
      <c r="B413" s="428" t="str">
        <f>IFERROR(VLOOKUP(A413,'Coverage Indicators - Section D'!$A$10:$Y$42,25,FALSE),"")</f>
        <v/>
      </c>
      <c r="C413" s="523" t="str">
        <f t="array" ref="C413">IFERROR(IF(INDEX('Disaggregation Records'!$E$95:$E$183,MATCH(LEFT(Z413,255),LEFT('Disaggregation Records'!$D$95:$D$183,255),0))=0,"",INDEX('Disaggregation Records'!$E$95:$E$183,MATCH(LEFT(Z413,255),LEFT('Disaggregation Records'!$D$95:$D$183,255),0))),"")</f>
        <v/>
      </c>
      <c r="D413" s="523" t="str">
        <f t="array" ref="D413">IFERROR(IF(INDEX('Disaggregation Records'!$F$95:$F$183,MATCH(LEFT(Z413,255),LEFT('Disaggregation Records'!$D$95:$D$183,255),0))=0,"",INDEX('Disaggregation Records'!$F$95:$F$183,MATCH(LEFT(Z413,255),LEFT('Disaggregation Records'!$D$95:$D$183,255),0))),"")</f>
        <v/>
      </c>
      <c r="E413" s="430" t="str">
        <f t="array" ref="E413">IFERROR(IF(INDEX('Disaggregation Data'!$K$315:$K$616,MATCH(LEFT(X413,255),LEFT('Disaggregation Data'!$J$315:$J$616,255),0))=0,"",INDEX('Disaggregation Data'!$K$315:$K$616,MATCH(LEFT(X413,255),LEFT('Disaggregation Data'!J$315:$J$616,255),0))),"")</f>
        <v/>
      </c>
      <c r="F413" s="431" t="str">
        <f t="array" ref="F413">IFERROR(IF(INDEX('Disaggregation Data'!$L$315:$L$616,MATCH(LEFT(X413,255),LEFT('Disaggregation Data'!$J$315:$J$616,255),0))=0,"",INDEX('Disaggregation Data'!$L$315:$L$616,MATCH(LEFT(X413,255),LEFT('Disaggregation Data'!J$315:$J$616,255),0))),"")</f>
        <v/>
      </c>
      <c r="G413" s="495" t="str">
        <f t="array" ref="G413">IFERROR(IF(INDEX('Disaggregation Data'!$M$315:$M$616,MATCH(LEFT(X413,255),LEFT('Disaggregation Data'!$J$315:$J$616,255),0))=0,(E413/F413)*100,INDEX('Disaggregation Data'!$M$315:$M$616,MATCH(LEFT(X413,255),LEFT('Disaggregation Data'!J$315:$J$616,255),0))),"")</f>
        <v/>
      </c>
      <c r="H413" s="434" t="str">
        <f t="array" ref="H413">IFERROR(IF(INDEX('Disaggregation Data'!$N$315:$N$616,MATCH(LEFT(X413,255),LEFT('Disaggregation Data'!$J$315:$J$616,255),0))=0,"",INDEX('Disaggregation Data'!$N$315:$N$616,MATCH(LEFT(X413,255),LEFT('Disaggregation Data'!J$315:$J$616,255),0))),"")</f>
        <v/>
      </c>
      <c r="I413" s="434" t="str">
        <f t="array" ref="I413">IFERROR(IF(INDEX('Disaggregation Data'!$Q$315:$Q$616,MATCH(LEFT(X413,255),LEFT('Disaggregation Data'!$J$315:$J$616,255),0))=0,"",INDEX('Disaggregation Data'!$Q$315:$Q$616,MATCH(LEFT(X413,255),LEFT('Disaggregation Data'!J$315:$J$616,255),0))),"")</f>
        <v/>
      </c>
      <c r="J413" s="448" t="str">
        <f t="array" ref="J413">IFERROR(IF(INDEX('Disaggregation Data'!$R$315:$R$616,MATCH(LEFT(X413,255),LEFT('Disaggregation Data'!$J$315:$J$616,255),0))=0,"",INDEX('Disaggregation Data'!$R$315:$R$616,MATCH(LEFT(X413,255),LEFT('Disaggregation Data'!J$315:$J$616,255),0))),"")</f>
        <v/>
      </c>
      <c r="K413" s="485"/>
      <c r="L413" s="485"/>
      <c r="M413" s="485"/>
      <c r="N413" s="485"/>
      <c r="O413" s="485"/>
      <c r="P413" s="430"/>
      <c r="Q413" s="430"/>
      <c r="R413" s="430"/>
      <c r="S413" s="430"/>
      <c r="T413" s="430"/>
      <c r="U413" s="434" t="str">
        <f t="array" ref="U413">IFERROR(IF(INDEX('Disaggregation Data'!$O$315:$O$616,MATCH(LEFT(X413,255),LEFT('Disaggregation Data'!$J$315:$J$616,255),0))=0,"",INDEX('Disaggregation Data'!$O$315:$O$616,MATCH(LEFT(X413,255),LEFT('Disaggregation Data'!J$315:$J$616,255),0))),"")</f>
        <v/>
      </c>
      <c r="V413" s="448" t="str">
        <f t="array" ref="V413">IFERROR(IF(INDEX('Disaggregation Data'!$P$315:$P$616,MATCH(LEFT(X413,255),LEFT('Disaggregation Data'!$J$315:$J$616,255),0))=0,"",INDEX('Disaggregation Data'!$P$315:$P$616,MATCH(LEFT(X413,255),LEFT('Disaggregation Data'!J$315:$J$616,255),0))),"")</f>
        <v/>
      </c>
      <c r="W413" s="528"/>
      <c r="X413" s="528" t="str">
        <f t="shared" si="28"/>
        <v/>
      </c>
      <c r="Y413" s="528">
        <f t="shared" si="29"/>
        <v>16</v>
      </c>
      <c r="Z413" s="528" t="str">
        <f t="shared" si="30"/>
        <v/>
      </c>
      <c r="AA413" s="528" t="b">
        <f t="shared" si="31"/>
        <v>0</v>
      </c>
      <c r="AB413" s="528" t="s">
        <v>2126</v>
      </c>
      <c r="AC413" s="528" t="str">
        <f t="array" ref="AC413">IFERROR(IF(INDEX('Disaggregation Records'!$G$95:$G$183,MATCH(LEFT(Z413,255),LEFT('Disaggregation Records'!$D$95:$D$183,255),0))=0,"",INDEX('Disaggregation Records'!$G$95:$G$183,MATCH(LEFT(Z413,255),LEFT('Disaggregation Records'!$D$95:$D$183,255),0))),"")</f>
        <v/>
      </c>
      <c r="AD413" s="528" t="s">
        <v>933</v>
      </c>
      <c r="AE413" s="393"/>
      <c r="AF413" s="134"/>
      <c r="AG413" s="134"/>
    </row>
    <row r="414" spans="1:33" ht="47.1" customHeight="1" x14ac:dyDescent="0.25">
      <c r="A414" s="410">
        <v>9</v>
      </c>
      <c r="B414" s="428" t="str">
        <f>IFERROR(VLOOKUP(A414,'Coverage Indicators - Section D'!$A$10:$Y$42,25,FALSE),"")</f>
        <v/>
      </c>
      <c r="C414" s="523" t="str">
        <f t="array" ref="C414">IFERROR(IF(INDEX('Disaggregation Records'!$E$95:$E$183,MATCH(LEFT(Z414,255),LEFT('Disaggregation Records'!$D$95:$D$183,255),0))=0,"",INDEX('Disaggregation Records'!$E$95:$E$183,MATCH(LEFT(Z414,255),LEFT('Disaggregation Records'!$D$95:$D$183,255),0))),"")</f>
        <v/>
      </c>
      <c r="D414" s="523" t="str">
        <f t="array" ref="D414">IFERROR(IF(INDEX('Disaggregation Records'!$F$95:$F$183,MATCH(LEFT(Z414,255),LEFT('Disaggregation Records'!$D$95:$D$183,255),0))=0,"",INDEX('Disaggregation Records'!$F$95:$F$183,MATCH(LEFT(Z414,255),LEFT('Disaggregation Records'!$D$95:$D$183,255),0))),"")</f>
        <v/>
      </c>
      <c r="E414" s="430" t="str">
        <f t="array" ref="E414">IFERROR(IF(INDEX('Disaggregation Data'!$K$315:$K$616,MATCH(LEFT(X414,255),LEFT('Disaggregation Data'!$J$315:$J$616,255),0))=0,"",INDEX('Disaggregation Data'!$K$315:$K$616,MATCH(LEFT(X414,255),LEFT('Disaggregation Data'!J$315:$J$616,255),0))),"")</f>
        <v/>
      </c>
      <c r="F414" s="431" t="str">
        <f t="array" ref="F414">IFERROR(IF(INDEX('Disaggregation Data'!$L$315:$L$616,MATCH(LEFT(X414,255),LEFT('Disaggregation Data'!$J$315:$J$616,255),0))=0,"",INDEX('Disaggregation Data'!$L$315:$L$616,MATCH(LEFT(X414,255),LEFT('Disaggregation Data'!J$315:$J$616,255),0))),"")</f>
        <v/>
      </c>
      <c r="G414" s="495" t="str">
        <f t="array" ref="G414">IFERROR(IF(INDEX('Disaggregation Data'!$M$315:$M$616,MATCH(LEFT(X414,255),LEFT('Disaggregation Data'!$J$315:$J$616,255),0))=0,(E414/F414)*100,INDEX('Disaggregation Data'!$M$315:$M$616,MATCH(LEFT(X414,255),LEFT('Disaggregation Data'!J$315:$J$616,255),0))),"")</f>
        <v/>
      </c>
      <c r="H414" s="434" t="str">
        <f t="array" ref="H414">IFERROR(IF(INDEX('Disaggregation Data'!$N$315:$N$616,MATCH(LEFT(X414,255),LEFT('Disaggregation Data'!$J$315:$J$616,255),0))=0,"",INDEX('Disaggregation Data'!$N$315:$N$616,MATCH(LEFT(X414,255),LEFT('Disaggregation Data'!J$315:$J$616,255),0))),"")</f>
        <v/>
      </c>
      <c r="I414" s="434" t="str">
        <f t="array" ref="I414">IFERROR(IF(INDEX('Disaggregation Data'!$Q$315:$Q$616,MATCH(LEFT(X414,255),LEFT('Disaggregation Data'!$J$315:$J$616,255),0))=0,"",INDEX('Disaggregation Data'!$Q$315:$Q$616,MATCH(LEFT(X414,255),LEFT('Disaggregation Data'!J$315:$J$616,255),0))),"")</f>
        <v/>
      </c>
      <c r="J414" s="448" t="str">
        <f t="array" ref="J414">IFERROR(IF(INDEX('Disaggregation Data'!$R$315:$R$616,MATCH(LEFT(X414,255),LEFT('Disaggregation Data'!$J$315:$J$616,255),0))=0,"",INDEX('Disaggregation Data'!$R$315:$R$616,MATCH(LEFT(X414,255),LEFT('Disaggregation Data'!J$315:$J$616,255),0))),"")</f>
        <v/>
      </c>
      <c r="K414" s="485"/>
      <c r="L414" s="485"/>
      <c r="M414" s="485"/>
      <c r="N414" s="485"/>
      <c r="O414" s="485"/>
      <c r="P414" s="430"/>
      <c r="Q414" s="430"/>
      <c r="R414" s="430"/>
      <c r="S414" s="430"/>
      <c r="T414" s="430"/>
      <c r="U414" s="434" t="str">
        <f t="array" ref="U414">IFERROR(IF(INDEX('Disaggregation Data'!$O$315:$O$616,MATCH(LEFT(X414,255),LEFT('Disaggregation Data'!$J$315:$J$616,255),0))=0,"",INDEX('Disaggregation Data'!$O$315:$O$616,MATCH(LEFT(X414,255),LEFT('Disaggregation Data'!J$315:$J$616,255),0))),"")</f>
        <v/>
      </c>
      <c r="V414" s="448" t="str">
        <f t="array" ref="V414">IFERROR(IF(INDEX('Disaggregation Data'!$P$315:$P$616,MATCH(LEFT(X414,255),LEFT('Disaggregation Data'!$J$315:$J$616,255),0))=0,"",INDEX('Disaggregation Data'!$P$315:$P$616,MATCH(LEFT(X414,255),LEFT('Disaggregation Data'!J$315:$J$616,255),0))),"")</f>
        <v/>
      </c>
      <c r="W414" s="528"/>
      <c r="X414" s="528" t="str">
        <f t="shared" si="28"/>
        <v/>
      </c>
      <c r="Y414" s="528">
        <f t="shared" si="29"/>
        <v>17</v>
      </c>
      <c r="Z414" s="528" t="str">
        <f t="shared" si="30"/>
        <v/>
      </c>
      <c r="AA414" s="528" t="b">
        <f t="shared" si="31"/>
        <v>0</v>
      </c>
      <c r="AB414" s="528" t="s">
        <v>2127</v>
      </c>
      <c r="AC414" s="528" t="str">
        <f t="array" ref="AC414">IFERROR(IF(INDEX('Disaggregation Records'!$G$95:$G$183,MATCH(LEFT(Z414,255),LEFT('Disaggregation Records'!$D$95:$D$183,255),0))=0,"",INDEX('Disaggregation Records'!$G$95:$G$183,MATCH(LEFT(Z414,255),LEFT('Disaggregation Records'!$D$95:$D$183,255),0))),"")</f>
        <v/>
      </c>
      <c r="AD414" s="528" t="s">
        <v>933</v>
      </c>
      <c r="AE414" s="393"/>
      <c r="AF414" s="134"/>
      <c r="AG414" s="134"/>
    </row>
    <row r="415" spans="1:33" ht="47.1" customHeight="1" x14ac:dyDescent="0.25">
      <c r="A415" s="410">
        <v>9</v>
      </c>
      <c r="B415" s="428" t="str">
        <f>IFERROR(VLOOKUP(A415,'Coverage Indicators - Section D'!$A$10:$Y$42,25,FALSE),"")</f>
        <v/>
      </c>
      <c r="C415" s="523" t="str">
        <f t="array" ref="C415">IFERROR(IF(INDEX('Disaggregation Records'!$E$95:$E$183,MATCH(LEFT(Z415,255),LEFT('Disaggregation Records'!$D$95:$D$183,255),0))=0,"",INDEX('Disaggregation Records'!$E$95:$E$183,MATCH(LEFT(Z415,255),LEFT('Disaggregation Records'!$D$95:$D$183,255),0))),"")</f>
        <v/>
      </c>
      <c r="D415" s="523" t="str">
        <f t="array" ref="D415">IFERROR(IF(INDEX('Disaggregation Records'!$F$95:$F$183,MATCH(LEFT(Z415,255),LEFT('Disaggregation Records'!$D$95:$D$183,255),0))=0,"",INDEX('Disaggregation Records'!$F$95:$F$183,MATCH(LEFT(Z415,255),LEFT('Disaggregation Records'!$D$95:$D$183,255),0))),"")</f>
        <v/>
      </c>
      <c r="E415" s="430" t="str">
        <f t="array" ref="E415">IFERROR(IF(INDEX('Disaggregation Data'!$K$315:$K$616,MATCH(LEFT(X415,255),LEFT('Disaggregation Data'!$J$315:$J$616,255),0))=0,"",INDEX('Disaggregation Data'!$K$315:$K$616,MATCH(LEFT(X415,255),LEFT('Disaggregation Data'!J$315:$J$616,255),0))),"")</f>
        <v/>
      </c>
      <c r="F415" s="431" t="str">
        <f t="array" ref="F415">IFERROR(IF(INDEX('Disaggregation Data'!$L$315:$L$616,MATCH(LEFT(X415,255),LEFT('Disaggregation Data'!$J$315:$J$616,255),0))=0,"",INDEX('Disaggregation Data'!$L$315:$L$616,MATCH(LEFT(X415,255),LEFT('Disaggregation Data'!J$315:$J$616,255),0))),"")</f>
        <v/>
      </c>
      <c r="G415" s="495" t="str">
        <f t="array" ref="G415">IFERROR(IF(INDEX('Disaggregation Data'!$M$315:$M$616,MATCH(LEFT(X415,255),LEFT('Disaggregation Data'!$J$315:$J$616,255),0))=0,(E415/F415)*100,INDEX('Disaggregation Data'!$M$315:$M$616,MATCH(LEFT(X415,255),LEFT('Disaggregation Data'!J$315:$J$616,255),0))),"")</f>
        <v/>
      </c>
      <c r="H415" s="434" t="str">
        <f t="array" ref="H415">IFERROR(IF(INDEX('Disaggregation Data'!$N$315:$N$616,MATCH(LEFT(X415,255),LEFT('Disaggregation Data'!$J$315:$J$616,255),0))=0,"",INDEX('Disaggregation Data'!$N$315:$N$616,MATCH(LEFT(X415,255),LEFT('Disaggregation Data'!J$315:$J$616,255),0))),"")</f>
        <v/>
      </c>
      <c r="I415" s="434" t="str">
        <f t="array" ref="I415">IFERROR(IF(INDEX('Disaggregation Data'!$Q$315:$Q$616,MATCH(LEFT(X415,255),LEFT('Disaggregation Data'!$J$315:$J$616,255),0))=0,"",INDEX('Disaggregation Data'!$Q$315:$Q$616,MATCH(LEFT(X415,255),LEFT('Disaggregation Data'!J$315:$J$616,255),0))),"")</f>
        <v/>
      </c>
      <c r="J415" s="448" t="str">
        <f t="array" ref="J415">IFERROR(IF(INDEX('Disaggregation Data'!$R$315:$R$616,MATCH(LEFT(X415,255),LEFT('Disaggregation Data'!$J$315:$J$616,255),0))=0,"",INDEX('Disaggregation Data'!$R$315:$R$616,MATCH(LEFT(X415,255),LEFT('Disaggregation Data'!J$315:$J$616,255),0))),"")</f>
        <v/>
      </c>
      <c r="K415" s="485"/>
      <c r="L415" s="485"/>
      <c r="M415" s="485"/>
      <c r="N415" s="485"/>
      <c r="O415" s="485"/>
      <c r="P415" s="430"/>
      <c r="Q415" s="430"/>
      <c r="R415" s="430"/>
      <c r="S415" s="430"/>
      <c r="T415" s="430"/>
      <c r="U415" s="434" t="str">
        <f t="array" ref="U415">IFERROR(IF(INDEX('Disaggregation Data'!$O$315:$O$616,MATCH(LEFT(X415,255),LEFT('Disaggregation Data'!$J$315:$J$616,255),0))=0,"",INDEX('Disaggregation Data'!$O$315:$O$616,MATCH(LEFT(X415,255),LEFT('Disaggregation Data'!J$315:$J$616,255),0))),"")</f>
        <v/>
      </c>
      <c r="V415" s="448" t="str">
        <f t="array" ref="V415">IFERROR(IF(INDEX('Disaggregation Data'!$P$315:$P$616,MATCH(LEFT(X415,255),LEFT('Disaggregation Data'!$J$315:$J$616,255),0))=0,"",INDEX('Disaggregation Data'!$P$315:$P$616,MATCH(LEFT(X415,255),LEFT('Disaggregation Data'!J$315:$J$616,255),0))),"")</f>
        <v/>
      </c>
      <c r="W415" s="528"/>
      <c r="X415" s="528" t="str">
        <f t="shared" si="28"/>
        <v/>
      </c>
      <c r="Y415" s="528">
        <f t="shared" si="29"/>
        <v>18</v>
      </c>
      <c r="Z415" s="528" t="str">
        <f t="shared" si="30"/>
        <v/>
      </c>
      <c r="AA415" s="528" t="b">
        <f t="shared" si="31"/>
        <v>0</v>
      </c>
      <c r="AB415" s="528" t="s">
        <v>2128</v>
      </c>
      <c r="AC415" s="528" t="str">
        <f t="array" ref="AC415">IFERROR(IF(INDEX('Disaggregation Records'!$G$95:$G$183,MATCH(LEFT(Z415,255),LEFT('Disaggregation Records'!$D$95:$D$183,255),0))=0,"",INDEX('Disaggregation Records'!$G$95:$G$183,MATCH(LEFT(Z415,255),LEFT('Disaggregation Records'!$D$95:$D$183,255),0))),"")</f>
        <v/>
      </c>
      <c r="AD415" s="528" t="s">
        <v>933</v>
      </c>
      <c r="AE415" s="393"/>
      <c r="AF415" s="134"/>
      <c r="AG415" s="134"/>
    </row>
    <row r="416" spans="1:33" ht="47.1" customHeight="1" x14ac:dyDescent="0.25">
      <c r="A416" s="410">
        <v>9</v>
      </c>
      <c r="B416" s="428" t="str">
        <f>IFERROR(VLOOKUP(A416,'Coverage Indicators - Section D'!$A$10:$Y$42,25,FALSE),"")</f>
        <v/>
      </c>
      <c r="C416" s="523" t="str">
        <f t="array" ref="C416">IFERROR(IF(INDEX('Disaggregation Records'!$E$95:$E$183,MATCH(LEFT(Z416,255),LEFT('Disaggregation Records'!$D$95:$D$183,255),0))=0,"",INDEX('Disaggregation Records'!$E$95:$E$183,MATCH(LEFT(Z416,255),LEFT('Disaggregation Records'!$D$95:$D$183,255),0))),"")</f>
        <v/>
      </c>
      <c r="D416" s="523" t="str">
        <f t="array" ref="D416">IFERROR(IF(INDEX('Disaggregation Records'!$F$95:$F$183,MATCH(LEFT(Z416,255),LEFT('Disaggregation Records'!$D$95:$D$183,255),0))=0,"",INDEX('Disaggregation Records'!$F$95:$F$183,MATCH(LEFT(Z416,255),LEFT('Disaggregation Records'!$D$95:$D$183,255),0))),"")</f>
        <v/>
      </c>
      <c r="E416" s="430" t="str">
        <f t="array" ref="E416">IFERROR(IF(INDEX('Disaggregation Data'!$K$315:$K$616,MATCH(LEFT(X416,255),LEFT('Disaggregation Data'!$J$315:$J$616,255),0))=0,"",INDEX('Disaggregation Data'!$K$315:$K$616,MATCH(LEFT(X416,255),LEFT('Disaggregation Data'!J$315:$J$616,255),0))),"")</f>
        <v/>
      </c>
      <c r="F416" s="431" t="str">
        <f t="array" ref="F416">IFERROR(IF(INDEX('Disaggregation Data'!$L$315:$L$616,MATCH(LEFT(X416,255),LEFT('Disaggregation Data'!$J$315:$J$616,255),0))=0,"",INDEX('Disaggregation Data'!$L$315:$L$616,MATCH(LEFT(X416,255),LEFT('Disaggregation Data'!J$315:$J$616,255),0))),"")</f>
        <v/>
      </c>
      <c r="G416" s="495" t="str">
        <f t="array" ref="G416">IFERROR(IF(INDEX('Disaggregation Data'!$M$315:$M$616,MATCH(LEFT(X416,255),LEFT('Disaggregation Data'!$J$315:$J$616,255),0))=0,(E416/F416)*100,INDEX('Disaggregation Data'!$M$315:$M$616,MATCH(LEFT(X416,255),LEFT('Disaggregation Data'!J$315:$J$616,255),0))),"")</f>
        <v/>
      </c>
      <c r="H416" s="434" t="str">
        <f t="array" ref="H416">IFERROR(IF(INDEX('Disaggregation Data'!$N$315:$N$616,MATCH(LEFT(X416,255),LEFT('Disaggregation Data'!$J$315:$J$616,255),0))=0,"",INDEX('Disaggregation Data'!$N$315:$N$616,MATCH(LEFT(X416,255),LEFT('Disaggregation Data'!J$315:$J$616,255),0))),"")</f>
        <v/>
      </c>
      <c r="I416" s="434" t="str">
        <f t="array" ref="I416">IFERROR(IF(INDEX('Disaggregation Data'!$Q$315:$Q$616,MATCH(LEFT(X416,255),LEFT('Disaggregation Data'!$J$315:$J$616,255),0))=0,"",INDEX('Disaggregation Data'!$Q$315:$Q$616,MATCH(LEFT(X416,255),LEFT('Disaggregation Data'!J$315:$J$616,255),0))),"")</f>
        <v/>
      </c>
      <c r="J416" s="448" t="str">
        <f t="array" ref="J416">IFERROR(IF(INDEX('Disaggregation Data'!$R$315:$R$616,MATCH(LEFT(X416,255),LEFT('Disaggregation Data'!$J$315:$J$616,255),0))=0,"",INDEX('Disaggregation Data'!$R$315:$R$616,MATCH(LEFT(X416,255),LEFT('Disaggregation Data'!J$315:$J$616,255),0))),"")</f>
        <v/>
      </c>
      <c r="K416" s="485"/>
      <c r="L416" s="485"/>
      <c r="M416" s="485"/>
      <c r="N416" s="485"/>
      <c r="O416" s="485"/>
      <c r="P416" s="430"/>
      <c r="Q416" s="430"/>
      <c r="R416" s="430"/>
      <c r="S416" s="430"/>
      <c r="T416" s="430"/>
      <c r="U416" s="434" t="str">
        <f t="array" ref="U416">IFERROR(IF(INDEX('Disaggregation Data'!$O$315:$O$616,MATCH(LEFT(X416,255),LEFT('Disaggregation Data'!$J$315:$J$616,255),0))=0,"",INDEX('Disaggregation Data'!$O$315:$O$616,MATCH(LEFT(X416,255),LEFT('Disaggregation Data'!J$315:$J$616,255),0))),"")</f>
        <v/>
      </c>
      <c r="V416" s="448" t="str">
        <f t="array" ref="V416">IFERROR(IF(INDEX('Disaggregation Data'!$P$315:$P$616,MATCH(LEFT(X416,255),LEFT('Disaggregation Data'!$J$315:$J$616,255),0))=0,"",INDEX('Disaggregation Data'!$P$315:$P$616,MATCH(LEFT(X416,255),LEFT('Disaggregation Data'!J$315:$J$616,255),0))),"")</f>
        <v/>
      </c>
      <c r="W416" s="528"/>
      <c r="X416" s="528" t="str">
        <f t="shared" si="28"/>
        <v/>
      </c>
      <c r="Y416" s="528">
        <f t="shared" si="29"/>
        <v>19</v>
      </c>
      <c r="Z416" s="528" t="str">
        <f t="shared" si="30"/>
        <v/>
      </c>
      <c r="AA416" s="528" t="b">
        <f t="shared" si="31"/>
        <v>0</v>
      </c>
      <c r="AB416" s="528" t="s">
        <v>2129</v>
      </c>
      <c r="AC416" s="528" t="str">
        <f t="array" ref="AC416">IFERROR(IF(INDEX('Disaggregation Records'!$G$95:$G$183,MATCH(LEFT(Z416,255),LEFT('Disaggregation Records'!$D$95:$D$183,255),0))=0,"",INDEX('Disaggregation Records'!$G$95:$G$183,MATCH(LEFT(Z416,255),LEFT('Disaggregation Records'!$D$95:$D$183,255),0))),"")</f>
        <v/>
      </c>
      <c r="AD416" s="528" t="s">
        <v>933</v>
      </c>
      <c r="AE416" s="393"/>
      <c r="AF416" s="134"/>
      <c r="AG416" s="134"/>
    </row>
    <row r="417" spans="1:33" ht="47.1" customHeight="1" x14ac:dyDescent="0.25">
      <c r="A417" s="410">
        <v>10</v>
      </c>
      <c r="B417" s="428" t="str">
        <f>IFERROR(VLOOKUP(A417,'Coverage Indicators - Section D'!$A$10:$Y$42,25,FALSE),"")</f>
        <v/>
      </c>
      <c r="C417" s="523" t="str">
        <f t="array" ref="C417">IFERROR(IF(INDEX('Disaggregation Records'!$E$95:$E$183,MATCH(LEFT(Z417,255),LEFT('Disaggregation Records'!$D$95:$D$183,255),0))=0,"",INDEX('Disaggregation Records'!$E$95:$E$183,MATCH(LEFT(Z417,255),LEFT('Disaggregation Records'!$D$95:$D$183,255),0))),"")</f>
        <v/>
      </c>
      <c r="D417" s="523" t="str">
        <f t="array" ref="D417">IFERROR(IF(INDEX('Disaggregation Records'!$F$95:$F$183,MATCH(LEFT(Z417,255),LEFT('Disaggregation Records'!$D$95:$D$183,255),0))=0,"",INDEX('Disaggregation Records'!$F$95:$F$183,MATCH(LEFT(Z417,255),LEFT('Disaggregation Records'!$D$95:$D$183,255),0))),"")</f>
        <v/>
      </c>
      <c r="E417" s="430" t="str">
        <f t="array" ref="E417">IFERROR(IF(INDEX('Disaggregation Data'!$K$315:$K$616,MATCH(LEFT(X417,255),LEFT('Disaggregation Data'!$J$315:$J$616,255),0))=0,"",INDEX('Disaggregation Data'!$K$315:$K$616,MATCH(LEFT(X417,255),LEFT('Disaggregation Data'!J$315:$J$616,255),0))),"")</f>
        <v/>
      </c>
      <c r="F417" s="431" t="str">
        <f t="array" ref="F417">IFERROR(IF(INDEX('Disaggregation Data'!$L$315:$L$616,MATCH(LEFT(X417,255),LEFT('Disaggregation Data'!$J$315:$J$616,255),0))=0,"",INDEX('Disaggregation Data'!$L$315:$L$616,MATCH(LEFT(X417,255),LEFT('Disaggregation Data'!J$315:$J$616,255),0))),"")</f>
        <v/>
      </c>
      <c r="G417" s="495" t="str">
        <f t="array" ref="G417">IFERROR(IF(INDEX('Disaggregation Data'!$M$315:$M$616,MATCH(LEFT(X417,255),LEFT('Disaggregation Data'!$J$315:$J$616,255),0))=0,(E417/F417)*100,INDEX('Disaggregation Data'!$M$315:$M$616,MATCH(LEFT(X417,255),LEFT('Disaggregation Data'!J$315:$J$616,255),0))),"")</f>
        <v/>
      </c>
      <c r="H417" s="434" t="str">
        <f t="array" ref="H417">IFERROR(IF(INDEX('Disaggregation Data'!$N$315:$N$616,MATCH(LEFT(X417,255),LEFT('Disaggregation Data'!$J$315:$J$616,255),0))=0,"",INDEX('Disaggregation Data'!$N$315:$N$616,MATCH(LEFT(X417,255),LEFT('Disaggregation Data'!J$315:$J$616,255),0))),"")</f>
        <v/>
      </c>
      <c r="I417" s="434" t="str">
        <f t="array" ref="I417">IFERROR(IF(INDEX('Disaggregation Data'!$Q$315:$Q$616,MATCH(LEFT(X417,255),LEFT('Disaggregation Data'!$J$315:$J$616,255),0))=0,"",INDEX('Disaggregation Data'!$Q$315:$Q$616,MATCH(LEFT(X417,255),LEFT('Disaggregation Data'!J$315:$J$616,255),0))),"")</f>
        <v/>
      </c>
      <c r="J417" s="448" t="str">
        <f t="array" ref="J417">IFERROR(IF(INDEX('Disaggregation Data'!$R$315:$R$616,MATCH(LEFT(X417,255),LEFT('Disaggregation Data'!$J$315:$J$616,255),0))=0,"",INDEX('Disaggregation Data'!$R$315:$R$616,MATCH(LEFT(X417,255),LEFT('Disaggregation Data'!J$315:$J$616,255),0))),"")</f>
        <v/>
      </c>
      <c r="K417" s="485"/>
      <c r="L417" s="485"/>
      <c r="M417" s="485"/>
      <c r="N417" s="485"/>
      <c r="O417" s="485"/>
      <c r="P417" s="430"/>
      <c r="Q417" s="430"/>
      <c r="R417" s="430"/>
      <c r="S417" s="430"/>
      <c r="T417" s="430"/>
      <c r="U417" s="434" t="str">
        <f t="array" ref="U417">IFERROR(IF(INDEX('Disaggregation Data'!$O$315:$O$616,MATCH(LEFT(X417,255),LEFT('Disaggregation Data'!$J$315:$J$616,255),0))=0,"",INDEX('Disaggregation Data'!$O$315:$O$616,MATCH(LEFT(X417,255),LEFT('Disaggregation Data'!J$315:$J$616,255),0))),"")</f>
        <v/>
      </c>
      <c r="V417" s="448" t="str">
        <f t="array" ref="V417">IFERROR(IF(INDEX('Disaggregation Data'!$P$315:$P$616,MATCH(LEFT(X417,255),LEFT('Disaggregation Data'!$J$315:$J$616,255),0))=0,"",INDEX('Disaggregation Data'!$P$315:$P$616,MATCH(LEFT(X417,255),LEFT('Disaggregation Data'!J$315:$J$616,255),0))),"")</f>
        <v/>
      </c>
      <c r="W417" s="528"/>
      <c r="X417" s="528" t="str">
        <f t="shared" si="28"/>
        <v/>
      </c>
      <c r="Y417" s="528">
        <f t="shared" si="29"/>
        <v>20</v>
      </c>
      <c r="Z417" s="528" t="str">
        <f t="shared" si="30"/>
        <v/>
      </c>
      <c r="AA417" s="528" t="b">
        <f t="shared" si="31"/>
        <v>0</v>
      </c>
      <c r="AB417" s="528" t="s">
        <v>2130</v>
      </c>
      <c r="AC417" s="528" t="str">
        <f t="array" ref="AC417">IFERROR(IF(INDEX('Disaggregation Records'!$G$95:$G$183,MATCH(LEFT(Z417,255),LEFT('Disaggregation Records'!$D$95:$D$183,255),0))=0,"",INDEX('Disaggregation Records'!$G$95:$G$183,MATCH(LEFT(Z417,255),LEFT('Disaggregation Records'!$D$95:$D$183,255),0))),"")</f>
        <v/>
      </c>
      <c r="AD417" s="528" t="s">
        <v>939</v>
      </c>
      <c r="AE417" s="393"/>
      <c r="AF417" s="134"/>
      <c r="AG417" s="134"/>
    </row>
    <row r="418" spans="1:33" ht="47.1" customHeight="1" x14ac:dyDescent="0.25">
      <c r="A418" s="410">
        <v>10</v>
      </c>
      <c r="B418" s="428" t="str">
        <f>IFERROR(VLOOKUP(A418,'Coverage Indicators - Section D'!$A$10:$Y$42,25,FALSE),"")</f>
        <v/>
      </c>
      <c r="C418" s="523" t="str">
        <f t="array" ref="C418">IFERROR(IF(INDEX('Disaggregation Records'!$E$95:$E$183,MATCH(LEFT(Z418,255),LEFT('Disaggregation Records'!$D$95:$D$183,255),0))=0,"",INDEX('Disaggregation Records'!$E$95:$E$183,MATCH(LEFT(Z418,255),LEFT('Disaggregation Records'!$D$95:$D$183,255),0))),"")</f>
        <v/>
      </c>
      <c r="D418" s="523" t="str">
        <f t="array" ref="D418">IFERROR(IF(INDEX('Disaggregation Records'!$F$95:$F$183,MATCH(LEFT(Z418,255),LEFT('Disaggregation Records'!$D$95:$D$183,255),0))=0,"",INDEX('Disaggregation Records'!$F$95:$F$183,MATCH(LEFT(Z418,255),LEFT('Disaggregation Records'!$D$95:$D$183,255),0))),"")</f>
        <v/>
      </c>
      <c r="E418" s="430" t="str">
        <f t="array" ref="E418">IFERROR(IF(INDEX('Disaggregation Data'!$K$315:$K$616,MATCH(LEFT(X418,255),LEFT('Disaggregation Data'!$J$315:$J$616,255),0))=0,"",INDEX('Disaggregation Data'!$K$315:$K$616,MATCH(LEFT(X418,255),LEFT('Disaggregation Data'!J$315:$J$616,255),0))),"")</f>
        <v/>
      </c>
      <c r="F418" s="431" t="str">
        <f t="array" ref="F418">IFERROR(IF(INDEX('Disaggregation Data'!$L$315:$L$616,MATCH(LEFT(X418,255),LEFT('Disaggregation Data'!$J$315:$J$616,255),0))=0,"",INDEX('Disaggregation Data'!$L$315:$L$616,MATCH(LEFT(X418,255),LEFT('Disaggregation Data'!J$315:$J$616,255),0))),"")</f>
        <v/>
      </c>
      <c r="G418" s="495" t="str">
        <f t="array" ref="G418">IFERROR(IF(INDEX('Disaggregation Data'!$M$315:$M$616,MATCH(LEFT(X418,255),LEFT('Disaggregation Data'!$J$315:$J$616,255),0))=0,(E418/F418)*100,INDEX('Disaggregation Data'!$M$315:$M$616,MATCH(LEFT(X418,255),LEFT('Disaggregation Data'!J$315:$J$616,255),0))),"")</f>
        <v/>
      </c>
      <c r="H418" s="434" t="str">
        <f t="array" ref="H418">IFERROR(IF(INDEX('Disaggregation Data'!$N$315:$N$616,MATCH(LEFT(X418,255),LEFT('Disaggregation Data'!$J$315:$J$616,255),0))=0,"",INDEX('Disaggregation Data'!$N$315:$N$616,MATCH(LEFT(X418,255),LEFT('Disaggregation Data'!J$315:$J$616,255),0))),"")</f>
        <v/>
      </c>
      <c r="I418" s="434" t="str">
        <f t="array" ref="I418">IFERROR(IF(INDEX('Disaggregation Data'!$Q$315:$Q$616,MATCH(LEFT(X418,255),LEFT('Disaggregation Data'!$J$315:$J$616,255),0))=0,"",INDEX('Disaggregation Data'!$Q$315:$Q$616,MATCH(LEFT(X418,255),LEFT('Disaggregation Data'!J$315:$J$616,255),0))),"")</f>
        <v/>
      </c>
      <c r="J418" s="448" t="str">
        <f t="array" ref="J418">IFERROR(IF(INDEX('Disaggregation Data'!$R$315:$R$616,MATCH(LEFT(X418,255),LEFT('Disaggregation Data'!$J$315:$J$616,255),0))=0,"",INDEX('Disaggregation Data'!$R$315:$R$616,MATCH(LEFT(X418,255),LEFT('Disaggregation Data'!J$315:$J$616,255),0))),"")</f>
        <v/>
      </c>
      <c r="K418" s="485"/>
      <c r="L418" s="485"/>
      <c r="M418" s="485"/>
      <c r="N418" s="485"/>
      <c r="O418" s="485"/>
      <c r="P418" s="430"/>
      <c r="Q418" s="430"/>
      <c r="R418" s="430"/>
      <c r="S418" s="430"/>
      <c r="T418" s="430"/>
      <c r="U418" s="434" t="str">
        <f t="array" ref="U418">IFERROR(IF(INDEX('Disaggregation Data'!$O$315:$O$616,MATCH(LEFT(X418,255),LEFT('Disaggregation Data'!$J$315:$J$616,255),0))=0,"",INDEX('Disaggregation Data'!$O$315:$O$616,MATCH(LEFT(X418,255),LEFT('Disaggregation Data'!J$315:$J$616,255),0))),"")</f>
        <v/>
      </c>
      <c r="V418" s="448" t="str">
        <f t="array" ref="V418">IFERROR(IF(INDEX('Disaggregation Data'!$P$315:$P$616,MATCH(LEFT(X418,255),LEFT('Disaggregation Data'!$J$315:$J$616,255),0))=0,"",INDEX('Disaggregation Data'!$P$315:$P$616,MATCH(LEFT(X418,255),LEFT('Disaggregation Data'!J$315:$J$616,255),0))),"")</f>
        <v/>
      </c>
      <c r="W418" s="528"/>
      <c r="X418" s="528" t="str">
        <f t="shared" si="28"/>
        <v/>
      </c>
      <c r="Y418" s="528">
        <f t="shared" si="29"/>
        <v>21</v>
      </c>
      <c r="Z418" s="528" t="str">
        <f t="shared" si="30"/>
        <v/>
      </c>
      <c r="AA418" s="528" t="b">
        <f t="shared" si="31"/>
        <v>0</v>
      </c>
      <c r="AB418" s="528" t="s">
        <v>2131</v>
      </c>
      <c r="AC418" s="528" t="str">
        <f t="array" ref="AC418">IFERROR(IF(INDEX('Disaggregation Records'!$G$95:$G$183,MATCH(LEFT(Z418,255),LEFT('Disaggregation Records'!$D$95:$D$183,255),0))=0,"",INDEX('Disaggregation Records'!$G$95:$G$183,MATCH(LEFT(Z418,255),LEFT('Disaggregation Records'!$D$95:$D$183,255),0))),"")</f>
        <v/>
      </c>
      <c r="AD418" s="528" t="s">
        <v>939</v>
      </c>
      <c r="AE418" s="393"/>
      <c r="AF418" s="134"/>
      <c r="AG418" s="134"/>
    </row>
    <row r="419" spans="1:33" ht="47.1" customHeight="1" x14ac:dyDescent="0.25">
      <c r="A419" s="410">
        <v>10</v>
      </c>
      <c r="B419" s="428" t="str">
        <f>IFERROR(VLOOKUP(A419,'Coverage Indicators - Section D'!$A$10:$Y$42,25,FALSE),"")</f>
        <v/>
      </c>
      <c r="C419" s="523" t="str">
        <f t="array" ref="C419">IFERROR(IF(INDEX('Disaggregation Records'!$E$95:$E$183,MATCH(LEFT(Z419,255),LEFT('Disaggregation Records'!$D$95:$D$183,255),0))=0,"",INDEX('Disaggregation Records'!$E$95:$E$183,MATCH(LEFT(Z419,255),LEFT('Disaggregation Records'!$D$95:$D$183,255),0))),"")</f>
        <v/>
      </c>
      <c r="D419" s="523" t="str">
        <f t="array" ref="D419">IFERROR(IF(INDEX('Disaggregation Records'!$F$95:$F$183,MATCH(LEFT(Z419,255),LEFT('Disaggregation Records'!$D$95:$D$183,255),0))=0,"",INDEX('Disaggregation Records'!$F$95:$F$183,MATCH(LEFT(Z419,255),LEFT('Disaggregation Records'!$D$95:$D$183,255),0))),"")</f>
        <v/>
      </c>
      <c r="E419" s="430" t="str">
        <f t="array" ref="E419">IFERROR(IF(INDEX('Disaggregation Data'!$K$315:$K$616,MATCH(LEFT(X419,255),LEFT('Disaggregation Data'!$J$315:$J$616,255),0))=0,"",INDEX('Disaggregation Data'!$K$315:$K$616,MATCH(LEFT(X419,255),LEFT('Disaggregation Data'!J$315:$J$616,255),0))),"")</f>
        <v/>
      </c>
      <c r="F419" s="431" t="str">
        <f t="array" ref="F419">IFERROR(IF(INDEX('Disaggregation Data'!$L$315:$L$616,MATCH(LEFT(X419,255),LEFT('Disaggregation Data'!$J$315:$J$616,255),0))=0,"",INDEX('Disaggregation Data'!$L$315:$L$616,MATCH(LEFT(X419,255),LEFT('Disaggregation Data'!J$315:$J$616,255),0))),"")</f>
        <v/>
      </c>
      <c r="G419" s="495" t="str">
        <f t="array" ref="G419">IFERROR(IF(INDEX('Disaggregation Data'!$M$315:$M$616,MATCH(LEFT(X419,255),LEFT('Disaggregation Data'!$J$315:$J$616,255),0))=0,(E419/F419)*100,INDEX('Disaggregation Data'!$M$315:$M$616,MATCH(LEFT(X419,255),LEFT('Disaggregation Data'!J$315:$J$616,255),0))),"")</f>
        <v/>
      </c>
      <c r="H419" s="434" t="str">
        <f t="array" ref="H419">IFERROR(IF(INDEX('Disaggregation Data'!$N$315:$N$616,MATCH(LEFT(X419,255),LEFT('Disaggregation Data'!$J$315:$J$616,255),0))=0,"",INDEX('Disaggregation Data'!$N$315:$N$616,MATCH(LEFT(X419,255),LEFT('Disaggregation Data'!J$315:$J$616,255),0))),"")</f>
        <v/>
      </c>
      <c r="I419" s="434" t="str">
        <f t="array" ref="I419">IFERROR(IF(INDEX('Disaggregation Data'!$Q$315:$Q$616,MATCH(LEFT(X419,255),LEFT('Disaggregation Data'!$J$315:$J$616,255),0))=0,"",INDEX('Disaggregation Data'!$Q$315:$Q$616,MATCH(LEFT(X419,255),LEFT('Disaggregation Data'!J$315:$J$616,255),0))),"")</f>
        <v/>
      </c>
      <c r="J419" s="448" t="str">
        <f t="array" ref="J419">IFERROR(IF(INDEX('Disaggregation Data'!$R$315:$R$616,MATCH(LEFT(X419,255),LEFT('Disaggregation Data'!$J$315:$J$616,255),0))=0,"",INDEX('Disaggregation Data'!$R$315:$R$616,MATCH(LEFT(X419,255),LEFT('Disaggregation Data'!J$315:$J$616,255),0))),"")</f>
        <v/>
      </c>
      <c r="K419" s="485"/>
      <c r="L419" s="485"/>
      <c r="M419" s="485"/>
      <c r="N419" s="485"/>
      <c r="O419" s="485"/>
      <c r="P419" s="430"/>
      <c r="Q419" s="430"/>
      <c r="R419" s="430"/>
      <c r="S419" s="430"/>
      <c r="T419" s="430"/>
      <c r="U419" s="434" t="str">
        <f t="array" ref="U419">IFERROR(IF(INDEX('Disaggregation Data'!$O$315:$O$616,MATCH(LEFT(X419,255),LEFT('Disaggregation Data'!$J$315:$J$616,255),0))=0,"",INDEX('Disaggregation Data'!$O$315:$O$616,MATCH(LEFT(X419,255),LEFT('Disaggregation Data'!J$315:$J$616,255),0))),"")</f>
        <v/>
      </c>
      <c r="V419" s="448" t="str">
        <f t="array" ref="V419">IFERROR(IF(INDEX('Disaggregation Data'!$P$315:$P$616,MATCH(LEFT(X419,255),LEFT('Disaggregation Data'!$J$315:$J$616,255),0))=0,"",INDEX('Disaggregation Data'!$P$315:$P$616,MATCH(LEFT(X419,255),LEFT('Disaggregation Data'!J$315:$J$616,255),0))),"")</f>
        <v/>
      </c>
      <c r="W419" s="528"/>
      <c r="X419" s="528" t="str">
        <f t="shared" si="28"/>
        <v/>
      </c>
      <c r="Y419" s="528">
        <f t="shared" si="29"/>
        <v>22</v>
      </c>
      <c r="Z419" s="528" t="str">
        <f t="shared" si="30"/>
        <v/>
      </c>
      <c r="AA419" s="528" t="b">
        <f t="shared" si="31"/>
        <v>0</v>
      </c>
      <c r="AB419" s="528" t="s">
        <v>2132</v>
      </c>
      <c r="AC419" s="528" t="str">
        <f t="array" ref="AC419">IFERROR(IF(INDEX('Disaggregation Records'!$G$95:$G$183,MATCH(LEFT(Z419,255),LEFT('Disaggregation Records'!$D$95:$D$183,255),0))=0,"",INDEX('Disaggregation Records'!$G$95:$G$183,MATCH(LEFT(Z419,255),LEFT('Disaggregation Records'!$D$95:$D$183,255),0))),"")</f>
        <v/>
      </c>
      <c r="AD419" s="528" t="s">
        <v>939</v>
      </c>
      <c r="AE419" s="393"/>
      <c r="AF419" s="134"/>
      <c r="AG419" s="134"/>
    </row>
    <row r="420" spans="1:33" ht="47.1" customHeight="1" x14ac:dyDescent="0.25">
      <c r="A420" s="410">
        <v>10</v>
      </c>
      <c r="B420" s="428" t="str">
        <f>IFERROR(VLOOKUP(A420,'Coverage Indicators - Section D'!$A$10:$Y$42,25,FALSE),"")</f>
        <v/>
      </c>
      <c r="C420" s="523" t="str">
        <f t="array" ref="C420">IFERROR(IF(INDEX('Disaggregation Records'!$E$95:$E$183,MATCH(LEFT(Z420,255),LEFT('Disaggregation Records'!$D$95:$D$183,255),0))=0,"",INDEX('Disaggregation Records'!$E$95:$E$183,MATCH(LEFT(Z420,255),LEFT('Disaggregation Records'!$D$95:$D$183,255),0))),"")</f>
        <v/>
      </c>
      <c r="D420" s="523" t="str">
        <f t="array" ref="D420">IFERROR(IF(INDEX('Disaggregation Records'!$F$95:$F$183,MATCH(LEFT(Z420,255),LEFT('Disaggregation Records'!$D$95:$D$183,255),0))=0,"",INDEX('Disaggregation Records'!$F$95:$F$183,MATCH(LEFT(Z420,255),LEFT('Disaggregation Records'!$D$95:$D$183,255),0))),"")</f>
        <v/>
      </c>
      <c r="E420" s="430" t="str">
        <f t="array" ref="E420">IFERROR(IF(INDEX('Disaggregation Data'!$K$315:$K$616,MATCH(LEFT(X420,255),LEFT('Disaggregation Data'!$J$315:$J$616,255),0))=0,"",INDEX('Disaggregation Data'!$K$315:$K$616,MATCH(LEFT(X420,255),LEFT('Disaggregation Data'!J$315:$J$616,255),0))),"")</f>
        <v/>
      </c>
      <c r="F420" s="431" t="str">
        <f t="array" ref="F420">IFERROR(IF(INDEX('Disaggregation Data'!$L$315:$L$616,MATCH(LEFT(X420,255),LEFT('Disaggregation Data'!$J$315:$J$616,255),0))=0,"",INDEX('Disaggregation Data'!$L$315:$L$616,MATCH(LEFT(X420,255),LEFT('Disaggregation Data'!J$315:$J$616,255),0))),"")</f>
        <v/>
      </c>
      <c r="G420" s="495" t="str">
        <f t="array" ref="G420">IFERROR(IF(INDEX('Disaggregation Data'!$M$315:$M$616,MATCH(LEFT(X420,255),LEFT('Disaggregation Data'!$J$315:$J$616,255),0))=0,(E420/F420)*100,INDEX('Disaggregation Data'!$M$315:$M$616,MATCH(LEFT(X420,255),LEFT('Disaggregation Data'!J$315:$J$616,255),0))),"")</f>
        <v/>
      </c>
      <c r="H420" s="434" t="str">
        <f t="array" ref="H420">IFERROR(IF(INDEX('Disaggregation Data'!$N$315:$N$616,MATCH(LEFT(X420,255),LEFT('Disaggregation Data'!$J$315:$J$616,255),0))=0,"",INDEX('Disaggregation Data'!$N$315:$N$616,MATCH(LEFT(X420,255),LEFT('Disaggregation Data'!J$315:$J$616,255),0))),"")</f>
        <v/>
      </c>
      <c r="I420" s="434" t="str">
        <f t="array" ref="I420">IFERROR(IF(INDEX('Disaggregation Data'!$Q$315:$Q$616,MATCH(LEFT(X420,255),LEFT('Disaggregation Data'!$J$315:$J$616,255),0))=0,"",INDEX('Disaggregation Data'!$Q$315:$Q$616,MATCH(LEFT(X420,255),LEFT('Disaggregation Data'!J$315:$J$616,255),0))),"")</f>
        <v/>
      </c>
      <c r="J420" s="448" t="str">
        <f t="array" ref="J420">IFERROR(IF(INDEX('Disaggregation Data'!$R$315:$R$616,MATCH(LEFT(X420,255),LEFT('Disaggregation Data'!$J$315:$J$616,255),0))=0,"",INDEX('Disaggregation Data'!$R$315:$R$616,MATCH(LEFT(X420,255),LEFT('Disaggregation Data'!J$315:$J$616,255),0))),"")</f>
        <v/>
      </c>
      <c r="K420" s="485"/>
      <c r="L420" s="485"/>
      <c r="M420" s="485"/>
      <c r="N420" s="485"/>
      <c r="O420" s="485"/>
      <c r="P420" s="430"/>
      <c r="Q420" s="430"/>
      <c r="R420" s="430"/>
      <c r="S420" s="430"/>
      <c r="T420" s="430"/>
      <c r="U420" s="434" t="str">
        <f t="array" ref="U420">IFERROR(IF(INDEX('Disaggregation Data'!$O$315:$O$616,MATCH(LEFT(X420,255),LEFT('Disaggregation Data'!$J$315:$J$616,255),0))=0,"",INDEX('Disaggregation Data'!$O$315:$O$616,MATCH(LEFT(X420,255),LEFT('Disaggregation Data'!J$315:$J$616,255),0))),"")</f>
        <v/>
      </c>
      <c r="V420" s="448" t="str">
        <f t="array" ref="V420">IFERROR(IF(INDEX('Disaggregation Data'!$P$315:$P$616,MATCH(LEFT(X420,255),LEFT('Disaggregation Data'!$J$315:$J$616,255),0))=0,"",INDEX('Disaggregation Data'!$P$315:$P$616,MATCH(LEFT(X420,255),LEFT('Disaggregation Data'!J$315:$J$616,255),0))),"")</f>
        <v/>
      </c>
      <c r="W420" s="528"/>
      <c r="X420" s="528" t="str">
        <f t="shared" si="28"/>
        <v/>
      </c>
      <c r="Y420" s="528">
        <f t="shared" si="29"/>
        <v>23</v>
      </c>
      <c r="Z420" s="528" t="str">
        <f t="shared" si="30"/>
        <v/>
      </c>
      <c r="AA420" s="528" t="b">
        <f t="shared" si="31"/>
        <v>0</v>
      </c>
      <c r="AB420" s="528" t="s">
        <v>2133</v>
      </c>
      <c r="AC420" s="528" t="str">
        <f t="array" ref="AC420">IFERROR(IF(INDEX('Disaggregation Records'!$G$95:$G$183,MATCH(LEFT(Z420,255),LEFT('Disaggregation Records'!$D$95:$D$183,255),0))=0,"",INDEX('Disaggregation Records'!$G$95:$G$183,MATCH(LEFT(Z420,255),LEFT('Disaggregation Records'!$D$95:$D$183,255),0))),"")</f>
        <v/>
      </c>
      <c r="AD420" s="528" t="s">
        <v>939</v>
      </c>
      <c r="AE420" s="393"/>
      <c r="AF420" s="134"/>
      <c r="AG420" s="134"/>
    </row>
    <row r="421" spans="1:33" ht="47.1" customHeight="1" x14ac:dyDescent="0.25">
      <c r="A421" s="410">
        <v>10</v>
      </c>
      <c r="B421" s="428" t="str">
        <f>IFERROR(VLOOKUP(A421,'Coverage Indicators - Section D'!$A$10:$Y$42,25,FALSE),"")</f>
        <v/>
      </c>
      <c r="C421" s="523" t="str">
        <f t="array" ref="C421">IFERROR(IF(INDEX('Disaggregation Records'!$E$95:$E$183,MATCH(LEFT(Z421,255),LEFT('Disaggregation Records'!$D$95:$D$183,255),0))=0,"",INDEX('Disaggregation Records'!$E$95:$E$183,MATCH(LEFT(Z421,255),LEFT('Disaggregation Records'!$D$95:$D$183,255),0))),"")</f>
        <v/>
      </c>
      <c r="D421" s="523" t="str">
        <f t="array" ref="D421">IFERROR(IF(INDEX('Disaggregation Records'!$F$95:$F$183,MATCH(LEFT(Z421,255),LEFT('Disaggregation Records'!$D$95:$D$183,255),0))=0,"",INDEX('Disaggregation Records'!$F$95:$F$183,MATCH(LEFT(Z421,255),LEFT('Disaggregation Records'!$D$95:$D$183,255),0))),"")</f>
        <v/>
      </c>
      <c r="E421" s="430" t="str">
        <f t="array" ref="E421">IFERROR(IF(INDEX('Disaggregation Data'!$K$315:$K$616,MATCH(LEFT(X421,255),LEFT('Disaggregation Data'!$J$315:$J$616,255),0))=0,"",INDEX('Disaggregation Data'!$K$315:$K$616,MATCH(LEFT(X421,255),LEFT('Disaggregation Data'!J$315:$J$616,255),0))),"")</f>
        <v/>
      </c>
      <c r="F421" s="431" t="str">
        <f t="array" ref="F421">IFERROR(IF(INDEX('Disaggregation Data'!$L$315:$L$616,MATCH(LEFT(X421,255),LEFT('Disaggregation Data'!$J$315:$J$616,255),0))=0,"",INDEX('Disaggregation Data'!$L$315:$L$616,MATCH(LEFT(X421,255),LEFT('Disaggregation Data'!J$315:$J$616,255),0))),"")</f>
        <v/>
      </c>
      <c r="G421" s="495" t="str">
        <f t="array" ref="G421">IFERROR(IF(INDEX('Disaggregation Data'!$M$315:$M$616,MATCH(LEFT(X421,255),LEFT('Disaggregation Data'!$J$315:$J$616,255),0))=0,(E421/F421)*100,INDEX('Disaggregation Data'!$M$315:$M$616,MATCH(LEFT(X421,255),LEFT('Disaggregation Data'!J$315:$J$616,255),0))),"")</f>
        <v/>
      </c>
      <c r="H421" s="434" t="str">
        <f t="array" ref="H421">IFERROR(IF(INDEX('Disaggregation Data'!$N$315:$N$616,MATCH(LEFT(X421,255),LEFT('Disaggregation Data'!$J$315:$J$616,255),0))=0,"",INDEX('Disaggregation Data'!$N$315:$N$616,MATCH(LEFT(X421,255),LEFT('Disaggregation Data'!J$315:$J$616,255),0))),"")</f>
        <v/>
      </c>
      <c r="I421" s="434" t="str">
        <f t="array" ref="I421">IFERROR(IF(INDEX('Disaggregation Data'!$Q$315:$Q$616,MATCH(LEFT(X421,255),LEFT('Disaggregation Data'!$J$315:$J$616,255),0))=0,"",INDEX('Disaggregation Data'!$Q$315:$Q$616,MATCH(LEFT(X421,255),LEFT('Disaggregation Data'!J$315:$J$616,255),0))),"")</f>
        <v/>
      </c>
      <c r="J421" s="448" t="str">
        <f t="array" ref="J421">IFERROR(IF(INDEX('Disaggregation Data'!$R$315:$R$616,MATCH(LEFT(X421,255),LEFT('Disaggregation Data'!$J$315:$J$616,255),0))=0,"",INDEX('Disaggregation Data'!$R$315:$R$616,MATCH(LEFT(X421,255),LEFT('Disaggregation Data'!J$315:$J$616,255),0))),"")</f>
        <v/>
      </c>
      <c r="K421" s="485"/>
      <c r="L421" s="485"/>
      <c r="M421" s="485"/>
      <c r="N421" s="485"/>
      <c r="O421" s="485"/>
      <c r="P421" s="430"/>
      <c r="Q421" s="430"/>
      <c r="R421" s="430"/>
      <c r="S421" s="430"/>
      <c r="T421" s="430"/>
      <c r="U421" s="434" t="str">
        <f t="array" ref="U421">IFERROR(IF(INDEX('Disaggregation Data'!$O$315:$O$616,MATCH(LEFT(X421,255),LEFT('Disaggregation Data'!$J$315:$J$616,255),0))=0,"",INDEX('Disaggregation Data'!$O$315:$O$616,MATCH(LEFT(X421,255),LEFT('Disaggregation Data'!J$315:$J$616,255),0))),"")</f>
        <v/>
      </c>
      <c r="V421" s="448" t="str">
        <f t="array" ref="V421">IFERROR(IF(INDEX('Disaggregation Data'!$P$315:$P$616,MATCH(LEFT(X421,255),LEFT('Disaggregation Data'!$J$315:$J$616,255),0))=0,"",INDEX('Disaggregation Data'!$P$315:$P$616,MATCH(LEFT(X421,255),LEFT('Disaggregation Data'!J$315:$J$616,255),0))),"")</f>
        <v/>
      </c>
      <c r="W421" s="528"/>
      <c r="X421" s="528" t="str">
        <f t="shared" si="28"/>
        <v/>
      </c>
      <c r="Y421" s="528">
        <f t="shared" si="29"/>
        <v>24</v>
      </c>
      <c r="Z421" s="528" t="str">
        <f t="shared" si="30"/>
        <v/>
      </c>
      <c r="AA421" s="528" t="b">
        <f t="shared" si="31"/>
        <v>0</v>
      </c>
      <c r="AB421" s="528" t="s">
        <v>2134</v>
      </c>
      <c r="AC421" s="528" t="str">
        <f t="array" ref="AC421">IFERROR(IF(INDEX('Disaggregation Records'!$G$95:$G$183,MATCH(LEFT(Z421,255),LEFT('Disaggregation Records'!$D$95:$D$183,255),0))=0,"",INDEX('Disaggregation Records'!$G$95:$G$183,MATCH(LEFT(Z421,255),LEFT('Disaggregation Records'!$D$95:$D$183,255),0))),"")</f>
        <v/>
      </c>
      <c r="AD421" s="528" t="s">
        <v>939</v>
      </c>
      <c r="AE421" s="393"/>
      <c r="AF421" s="134"/>
      <c r="AG421" s="134"/>
    </row>
    <row r="422" spans="1:33" ht="47.1" customHeight="1" x14ac:dyDescent="0.25">
      <c r="A422" s="410">
        <v>10</v>
      </c>
      <c r="B422" s="428" t="str">
        <f>IFERROR(VLOOKUP(A422,'Coverage Indicators - Section D'!$A$10:$Y$42,25,FALSE),"")</f>
        <v/>
      </c>
      <c r="C422" s="523" t="str">
        <f t="array" ref="C422">IFERROR(IF(INDEX('Disaggregation Records'!$E$95:$E$183,MATCH(LEFT(Z422,255),LEFT('Disaggregation Records'!$D$95:$D$183,255),0))=0,"",INDEX('Disaggregation Records'!$E$95:$E$183,MATCH(LEFT(Z422,255),LEFT('Disaggregation Records'!$D$95:$D$183,255),0))),"")</f>
        <v/>
      </c>
      <c r="D422" s="523" t="str">
        <f t="array" ref="D422">IFERROR(IF(INDEX('Disaggregation Records'!$F$95:$F$183,MATCH(LEFT(Z422,255),LEFT('Disaggregation Records'!$D$95:$D$183,255),0))=0,"",INDEX('Disaggregation Records'!$F$95:$F$183,MATCH(LEFT(Z422,255),LEFT('Disaggregation Records'!$D$95:$D$183,255),0))),"")</f>
        <v/>
      </c>
      <c r="E422" s="430" t="str">
        <f t="array" ref="E422">IFERROR(IF(INDEX('Disaggregation Data'!$K$315:$K$616,MATCH(LEFT(X422,255),LEFT('Disaggregation Data'!$J$315:$J$616,255),0))=0,"",INDEX('Disaggregation Data'!$K$315:$K$616,MATCH(LEFT(X422,255),LEFT('Disaggregation Data'!J$315:$J$616,255),0))),"")</f>
        <v/>
      </c>
      <c r="F422" s="431" t="str">
        <f t="array" ref="F422">IFERROR(IF(INDEX('Disaggregation Data'!$L$315:$L$616,MATCH(LEFT(X422,255),LEFT('Disaggregation Data'!$J$315:$J$616,255),0))=0,"",INDEX('Disaggregation Data'!$L$315:$L$616,MATCH(LEFT(X422,255),LEFT('Disaggregation Data'!J$315:$J$616,255),0))),"")</f>
        <v/>
      </c>
      <c r="G422" s="495" t="str">
        <f t="array" ref="G422">IFERROR(IF(INDEX('Disaggregation Data'!$M$315:$M$616,MATCH(LEFT(X422,255),LEFT('Disaggregation Data'!$J$315:$J$616,255),0))=0,(E422/F422)*100,INDEX('Disaggregation Data'!$M$315:$M$616,MATCH(LEFT(X422,255),LEFT('Disaggregation Data'!J$315:$J$616,255),0))),"")</f>
        <v/>
      </c>
      <c r="H422" s="434" t="str">
        <f t="array" ref="H422">IFERROR(IF(INDEX('Disaggregation Data'!$N$315:$N$616,MATCH(LEFT(X422,255),LEFT('Disaggregation Data'!$J$315:$J$616,255),0))=0,"",INDEX('Disaggregation Data'!$N$315:$N$616,MATCH(LEFT(X422,255),LEFT('Disaggregation Data'!J$315:$J$616,255),0))),"")</f>
        <v/>
      </c>
      <c r="I422" s="434" t="str">
        <f t="array" ref="I422">IFERROR(IF(INDEX('Disaggregation Data'!$Q$315:$Q$616,MATCH(LEFT(X422,255),LEFT('Disaggregation Data'!$J$315:$J$616,255),0))=0,"",INDEX('Disaggregation Data'!$Q$315:$Q$616,MATCH(LEFT(X422,255),LEFT('Disaggregation Data'!J$315:$J$616,255),0))),"")</f>
        <v/>
      </c>
      <c r="J422" s="448" t="str">
        <f t="array" ref="J422">IFERROR(IF(INDEX('Disaggregation Data'!$R$315:$R$616,MATCH(LEFT(X422,255),LEFT('Disaggregation Data'!$J$315:$J$616,255),0))=0,"",INDEX('Disaggregation Data'!$R$315:$R$616,MATCH(LEFT(X422,255),LEFT('Disaggregation Data'!J$315:$J$616,255),0))),"")</f>
        <v/>
      </c>
      <c r="K422" s="485"/>
      <c r="L422" s="485"/>
      <c r="M422" s="485"/>
      <c r="N422" s="485"/>
      <c r="O422" s="485"/>
      <c r="P422" s="430"/>
      <c r="Q422" s="430"/>
      <c r="R422" s="430"/>
      <c r="S422" s="430"/>
      <c r="T422" s="430"/>
      <c r="U422" s="434" t="str">
        <f t="array" ref="U422">IFERROR(IF(INDEX('Disaggregation Data'!$O$315:$O$616,MATCH(LEFT(X422,255),LEFT('Disaggregation Data'!$J$315:$J$616,255),0))=0,"",INDEX('Disaggregation Data'!$O$315:$O$616,MATCH(LEFT(X422,255),LEFT('Disaggregation Data'!J$315:$J$616,255),0))),"")</f>
        <v/>
      </c>
      <c r="V422" s="448" t="str">
        <f t="array" ref="V422">IFERROR(IF(INDEX('Disaggregation Data'!$P$315:$P$616,MATCH(LEFT(X422,255),LEFT('Disaggregation Data'!$J$315:$J$616,255),0))=0,"",INDEX('Disaggregation Data'!$P$315:$P$616,MATCH(LEFT(X422,255),LEFT('Disaggregation Data'!J$315:$J$616,255),0))),"")</f>
        <v/>
      </c>
      <c r="W422" s="528"/>
      <c r="X422" s="528" t="str">
        <f t="shared" si="28"/>
        <v/>
      </c>
      <c r="Y422" s="528">
        <f t="shared" si="29"/>
        <v>25</v>
      </c>
      <c r="Z422" s="528" t="str">
        <f t="shared" si="30"/>
        <v/>
      </c>
      <c r="AA422" s="528" t="b">
        <f t="shared" si="31"/>
        <v>0</v>
      </c>
      <c r="AB422" s="528" t="s">
        <v>2135</v>
      </c>
      <c r="AC422" s="528" t="str">
        <f t="array" ref="AC422">IFERROR(IF(INDEX('Disaggregation Records'!$G$95:$G$183,MATCH(LEFT(Z422,255),LEFT('Disaggregation Records'!$D$95:$D$183,255),0))=0,"",INDEX('Disaggregation Records'!$G$95:$G$183,MATCH(LEFT(Z422,255),LEFT('Disaggregation Records'!$D$95:$D$183,255),0))),"")</f>
        <v/>
      </c>
      <c r="AD422" s="528" t="s">
        <v>939</v>
      </c>
      <c r="AE422" s="393"/>
      <c r="AF422" s="134"/>
      <c r="AG422" s="134"/>
    </row>
    <row r="423" spans="1:33" ht="47.1" customHeight="1" x14ac:dyDescent="0.25">
      <c r="A423" s="410">
        <v>10</v>
      </c>
      <c r="B423" s="428" t="str">
        <f>IFERROR(VLOOKUP(A423,'Coverage Indicators - Section D'!$A$10:$Y$42,25,FALSE),"")</f>
        <v/>
      </c>
      <c r="C423" s="523" t="str">
        <f t="array" ref="C423">IFERROR(IF(INDEX('Disaggregation Records'!$E$95:$E$183,MATCH(LEFT(Z423,255),LEFT('Disaggregation Records'!$D$95:$D$183,255),0))=0,"",INDEX('Disaggregation Records'!$E$95:$E$183,MATCH(LEFT(Z423,255),LEFT('Disaggregation Records'!$D$95:$D$183,255),0))),"")</f>
        <v/>
      </c>
      <c r="D423" s="523" t="str">
        <f t="array" ref="D423">IFERROR(IF(INDEX('Disaggregation Records'!$F$95:$F$183,MATCH(LEFT(Z423,255),LEFT('Disaggregation Records'!$D$95:$D$183,255),0))=0,"",INDEX('Disaggregation Records'!$F$95:$F$183,MATCH(LEFT(Z423,255),LEFT('Disaggregation Records'!$D$95:$D$183,255),0))),"")</f>
        <v/>
      </c>
      <c r="E423" s="430" t="str">
        <f t="array" ref="E423">IFERROR(IF(INDEX('Disaggregation Data'!$K$315:$K$616,MATCH(LEFT(X423,255),LEFT('Disaggregation Data'!$J$315:$J$616,255),0))=0,"",INDEX('Disaggregation Data'!$K$315:$K$616,MATCH(LEFT(X423,255),LEFT('Disaggregation Data'!J$315:$J$616,255),0))),"")</f>
        <v/>
      </c>
      <c r="F423" s="431" t="str">
        <f t="array" ref="F423">IFERROR(IF(INDEX('Disaggregation Data'!$L$315:$L$616,MATCH(LEFT(X423,255),LEFT('Disaggregation Data'!$J$315:$J$616,255),0))=0,"",INDEX('Disaggregation Data'!$L$315:$L$616,MATCH(LEFT(X423,255),LEFT('Disaggregation Data'!J$315:$J$616,255),0))),"")</f>
        <v/>
      </c>
      <c r="G423" s="495" t="str">
        <f t="array" ref="G423">IFERROR(IF(INDEX('Disaggregation Data'!$M$315:$M$616,MATCH(LEFT(X423,255),LEFT('Disaggregation Data'!$J$315:$J$616,255),0))=0,(E423/F423)*100,INDEX('Disaggregation Data'!$M$315:$M$616,MATCH(LEFT(X423,255),LEFT('Disaggregation Data'!J$315:$J$616,255),0))),"")</f>
        <v/>
      </c>
      <c r="H423" s="434" t="str">
        <f t="array" ref="H423">IFERROR(IF(INDEX('Disaggregation Data'!$N$315:$N$616,MATCH(LEFT(X423,255),LEFT('Disaggregation Data'!$J$315:$J$616,255),0))=0,"",INDEX('Disaggregation Data'!$N$315:$N$616,MATCH(LEFT(X423,255),LEFT('Disaggregation Data'!J$315:$J$616,255),0))),"")</f>
        <v/>
      </c>
      <c r="I423" s="434" t="str">
        <f t="array" ref="I423">IFERROR(IF(INDEX('Disaggregation Data'!$Q$315:$Q$616,MATCH(LEFT(X423,255),LEFT('Disaggregation Data'!$J$315:$J$616,255),0))=0,"",INDEX('Disaggregation Data'!$Q$315:$Q$616,MATCH(LEFT(X423,255),LEFT('Disaggregation Data'!J$315:$J$616,255),0))),"")</f>
        <v/>
      </c>
      <c r="J423" s="448" t="str">
        <f t="array" ref="J423">IFERROR(IF(INDEX('Disaggregation Data'!$R$315:$R$616,MATCH(LEFT(X423,255),LEFT('Disaggregation Data'!$J$315:$J$616,255),0))=0,"",INDEX('Disaggregation Data'!$R$315:$R$616,MATCH(LEFT(X423,255),LEFT('Disaggregation Data'!J$315:$J$616,255),0))),"")</f>
        <v/>
      </c>
      <c r="K423" s="485"/>
      <c r="L423" s="485"/>
      <c r="M423" s="485"/>
      <c r="N423" s="485"/>
      <c r="O423" s="485"/>
      <c r="P423" s="430"/>
      <c r="Q423" s="430"/>
      <c r="R423" s="430"/>
      <c r="S423" s="430"/>
      <c r="T423" s="430"/>
      <c r="U423" s="434" t="str">
        <f t="array" ref="U423">IFERROR(IF(INDEX('Disaggregation Data'!$O$315:$O$616,MATCH(LEFT(X423,255),LEFT('Disaggregation Data'!$J$315:$J$616,255),0))=0,"",INDEX('Disaggregation Data'!$O$315:$O$616,MATCH(LEFT(X423,255),LEFT('Disaggregation Data'!J$315:$J$616,255),0))),"")</f>
        <v/>
      </c>
      <c r="V423" s="448" t="str">
        <f t="array" ref="V423">IFERROR(IF(INDEX('Disaggregation Data'!$P$315:$P$616,MATCH(LEFT(X423,255),LEFT('Disaggregation Data'!$J$315:$J$616,255),0))=0,"",INDEX('Disaggregation Data'!$P$315:$P$616,MATCH(LEFT(X423,255),LEFT('Disaggregation Data'!J$315:$J$616,255),0))),"")</f>
        <v/>
      </c>
      <c r="W423" s="528"/>
      <c r="X423" s="528" t="str">
        <f t="shared" si="28"/>
        <v/>
      </c>
      <c r="Y423" s="528">
        <f t="shared" si="29"/>
        <v>26</v>
      </c>
      <c r="Z423" s="528" t="str">
        <f t="shared" si="30"/>
        <v/>
      </c>
      <c r="AA423" s="528" t="b">
        <f t="shared" si="31"/>
        <v>0</v>
      </c>
      <c r="AB423" s="528" t="s">
        <v>2136</v>
      </c>
      <c r="AC423" s="528" t="str">
        <f t="array" ref="AC423">IFERROR(IF(INDEX('Disaggregation Records'!$G$95:$G$183,MATCH(LEFT(Z423,255),LEFT('Disaggregation Records'!$D$95:$D$183,255),0))=0,"",INDEX('Disaggregation Records'!$G$95:$G$183,MATCH(LEFT(Z423,255),LEFT('Disaggregation Records'!$D$95:$D$183,255),0))),"")</f>
        <v/>
      </c>
      <c r="AD423" s="528" t="s">
        <v>939</v>
      </c>
      <c r="AE423" s="393"/>
      <c r="AF423" s="134"/>
      <c r="AG423" s="134"/>
    </row>
    <row r="424" spans="1:33" ht="47.1" customHeight="1" x14ac:dyDescent="0.25">
      <c r="A424" s="410">
        <v>10</v>
      </c>
      <c r="B424" s="428" t="str">
        <f>IFERROR(VLOOKUP(A424,'Coverage Indicators - Section D'!$A$10:$Y$42,25,FALSE),"")</f>
        <v/>
      </c>
      <c r="C424" s="523" t="str">
        <f t="array" ref="C424">IFERROR(IF(INDEX('Disaggregation Records'!$E$95:$E$183,MATCH(LEFT(Z424,255),LEFT('Disaggregation Records'!$D$95:$D$183,255),0))=0,"",INDEX('Disaggregation Records'!$E$95:$E$183,MATCH(LEFT(Z424,255),LEFT('Disaggregation Records'!$D$95:$D$183,255),0))),"")</f>
        <v/>
      </c>
      <c r="D424" s="523" t="str">
        <f t="array" ref="D424">IFERROR(IF(INDEX('Disaggregation Records'!$F$95:$F$183,MATCH(LEFT(Z424,255),LEFT('Disaggregation Records'!$D$95:$D$183,255),0))=0,"",INDEX('Disaggregation Records'!$F$95:$F$183,MATCH(LEFT(Z424,255),LEFT('Disaggregation Records'!$D$95:$D$183,255),0))),"")</f>
        <v/>
      </c>
      <c r="E424" s="430" t="str">
        <f t="array" ref="E424">IFERROR(IF(INDEX('Disaggregation Data'!$K$315:$K$616,MATCH(LEFT(X424,255),LEFT('Disaggregation Data'!$J$315:$J$616,255),0))=0,"",INDEX('Disaggregation Data'!$K$315:$K$616,MATCH(LEFT(X424,255),LEFT('Disaggregation Data'!J$315:$J$616,255),0))),"")</f>
        <v/>
      </c>
      <c r="F424" s="431" t="str">
        <f t="array" ref="F424">IFERROR(IF(INDEX('Disaggregation Data'!$L$315:$L$616,MATCH(LEFT(X424,255),LEFT('Disaggregation Data'!$J$315:$J$616,255),0))=0,"",INDEX('Disaggregation Data'!$L$315:$L$616,MATCH(LEFT(X424,255),LEFT('Disaggregation Data'!J$315:$J$616,255),0))),"")</f>
        <v/>
      </c>
      <c r="G424" s="495" t="str">
        <f t="array" ref="G424">IFERROR(IF(INDEX('Disaggregation Data'!$M$315:$M$616,MATCH(LEFT(X424,255),LEFT('Disaggregation Data'!$J$315:$J$616,255),0))=0,(E424/F424)*100,INDEX('Disaggregation Data'!$M$315:$M$616,MATCH(LEFT(X424,255),LEFT('Disaggregation Data'!J$315:$J$616,255),0))),"")</f>
        <v/>
      </c>
      <c r="H424" s="434" t="str">
        <f t="array" ref="H424">IFERROR(IF(INDEX('Disaggregation Data'!$N$315:$N$616,MATCH(LEFT(X424,255),LEFT('Disaggregation Data'!$J$315:$J$616,255),0))=0,"",INDEX('Disaggregation Data'!$N$315:$N$616,MATCH(LEFT(X424,255),LEFT('Disaggregation Data'!J$315:$J$616,255),0))),"")</f>
        <v/>
      </c>
      <c r="I424" s="434" t="str">
        <f t="array" ref="I424">IFERROR(IF(INDEX('Disaggregation Data'!$Q$315:$Q$616,MATCH(LEFT(X424,255),LEFT('Disaggregation Data'!$J$315:$J$616,255),0))=0,"",INDEX('Disaggregation Data'!$Q$315:$Q$616,MATCH(LEFT(X424,255),LEFT('Disaggregation Data'!J$315:$J$616,255),0))),"")</f>
        <v/>
      </c>
      <c r="J424" s="448" t="str">
        <f t="array" ref="J424">IFERROR(IF(INDEX('Disaggregation Data'!$R$315:$R$616,MATCH(LEFT(X424,255),LEFT('Disaggregation Data'!$J$315:$J$616,255),0))=0,"",INDEX('Disaggregation Data'!$R$315:$R$616,MATCH(LEFT(X424,255),LEFT('Disaggregation Data'!J$315:$J$616,255),0))),"")</f>
        <v/>
      </c>
      <c r="K424" s="485"/>
      <c r="L424" s="485"/>
      <c r="M424" s="485"/>
      <c r="N424" s="485"/>
      <c r="O424" s="485"/>
      <c r="P424" s="430"/>
      <c r="Q424" s="430"/>
      <c r="R424" s="430"/>
      <c r="S424" s="430"/>
      <c r="T424" s="430"/>
      <c r="U424" s="434" t="str">
        <f t="array" ref="U424">IFERROR(IF(INDEX('Disaggregation Data'!$O$315:$O$616,MATCH(LEFT(X424,255),LEFT('Disaggregation Data'!$J$315:$J$616,255),0))=0,"",INDEX('Disaggregation Data'!$O$315:$O$616,MATCH(LEFT(X424,255),LEFT('Disaggregation Data'!J$315:$J$616,255),0))),"")</f>
        <v/>
      </c>
      <c r="V424" s="448" t="str">
        <f t="array" ref="V424">IFERROR(IF(INDEX('Disaggregation Data'!$P$315:$P$616,MATCH(LEFT(X424,255),LEFT('Disaggregation Data'!$J$315:$J$616,255),0))=0,"",INDEX('Disaggregation Data'!$P$315:$P$616,MATCH(LEFT(X424,255),LEFT('Disaggregation Data'!J$315:$J$616,255),0))),"")</f>
        <v/>
      </c>
      <c r="W424" s="528"/>
      <c r="X424" s="528" t="str">
        <f t="shared" si="28"/>
        <v/>
      </c>
      <c r="Y424" s="528">
        <f t="shared" si="29"/>
        <v>27</v>
      </c>
      <c r="Z424" s="528" t="str">
        <f t="shared" si="30"/>
        <v/>
      </c>
      <c r="AA424" s="528" t="b">
        <f t="shared" si="31"/>
        <v>0</v>
      </c>
      <c r="AB424" s="528" t="s">
        <v>2137</v>
      </c>
      <c r="AC424" s="528" t="str">
        <f t="array" ref="AC424">IFERROR(IF(INDEX('Disaggregation Records'!$G$95:$G$183,MATCH(LEFT(Z424,255),LEFT('Disaggregation Records'!$D$95:$D$183,255),0))=0,"",INDEX('Disaggregation Records'!$G$95:$G$183,MATCH(LEFT(Z424,255),LEFT('Disaggregation Records'!$D$95:$D$183,255),0))),"")</f>
        <v/>
      </c>
      <c r="AD424" s="528" t="s">
        <v>939</v>
      </c>
      <c r="AE424" s="393"/>
      <c r="AF424" s="134"/>
      <c r="AG424" s="134"/>
    </row>
    <row r="425" spans="1:33" ht="47.1" customHeight="1" x14ac:dyDescent="0.25">
      <c r="A425" s="410">
        <v>10</v>
      </c>
      <c r="B425" s="428" t="str">
        <f>IFERROR(VLOOKUP(A425,'Coverage Indicators - Section D'!$A$10:$Y$42,25,FALSE),"")</f>
        <v/>
      </c>
      <c r="C425" s="523" t="str">
        <f t="array" ref="C425">IFERROR(IF(INDEX('Disaggregation Records'!$E$95:$E$183,MATCH(LEFT(Z425,255),LEFT('Disaggregation Records'!$D$95:$D$183,255),0))=0,"",INDEX('Disaggregation Records'!$E$95:$E$183,MATCH(LEFT(Z425,255),LEFT('Disaggregation Records'!$D$95:$D$183,255),0))),"")</f>
        <v/>
      </c>
      <c r="D425" s="523" t="str">
        <f t="array" ref="D425">IFERROR(IF(INDEX('Disaggregation Records'!$F$95:$F$183,MATCH(LEFT(Z425,255),LEFT('Disaggregation Records'!$D$95:$D$183,255),0))=0,"",INDEX('Disaggregation Records'!$F$95:$F$183,MATCH(LEFT(Z425,255),LEFT('Disaggregation Records'!$D$95:$D$183,255),0))),"")</f>
        <v/>
      </c>
      <c r="E425" s="430" t="str">
        <f t="array" ref="E425">IFERROR(IF(INDEX('Disaggregation Data'!$K$315:$K$616,MATCH(LEFT(X425,255),LEFT('Disaggregation Data'!$J$315:$J$616,255),0))=0,"",INDEX('Disaggregation Data'!$K$315:$K$616,MATCH(LEFT(X425,255),LEFT('Disaggregation Data'!J$315:$J$616,255),0))),"")</f>
        <v/>
      </c>
      <c r="F425" s="431" t="str">
        <f t="array" ref="F425">IFERROR(IF(INDEX('Disaggregation Data'!$L$315:$L$616,MATCH(LEFT(X425,255),LEFT('Disaggregation Data'!$J$315:$J$616,255),0))=0,"",INDEX('Disaggregation Data'!$L$315:$L$616,MATCH(LEFT(X425,255),LEFT('Disaggregation Data'!J$315:$J$616,255),0))),"")</f>
        <v/>
      </c>
      <c r="G425" s="495" t="str">
        <f t="array" ref="G425">IFERROR(IF(INDEX('Disaggregation Data'!$M$315:$M$616,MATCH(LEFT(X425,255),LEFT('Disaggregation Data'!$J$315:$J$616,255),0))=0,(E425/F425)*100,INDEX('Disaggregation Data'!$M$315:$M$616,MATCH(LEFT(X425,255),LEFT('Disaggregation Data'!J$315:$J$616,255),0))),"")</f>
        <v/>
      </c>
      <c r="H425" s="434" t="str">
        <f t="array" ref="H425">IFERROR(IF(INDEX('Disaggregation Data'!$N$315:$N$616,MATCH(LEFT(X425,255),LEFT('Disaggregation Data'!$J$315:$J$616,255),0))=0,"",INDEX('Disaggregation Data'!$N$315:$N$616,MATCH(LEFT(X425,255),LEFT('Disaggregation Data'!J$315:$J$616,255),0))),"")</f>
        <v/>
      </c>
      <c r="I425" s="434" t="str">
        <f t="array" ref="I425">IFERROR(IF(INDEX('Disaggregation Data'!$Q$315:$Q$616,MATCH(LEFT(X425,255),LEFT('Disaggregation Data'!$J$315:$J$616,255),0))=0,"",INDEX('Disaggregation Data'!$Q$315:$Q$616,MATCH(LEFT(X425,255),LEFT('Disaggregation Data'!J$315:$J$616,255),0))),"")</f>
        <v/>
      </c>
      <c r="J425" s="448" t="str">
        <f t="array" ref="J425">IFERROR(IF(INDEX('Disaggregation Data'!$R$315:$R$616,MATCH(LEFT(X425,255),LEFT('Disaggregation Data'!$J$315:$J$616,255),0))=0,"",INDEX('Disaggregation Data'!$R$315:$R$616,MATCH(LEFT(X425,255),LEFT('Disaggregation Data'!J$315:$J$616,255),0))),"")</f>
        <v/>
      </c>
      <c r="K425" s="485"/>
      <c r="L425" s="485"/>
      <c r="M425" s="485"/>
      <c r="N425" s="485"/>
      <c r="O425" s="485"/>
      <c r="P425" s="430"/>
      <c r="Q425" s="430"/>
      <c r="R425" s="430"/>
      <c r="S425" s="430"/>
      <c r="T425" s="430"/>
      <c r="U425" s="434" t="str">
        <f t="array" ref="U425">IFERROR(IF(INDEX('Disaggregation Data'!$O$315:$O$616,MATCH(LEFT(X425,255),LEFT('Disaggregation Data'!$J$315:$J$616,255),0))=0,"",INDEX('Disaggregation Data'!$O$315:$O$616,MATCH(LEFT(X425,255),LEFT('Disaggregation Data'!J$315:$J$616,255),0))),"")</f>
        <v/>
      </c>
      <c r="V425" s="448" t="str">
        <f t="array" ref="V425">IFERROR(IF(INDEX('Disaggregation Data'!$P$315:$P$616,MATCH(LEFT(X425,255),LEFT('Disaggregation Data'!$J$315:$J$616,255),0))=0,"",INDEX('Disaggregation Data'!$P$315:$P$616,MATCH(LEFT(X425,255),LEFT('Disaggregation Data'!J$315:$J$616,255),0))),"")</f>
        <v/>
      </c>
      <c r="W425" s="528"/>
      <c r="X425" s="528" t="str">
        <f t="shared" si="28"/>
        <v/>
      </c>
      <c r="Y425" s="528">
        <f t="shared" si="29"/>
        <v>28</v>
      </c>
      <c r="Z425" s="528" t="str">
        <f t="shared" si="30"/>
        <v/>
      </c>
      <c r="AA425" s="528" t="b">
        <f t="shared" si="31"/>
        <v>0</v>
      </c>
      <c r="AB425" s="528" t="s">
        <v>2138</v>
      </c>
      <c r="AC425" s="528" t="str">
        <f t="array" ref="AC425">IFERROR(IF(INDEX('Disaggregation Records'!$G$95:$G$183,MATCH(LEFT(Z425,255),LEFT('Disaggregation Records'!$D$95:$D$183,255),0))=0,"",INDEX('Disaggregation Records'!$G$95:$G$183,MATCH(LEFT(Z425,255),LEFT('Disaggregation Records'!$D$95:$D$183,255),0))),"")</f>
        <v/>
      </c>
      <c r="AD425" s="528" t="s">
        <v>939</v>
      </c>
      <c r="AE425" s="393"/>
      <c r="AF425" s="134"/>
      <c r="AG425" s="134"/>
    </row>
    <row r="426" spans="1:33" ht="47.1" customHeight="1" x14ac:dyDescent="0.25">
      <c r="A426" s="410">
        <v>10</v>
      </c>
      <c r="B426" s="428" t="str">
        <f>IFERROR(VLOOKUP(A426,'Coverage Indicators - Section D'!$A$10:$Y$42,25,FALSE),"")</f>
        <v/>
      </c>
      <c r="C426" s="523" t="str">
        <f t="array" ref="C426">IFERROR(IF(INDEX('Disaggregation Records'!$E$95:$E$183,MATCH(LEFT(Z426,255),LEFT('Disaggregation Records'!$D$95:$D$183,255),0))=0,"",INDEX('Disaggregation Records'!$E$95:$E$183,MATCH(LEFT(Z426,255),LEFT('Disaggregation Records'!$D$95:$D$183,255),0))),"")</f>
        <v/>
      </c>
      <c r="D426" s="523" t="str">
        <f t="array" ref="D426">IFERROR(IF(INDEX('Disaggregation Records'!$F$95:$F$183,MATCH(LEFT(Z426,255),LEFT('Disaggregation Records'!$D$95:$D$183,255),0))=0,"",INDEX('Disaggregation Records'!$F$95:$F$183,MATCH(LEFT(Z426,255),LEFT('Disaggregation Records'!$D$95:$D$183,255),0))),"")</f>
        <v/>
      </c>
      <c r="E426" s="430" t="str">
        <f t="array" ref="E426">IFERROR(IF(INDEX('Disaggregation Data'!$K$315:$K$616,MATCH(LEFT(X426,255),LEFT('Disaggregation Data'!$J$315:$J$616,255),0))=0,"",INDEX('Disaggregation Data'!$K$315:$K$616,MATCH(LEFT(X426,255),LEFT('Disaggregation Data'!J$315:$J$616,255),0))),"")</f>
        <v/>
      </c>
      <c r="F426" s="431" t="str">
        <f t="array" ref="F426">IFERROR(IF(INDEX('Disaggregation Data'!$L$315:$L$616,MATCH(LEFT(X426,255),LEFT('Disaggregation Data'!$J$315:$J$616,255),0))=0,"",INDEX('Disaggregation Data'!$L$315:$L$616,MATCH(LEFT(X426,255),LEFT('Disaggregation Data'!J$315:$J$616,255),0))),"")</f>
        <v/>
      </c>
      <c r="G426" s="495" t="str">
        <f t="array" ref="G426">IFERROR(IF(INDEX('Disaggregation Data'!$M$315:$M$616,MATCH(LEFT(X426,255),LEFT('Disaggregation Data'!$J$315:$J$616,255),0))=0,(E426/F426)*100,INDEX('Disaggregation Data'!$M$315:$M$616,MATCH(LEFT(X426,255),LEFT('Disaggregation Data'!J$315:$J$616,255),0))),"")</f>
        <v/>
      </c>
      <c r="H426" s="434" t="str">
        <f t="array" ref="H426">IFERROR(IF(INDEX('Disaggregation Data'!$N$315:$N$616,MATCH(LEFT(X426,255),LEFT('Disaggregation Data'!$J$315:$J$616,255),0))=0,"",INDEX('Disaggregation Data'!$N$315:$N$616,MATCH(LEFT(X426,255),LEFT('Disaggregation Data'!J$315:$J$616,255),0))),"")</f>
        <v/>
      </c>
      <c r="I426" s="434" t="str">
        <f t="array" ref="I426">IFERROR(IF(INDEX('Disaggregation Data'!$Q$315:$Q$616,MATCH(LEFT(X426,255),LEFT('Disaggregation Data'!$J$315:$J$616,255),0))=0,"",INDEX('Disaggregation Data'!$Q$315:$Q$616,MATCH(LEFT(X426,255),LEFT('Disaggregation Data'!J$315:$J$616,255),0))),"")</f>
        <v/>
      </c>
      <c r="J426" s="448" t="str">
        <f t="array" ref="J426">IFERROR(IF(INDEX('Disaggregation Data'!$R$315:$R$616,MATCH(LEFT(X426,255),LEFT('Disaggregation Data'!$J$315:$J$616,255),0))=0,"",INDEX('Disaggregation Data'!$R$315:$R$616,MATCH(LEFT(X426,255),LEFT('Disaggregation Data'!J$315:$J$616,255),0))),"")</f>
        <v/>
      </c>
      <c r="K426" s="485"/>
      <c r="L426" s="485"/>
      <c r="M426" s="485"/>
      <c r="N426" s="485"/>
      <c r="O426" s="485"/>
      <c r="P426" s="430"/>
      <c r="Q426" s="430"/>
      <c r="R426" s="430"/>
      <c r="S426" s="430"/>
      <c r="T426" s="430"/>
      <c r="U426" s="434" t="str">
        <f t="array" ref="U426">IFERROR(IF(INDEX('Disaggregation Data'!$O$315:$O$616,MATCH(LEFT(X426,255),LEFT('Disaggregation Data'!$J$315:$J$616,255),0))=0,"",INDEX('Disaggregation Data'!$O$315:$O$616,MATCH(LEFT(X426,255),LEFT('Disaggregation Data'!J$315:$J$616,255),0))),"")</f>
        <v/>
      </c>
      <c r="V426" s="448" t="str">
        <f t="array" ref="V426">IFERROR(IF(INDEX('Disaggregation Data'!$P$315:$P$616,MATCH(LEFT(X426,255),LEFT('Disaggregation Data'!$J$315:$J$616,255),0))=0,"",INDEX('Disaggregation Data'!$P$315:$P$616,MATCH(LEFT(X426,255),LEFT('Disaggregation Data'!J$315:$J$616,255),0))),"")</f>
        <v/>
      </c>
      <c r="W426" s="528"/>
      <c r="X426" s="528" t="str">
        <f t="shared" si="28"/>
        <v/>
      </c>
      <c r="Y426" s="528">
        <f t="shared" si="29"/>
        <v>29</v>
      </c>
      <c r="Z426" s="528" t="str">
        <f t="shared" si="30"/>
        <v/>
      </c>
      <c r="AA426" s="528" t="b">
        <f t="shared" si="31"/>
        <v>0</v>
      </c>
      <c r="AB426" s="528" t="s">
        <v>2139</v>
      </c>
      <c r="AC426" s="528" t="str">
        <f t="array" ref="AC426">IFERROR(IF(INDEX('Disaggregation Records'!$G$95:$G$183,MATCH(LEFT(Z426,255),LEFT('Disaggregation Records'!$D$95:$D$183,255),0))=0,"",INDEX('Disaggregation Records'!$G$95:$G$183,MATCH(LEFT(Z426,255),LEFT('Disaggregation Records'!$D$95:$D$183,255),0))),"")</f>
        <v/>
      </c>
      <c r="AD426" s="528" t="s">
        <v>939</v>
      </c>
      <c r="AE426" s="393"/>
      <c r="AF426" s="134"/>
      <c r="AG426" s="134"/>
    </row>
    <row r="427" spans="1:33" ht="47.1" customHeight="1" x14ac:dyDescent="0.25">
      <c r="A427" s="410">
        <v>11</v>
      </c>
      <c r="B427" s="428" t="str">
        <f>IFERROR(VLOOKUP(A427,'Coverage Indicators - Section D'!$A$10:$Y$42,25,FALSE),"")</f>
        <v/>
      </c>
      <c r="C427" s="523" t="str">
        <f t="array" ref="C427">IFERROR(IF(INDEX('Disaggregation Records'!$E$95:$E$183,MATCH(LEFT(Z427,255),LEFT('Disaggregation Records'!$D$95:$D$183,255),0))=0,"",INDEX('Disaggregation Records'!$E$95:$E$183,MATCH(LEFT(Z427,255),LEFT('Disaggregation Records'!$D$95:$D$183,255),0))),"")</f>
        <v/>
      </c>
      <c r="D427" s="523" t="str">
        <f t="array" ref="D427">IFERROR(IF(INDEX('Disaggregation Records'!$F$95:$F$183,MATCH(LEFT(Z427,255),LEFT('Disaggregation Records'!$D$95:$D$183,255),0))=0,"",INDEX('Disaggregation Records'!$F$95:$F$183,MATCH(LEFT(Z427,255),LEFT('Disaggregation Records'!$D$95:$D$183,255),0))),"")</f>
        <v/>
      </c>
      <c r="E427" s="430" t="str">
        <f t="array" ref="E427">IFERROR(IF(INDEX('Disaggregation Data'!$K$315:$K$616,MATCH(LEFT(X427,255),LEFT('Disaggregation Data'!$J$315:$J$616,255),0))=0,"",INDEX('Disaggregation Data'!$K$315:$K$616,MATCH(LEFT(X427,255),LEFT('Disaggregation Data'!J$315:$J$616,255),0))),"")</f>
        <v/>
      </c>
      <c r="F427" s="431" t="str">
        <f t="array" ref="F427">IFERROR(IF(INDEX('Disaggregation Data'!$L$315:$L$616,MATCH(LEFT(X427,255),LEFT('Disaggregation Data'!$J$315:$J$616,255),0))=0,"",INDEX('Disaggregation Data'!$L$315:$L$616,MATCH(LEFT(X427,255),LEFT('Disaggregation Data'!J$315:$J$616,255),0))),"")</f>
        <v/>
      </c>
      <c r="G427" s="495" t="str">
        <f t="array" ref="G427">IFERROR(IF(INDEX('Disaggregation Data'!$M$315:$M$616,MATCH(LEFT(X427,255),LEFT('Disaggregation Data'!$J$315:$J$616,255),0))=0,(E427/F427)*100,INDEX('Disaggregation Data'!$M$315:$M$616,MATCH(LEFT(X427,255),LEFT('Disaggregation Data'!J$315:$J$616,255),0))),"")</f>
        <v/>
      </c>
      <c r="H427" s="434" t="str">
        <f t="array" ref="H427">IFERROR(IF(INDEX('Disaggregation Data'!$N$315:$N$616,MATCH(LEFT(X427,255),LEFT('Disaggregation Data'!$J$315:$J$616,255),0))=0,"",INDEX('Disaggregation Data'!$N$315:$N$616,MATCH(LEFT(X427,255),LEFT('Disaggregation Data'!J$315:$J$616,255),0))),"")</f>
        <v/>
      </c>
      <c r="I427" s="434" t="str">
        <f t="array" ref="I427">IFERROR(IF(INDEX('Disaggregation Data'!$Q$315:$Q$616,MATCH(LEFT(X427,255),LEFT('Disaggregation Data'!$J$315:$J$616,255),0))=0,"",INDEX('Disaggregation Data'!$Q$315:$Q$616,MATCH(LEFT(X427,255),LEFT('Disaggregation Data'!J$315:$J$616,255),0))),"")</f>
        <v/>
      </c>
      <c r="J427" s="448" t="str">
        <f t="array" ref="J427">IFERROR(IF(INDEX('Disaggregation Data'!$R$315:$R$616,MATCH(LEFT(X427,255),LEFT('Disaggregation Data'!$J$315:$J$616,255),0))=0,"",INDEX('Disaggregation Data'!$R$315:$R$616,MATCH(LEFT(X427,255),LEFT('Disaggregation Data'!J$315:$J$616,255),0))),"")</f>
        <v/>
      </c>
      <c r="K427" s="485"/>
      <c r="L427" s="485"/>
      <c r="M427" s="485"/>
      <c r="N427" s="485"/>
      <c r="O427" s="485"/>
      <c r="P427" s="430"/>
      <c r="Q427" s="430"/>
      <c r="R427" s="430"/>
      <c r="S427" s="430"/>
      <c r="T427" s="430"/>
      <c r="U427" s="434" t="str">
        <f t="array" ref="U427">IFERROR(IF(INDEX('Disaggregation Data'!$O$315:$O$616,MATCH(LEFT(X427,255),LEFT('Disaggregation Data'!$J$315:$J$616,255),0))=0,"",INDEX('Disaggregation Data'!$O$315:$O$616,MATCH(LEFT(X427,255),LEFT('Disaggregation Data'!J$315:$J$616,255),0))),"")</f>
        <v/>
      </c>
      <c r="V427" s="448" t="str">
        <f t="array" ref="V427">IFERROR(IF(INDEX('Disaggregation Data'!$P$315:$P$616,MATCH(LEFT(X427,255),LEFT('Disaggregation Data'!$J$315:$J$616,255),0))=0,"",INDEX('Disaggregation Data'!$P$315:$P$616,MATCH(LEFT(X427,255),LEFT('Disaggregation Data'!J$315:$J$616,255),0))),"")</f>
        <v/>
      </c>
      <c r="W427" s="528"/>
      <c r="X427" s="528" t="str">
        <f t="shared" si="28"/>
        <v/>
      </c>
      <c r="Y427" s="528">
        <f t="shared" si="29"/>
        <v>30</v>
      </c>
      <c r="Z427" s="528" t="str">
        <f t="shared" si="30"/>
        <v/>
      </c>
      <c r="AA427" s="528" t="b">
        <f t="shared" si="31"/>
        <v>0</v>
      </c>
      <c r="AB427" s="528" t="s">
        <v>2140</v>
      </c>
      <c r="AC427" s="528" t="str">
        <f t="array" ref="AC427">IFERROR(IF(INDEX('Disaggregation Records'!$G$95:$G$183,MATCH(LEFT(Z427,255),LEFT('Disaggregation Records'!$D$95:$D$183,255),0))=0,"",INDEX('Disaggregation Records'!$G$95:$G$183,MATCH(LEFT(Z427,255),LEFT('Disaggregation Records'!$D$95:$D$183,255),0))),"")</f>
        <v/>
      </c>
      <c r="AD427" s="528" t="s">
        <v>945</v>
      </c>
      <c r="AE427" s="393"/>
      <c r="AF427" s="134"/>
      <c r="AG427" s="134"/>
    </row>
    <row r="428" spans="1:33" ht="47.1" customHeight="1" x14ac:dyDescent="0.25">
      <c r="A428" s="410">
        <v>11</v>
      </c>
      <c r="B428" s="428" t="str">
        <f>IFERROR(VLOOKUP(A428,'Coverage Indicators - Section D'!$A$10:$Y$42,25,FALSE),"")</f>
        <v/>
      </c>
      <c r="C428" s="523" t="str">
        <f t="array" ref="C428">IFERROR(IF(INDEX('Disaggregation Records'!$E$95:$E$183,MATCH(LEFT(Z428,255),LEFT('Disaggregation Records'!$D$95:$D$183,255),0))=0,"",INDEX('Disaggregation Records'!$E$95:$E$183,MATCH(LEFT(Z428,255),LEFT('Disaggregation Records'!$D$95:$D$183,255),0))),"")</f>
        <v/>
      </c>
      <c r="D428" s="523" t="str">
        <f t="array" ref="D428">IFERROR(IF(INDEX('Disaggregation Records'!$F$95:$F$183,MATCH(LEFT(Z428,255),LEFT('Disaggregation Records'!$D$95:$D$183,255),0))=0,"",INDEX('Disaggregation Records'!$F$95:$F$183,MATCH(LEFT(Z428,255),LEFT('Disaggregation Records'!$D$95:$D$183,255),0))),"")</f>
        <v/>
      </c>
      <c r="E428" s="430" t="str">
        <f t="array" ref="E428">IFERROR(IF(INDEX('Disaggregation Data'!$K$315:$K$616,MATCH(LEFT(X428,255),LEFT('Disaggregation Data'!$J$315:$J$616,255),0))=0,"",INDEX('Disaggregation Data'!$K$315:$K$616,MATCH(LEFT(X428,255),LEFT('Disaggregation Data'!J$315:$J$616,255),0))),"")</f>
        <v/>
      </c>
      <c r="F428" s="431" t="str">
        <f t="array" ref="F428">IFERROR(IF(INDEX('Disaggregation Data'!$L$315:$L$616,MATCH(LEFT(X428,255),LEFT('Disaggregation Data'!$J$315:$J$616,255),0))=0,"",INDEX('Disaggregation Data'!$L$315:$L$616,MATCH(LEFT(X428,255),LEFT('Disaggregation Data'!J$315:$J$616,255),0))),"")</f>
        <v/>
      </c>
      <c r="G428" s="495" t="str">
        <f t="array" ref="G428">IFERROR(IF(INDEX('Disaggregation Data'!$M$315:$M$616,MATCH(LEFT(X428,255),LEFT('Disaggregation Data'!$J$315:$J$616,255),0))=0,(E428/F428)*100,INDEX('Disaggregation Data'!$M$315:$M$616,MATCH(LEFT(X428,255),LEFT('Disaggregation Data'!J$315:$J$616,255),0))),"")</f>
        <v/>
      </c>
      <c r="H428" s="434" t="str">
        <f t="array" ref="H428">IFERROR(IF(INDEX('Disaggregation Data'!$N$315:$N$616,MATCH(LEFT(X428,255),LEFT('Disaggregation Data'!$J$315:$J$616,255),0))=0,"",INDEX('Disaggregation Data'!$N$315:$N$616,MATCH(LEFT(X428,255),LEFT('Disaggregation Data'!J$315:$J$616,255),0))),"")</f>
        <v/>
      </c>
      <c r="I428" s="434" t="str">
        <f t="array" ref="I428">IFERROR(IF(INDEX('Disaggregation Data'!$Q$315:$Q$616,MATCH(LEFT(X428,255),LEFT('Disaggregation Data'!$J$315:$J$616,255),0))=0,"",INDEX('Disaggregation Data'!$Q$315:$Q$616,MATCH(LEFT(X428,255),LEFT('Disaggregation Data'!J$315:$J$616,255),0))),"")</f>
        <v/>
      </c>
      <c r="J428" s="448" t="str">
        <f t="array" ref="J428">IFERROR(IF(INDEX('Disaggregation Data'!$R$315:$R$616,MATCH(LEFT(X428,255),LEFT('Disaggregation Data'!$J$315:$J$616,255),0))=0,"",INDEX('Disaggregation Data'!$R$315:$R$616,MATCH(LEFT(X428,255),LEFT('Disaggregation Data'!J$315:$J$616,255),0))),"")</f>
        <v/>
      </c>
      <c r="K428" s="485"/>
      <c r="L428" s="485"/>
      <c r="M428" s="485"/>
      <c r="N428" s="485"/>
      <c r="O428" s="485"/>
      <c r="P428" s="430"/>
      <c r="Q428" s="430"/>
      <c r="R428" s="430"/>
      <c r="S428" s="430"/>
      <c r="T428" s="430"/>
      <c r="U428" s="434" t="str">
        <f t="array" ref="U428">IFERROR(IF(INDEX('Disaggregation Data'!$O$315:$O$616,MATCH(LEFT(X428,255),LEFT('Disaggregation Data'!$J$315:$J$616,255),0))=0,"",INDEX('Disaggregation Data'!$O$315:$O$616,MATCH(LEFT(X428,255),LEFT('Disaggregation Data'!J$315:$J$616,255),0))),"")</f>
        <v/>
      </c>
      <c r="V428" s="448" t="str">
        <f t="array" ref="V428">IFERROR(IF(INDEX('Disaggregation Data'!$P$315:$P$616,MATCH(LEFT(X428,255),LEFT('Disaggregation Data'!$J$315:$J$616,255),0))=0,"",INDEX('Disaggregation Data'!$P$315:$P$616,MATCH(LEFT(X428,255),LEFT('Disaggregation Data'!J$315:$J$616,255),0))),"")</f>
        <v/>
      </c>
      <c r="W428" s="528"/>
      <c r="X428" s="528" t="str">
        <f t="shared" si="28"/>
        <v/>
      </c>
      <c r="Y428" s="528">
        <f t="shared" si="29"/>
        <v>31</v>
      </c>
      <c r="Z428" s="528" t="str">
        <f t="shared" si="30"/>
        <v/>
      </c>
      <c r="AA428" s="528" t="b">
        <f t="shared" si="31"/>
        <v>0</v>
      </c>
      <c r="AB428" s="528" t="s">
        <v>2141</v>
      </c>
      <c r="AC428" s="528" t="str">
        <f t="array" ref="AC428">IFERROR(IF(INDEX('Disaggregation Records'!$G$95:$G$183,MATCH(LEFT(Z428,255),LEFT('Disaggregation Records'!$D$95:$D$183,255),0))=0,"",INDEX('Disaggregation Records'!$G$95:$G$183,MATCH(LEFT(Z428,255),LEFT('Disaggregation Records'!$D$95:$D$183,255),0))),"")</f>
        <v/>
      </c>
      <c r="AD428" s="528" t="s">
        <v>945</v>
      </c>
      <c r="AE428" s="393"/>
      <c r="AF428" s="134"/>
      <c r="AG428" s="134"/>
    </row>
    <row r="429" spans="1:33" ht="47.1" customHeight="1" x14ac:dyDescent="0.25">
      <c r="A429" s="410">
        <v>11</v>
      </c>
      <c r="B429" s="428" t="str">
        <f>IFERROR(VLOOKUP(A429,'Coverage Indicators - Section D'!$A$10:$Y$42,25,FALSE),"")</f>
        <v/>
      </c>
      <c r="C429" s="523" t="str">
        <f t="array" ref="C429">IFERROR(IF(INDEX('Disaggregation Records'!$E$95:$E$183,MATCH(LEFT(Z429,255),LEFT('Disaggregation Records'!$D$95:$D$183,255),0))=0,"",INDEX('Disaggregation Records'!$E$95:$E$183,MATCH(LEFT(Z429,255),LEFT('Disaggregation Records'!$D$95:$D$183,255),0))),"")</f>
        <v/>
      </c>
      <c r="D429" s="523" t="str">
        <f t="array" ref="D429">IFERROR(IF(INDEX('Disaggregation Records'!$F$95:$F$183,MATCH(LEFT(Z429,255),LEFT('Disaggregation Records'!$D$95:$D$183,255),0))=0,"",INDEX('Disaggregation Records'!$F$95:$F$183,MATCH(LEFT(Z429,255),LEFT('Disaggregation Records'!$D$95:$D$183,255),0))),"")</f>
        <v/>
      </c>
      <c r="E429" s="430" t="str">
        <f t="array" ref="E429">IFERROR(IF(INDEX('Disaggregation Data'!$K$315:$K$616,MATCH(LEFT(X429,255),LEFT('Disaggregation Data'!$J$315:$J$616,255),0))=0,"",INDEX('Disaggregation Data'!$K$315:$K$616,MATCH(LEFT(X429,255),LEFT('Disaggregation Data'!J$315:$J$616,255),0))),"")</f>
        <v/>
      </c>
      <c r="F429" s="431" t="str">
        <f t="array" ref="F429">IFERROR(IF(INDEX('Disaggregation Data'!$L$315:$L$616,MATCH(LEFT(X429,255),LEFT('Disaggregation Data'!$J$315:$J$616,255),0))=0,"",INDEX('Disaggregation Data'!$L$315:$L$616,MATCH(LEFT(X429,255),LEFT('Disaggregation Data'!J$315:$J$616,255),0))),"")</f>
        <v/>
      </c>
      <c r="G429" s="495" t="str">
        <f t="array" ref="G429">IFERROR(IF(INDEX('Disaggregation Data'!$M$315:$M$616,MATCH(LEFT(X429,255),LEFT('Disaggregation Data'!$J$315:$J$616,255),0))=0,(E429/F429)*100,INDEX('Disaggregation Data'!$M$315:$M$616,MATCH(LEFT(X429,255),LEFT('Disaggregation Data'!J$315:$J$616,255),0))),"")</f>
        <v/>
      </c>
      <c r="H429" s="434" t="str">
        <f t="array" ref="H429">IFERROR(IF(INDEX('Disaggregation Data'!$N$315:$N$616,MATCH(LEFT(X429,255),LEFT('Disaggregation Data'!$J$315:$J$616,255),0))=0,"",INDEX('Disaggregation Data'!$N$315:$N$616,MATCH(LEFT(X429,255),LEFT('Disaggregation Data'!J$315:$J$616,255),0))),"")</f>
        <v/>
      </c>
      <c r="I429" s="434" t="str">
        <f t="array" ref="I429">IFERROR(IF(INDEX('Disaggregation Data'!$Q$315:$Q$616,MATCH(LEFT(X429,255),LEFT('Disaggregation Data'!$J$315:$J$616,255),0))=0,"",INDEX('Disaggregation Data'!$Q$315:$Q$616,MATCH(LEFT(X429,255),LEFT('Disaggregation Data'!J$315:$J$616,255),0))),"")</f>
        <v/>
      </c>
      <c r="J429" s="448" t="str">
        <f t="array" ref="J429">IFERROR(IF(INDEX('Disaggregation Data'!$R$315:$R$616,MATCH(LEFT(X429,255),LEFT('Disaggregation Data'!$J$315:$J$616,255),0))=0,"",INDEX('Disaggregation Data'!$R$315:$R$616,MATCH(LEFT(X429,255),LEFT('Disaggregation Data'!J$315:$J$616,255),0))),"")</f>
        <v/>
      </c>
      <c r="K429" s="485"/>
      <c r="L429" s="485"/>
      <c r="M429" s="485"/>
      <c r="N429" s="485"/>
      <c r="O429" s="485"/>
      <c r="P429" s="430"/>
      <c r="Q429" s="430"/>
      <c r="R429" s="430"/>
      <c r="S429" s="430"/>
      <c r="T429" s="430"/>
      <c r="U429" s="434" t="str">
        <f t="array" ref="U429">IFERROR(IF(INDEX('Disaggregation Data'!$O$315:$O$616,MATCH(LEFT(X429,255),LEFT('Disaggregation Data'!$J$315:$J$616,255),0))=0,"",INDEX('Disaggregation Data'!$O$315:$O$616,MATCH(LEFT(X429,255),LEFT('Disaggregation Data'!J$315:$J$616,255),0))),"")</f>
        <v/>
      </c>
      <c r="V429" s="448" t="str">
        <f t="array" ref="V429">IFERROR(IF(INDEX('Disaggregation Data'!$P$315:$P$616,MATCH(LEFT(X429,255),LEFT('Disaggregation Data'!$J$315:$J$616,255),0))=0,"",INDEX('Disaggregation Data'!$P$315:$P$616,MATCH(LEFT(X429,255),LEFT('Disaggregation Data'!J$315:$J$616,255),0))),"")</f>
        <v/>
      </c>
      <c r="W429" s="528"/>
      <c r="X429" s="528" t="str">
        <f t="shared" si="28"/>
        <v/>
      </c>
      <c r="Y429" s="528">
        <f t="shared" si="29"/>
        <v>32</v>
      </c>
      <c r="Z429" s="528" t="str">
        <f t="shared" si="30"/>
        <v/>
      </c>
      <c r="AA429" s="528" t="b">
        <f t="shared" si="31"/>
        <v>0</v>
      </c>
      <c r="AB429" s="528" t="s">
        <v>2142</v>
      </c>
      <c r="AC429" s="528" t="str">
        <f t="array" ref="AC429">IFERROR(IF(INDEX('Disaggregation Records'!$G$95:$G$183,MATCH(LEFT(Z429,255),LEFT('Disaggregation Records'!$D$95:$D$183,255),0))=0,"",INDEX('Disaggregation Records'!$G$95:$G$183,MATCH(LEFT(Z429,255),LEFT('Disaggregation Records'!$D$95:$D$183,255),0))),"")</f>
        <v/>
      </c>
      <c r="AD429" s="528" t="s">
        <v>945</v>
      </c>
      <c r="AE429" s="393"/>
      <c r="AF429" s="134"/>
      <c r="AG429" s="134"/>
    </row>
    <row r="430" spans="1:33" ht="47.1" customHeight="1" x14ac:dyDescent="0.25">
      <c r="A430" s="410">
        <v>11</v>
      </c>
      <c r="B430" s="428" t="str">
        <f>IFERROR(VLOOKUP(A430,'Coverage Indicators - Section D'!$A$10:$Y$42,25,FALSE),"")</f>
        <v/>
      </c>
      <c r="C430" s="523" t="str">
        <f t="array" ref="C430">IFERROR(IF(INDEX('Disaggregation Records'!$E$95:$E$183,MATCH(LEFT(Z430,255),LEFT('Disaggregation Records'!$D$95:$D$183,255),0))=0,"",INDEX('Disaggregation Records'!$E$95:$E$183,MATCH(LEFT(Z430,255),LEFT('Disaggregation Records'!$D$95:$D$183,255),0))),"")</f>
        <v/>
      </c>
      <c r="D430" s="523" t="str">
        <f t="array" ref="D430">IFERROR(IF(INDEX('Disaggregation Records'!$F$95:$F$183,MATCH(LEFT(Z430,255),LEFT('Disaggregation Records'!$D$95:$D$183,255),0))=0,"",INDEX('Disaggregation Records'!$F$95:$F$183,MATCH(LEFT(Z430,255),LEFT('Disaggregation Records'!$D$95:$D$183,255),0))),"")</f>
        <v/>
      </c>
      <c r="E430" s="430" t="str">
        <f t="array" ref="E430">IFERROR(IF(INDEX('Disaggregation Data'!$K$315:$K$616,MATCH(LEFT(X430,255),LEFT('Disaggregation Data'!$J$315:$J$616,255),0))=0,"",INDEX('Disaggregation Data'!$K$315:$K$616,MATCH(LEFT(X430,255),LEFT('Disaggregation Data'!J$315:$J$616,255),0))),"")</f>
        <v/>
      </c>
      <c r="F430" s="431" t="str">
        <f t="array" ref="F430">IFERROR(IF(INDEX('Disaggregation Data'!$L$315:$L$616,MATCH(LEFT(X430,255),LEFT('Disaggregation Data'!$J$315:$J$616,255),0))=0,"",INDEX('Disaggregation Data'!$L$315:$L$616,MATCH(LEFT(X430,255),LEFT('Disaggregation Data'!J$315:$J$616,255),0))),"")</f>
        <v/>
      </c>
      <c r="G430" s="495" t="str">
        <f t="array" ref="G430">IFERROR(IF(INDEX('Disaggregation Data'!$M$315:$M$616,MATCH(LEFT(X430,255),LEFT('Disaggregation Data'!$J$315:$J$616,255),0))=0,(E430/F430)*100,INDEX('Disaggregation Data'!$M$315:$M$616,MATCH(LEFT(X430,255),LEFT('Disaggregation Data'!J$315:$J$616,255),0))),"")</f>
        <v/>
      </c>
      <c r="H430" s="434" t="str">
        <f t="array" ref="H430">IFERROR(IF(INDEX('Disaggregation Data'!$N$315:$N$616,MATCH(LEFT(X430,255),LEFT('Disaggregation Data'!$J$315:$J$616,255),0))=0,"",INDEX('Disaggregation Data'!$N$315:$N$616,MATCH(LEFT(X430,255),LEFT('Disaggregation Data'!J$315:$J$616,255),0))),"")</f>
        <v/>
      </c>
      <c r="I430" s="434" t="str">
        <f t="array" ref="I430">IFERROR(IF(INDEX('Disaggregation Data'!$Q$315:$Q$616,MATCH(LEFT(X430,255),LEFT('Disaggregation Data'!$J$315:$J$616,255),0))=0,"",INDEX('Disaggregation Data'!$Q$315:$Q$616,MATCH(LEFT(X430,255),LEFT('Disaggregation Data'!J$315:$J$616,255),0))),"")</f>
        <v/>
      </c>
      <c r="J430" s="448" t="str">
        <f t="array" ref="J430">IFERROR(IF(INDEX('Disaggregation Data'!$R$315:$R$616,MATCH(LEFT(X430,255),LEFT('Disaggregation Data'!$J$315:$J$616,255),0))=0,"",INDEX('Disaggregation Data'!$R$315:$R$616,MATCH(LEFT(X430,255),LEFT('Disaggregation Data'!J$315:$J$616,255),0))),"")</f>
        <v/>
      </c>
      <c r="K430" s="485"/>
      <c r="L430" s="485"/>
      <c r="M430" s="485"/>
      <c r="N430" s="485"/>
      <c r="O430" s="485"/>
      <c r="P430" s="430"/>
      <c r="Q430" s="430"/>
      <c r="R430" s="430"/>
      <c r="S430" s="430"/>
      <c r="T430" s="430"/>
      <c r="U430" s="434" t="str">
        <f t="array" ref="U430">IFERROR(IF(INDEX('Disaggregation Data'!$O$315:$O$616,MATCH(LEFT(X430,255),LEFT('Disaggregation Data'!$J$315:$J$616,255),0))=0,"",INDEX('Disaggregation Data'!$O$315:$O$616,MATCH(LEFT(X430,255),LEFT('Disaggregation Data'!J$315:$J$616,255),0))),"")</f>
        <v/>
      </c>
      <c r="V430" s="448" t="str">
        <f t="array" ref="V430">IFERROR(IF(INDEX('Disaggregation Data'!$P$315:$P$616,MATCH(LEFT(X430,255),LEFT('Disaggregation Data'!$J$315:$J$616,255),0))=0,"",INDEX('Disaggregation Data'!$P$315:$P$616,MATCH(LEFT(X430,255),LEFT('Disaggregation Data'!J$315:$J$616,255),0))),"")</f>
        <v/>
      </c>
      <c r="W430" s="528"/>
      <c r="X430" s="528" t="str">
        <f t="shared" si="28"/>
        <v/>
      </c>
      <c r="Y430" s="528">
        <f t="shared" si="29"/>
        <v>33</v>
      </c>
      <c r="Z430" s="528" t="str">
        <f t="shared" si="30"/>
        <v/>
      </c>
      <c r="AA430" s="528" t="b">
        <f t="shared" si="31"/>
        <v>0</v>
      </c>
      <c r="AB430" s="528" t="s">
        <v>2143</v>
      </c>
      <c r="AC430" s="528" t="str">
        <f t="array" ref="AC430">IFERROR(IF(INDEX('Disaggregation Records'!$G$95:$G$183,MATCH(LEFT(Z430,255),LEFT('Disaggregation Records'!$D$95:$D$183,255),0))=0,"",INDEX('Disaggregation Records'!$G$95:$G$183,MATCH(LEFT(Z430,255),LEFT('Disaggregation Records'!$D$95:$D$183,255),0))),"")</f>
        <v/>
      </c>
      <c r="AD430" s="528" t="s">
        <v>945</v>
      </c>
      <c r="AE430" s="393"/>
      <c r="AF430" s="134"/>
      <c r="AG430" s="134"/>
    </row>
    <row r="431" spans="1:33" ht="47.1" customHeight="1" x14ac:dyDescent="0.25">
      <c r="A431" s="410">
        <v>11</v>
      </c>
      <c r="B431" s="428" t="str">
        <f>IFERROR(VLOOKUP(A431,'Coverage Indicators - Section D'!$A$10:$Y$42,25,FALSE),"")</f>
        <v/>
      </c>
      <c r="C431" s="523" t="str">
        <f t="array" ref="C431">IFERROR(IF(INDEX('Disaggregation Records'!$E$95:$E$183,MATCH(LEFT(Z431,255),LEFT('Disaggregation Records'!$D$95:$D$183,255),0))=0,"",INDEX('Disaggregation Records'!$E$95:$E$183,MATCH(LEFT(Z431,255),LEFT('Disaggregation Records'!$D$95:$D$183,255),0))),"")</f>
        <v/>
      </c>
      <c r="D431" s="523" t="str">
        <f t="array" ref="D431">IFERROR(IF(INDEX('Disaggregation Records'!$F$95:$F$183,MATCH(LEFT(Z431,255),LEFT('Disaggregation Records'!$D$95:$D$183,255),0))=0,"",INDEX('Disaggregation Records'!$F$95:$F$183,MATCH(LEFT(Z431,255),LEFT('Disaggregation Records'!$D$95:$D$183,255),0))),"")</f>
        <v/>
      </c>
      <c r="E431" s="430" t="str">
        <f t="array" ref="E431">IFERROR(IF(INDEX('Disaggregation Data'!$K$315:$K$616,MATCH(LEFT(X431,255),LEFT('Disaggregation Data'!$J$315:$J$616,255),0))=0,"",INDEX('Disaggregation Data'!$K$315:$K$616,MATCH(LEFT(X431,255),LEFT('Disaggregation Data'!J$315:$J$616,255),0))),"")</f>
        <v/>
      </c>
      <c r="F431" s="431" t="str">
        <f t="array" ref="F431">IFERROR(IF(INDEX('Disaggregation Data'!$L$315:$L$616,MATCH(LEFT(X431,255),LEFT('Disaggregation Data'!$J$315:$J$616,255),0))=0,"",INDEX('Disaggregation Data'!$L$315:$L$616,MATCH(LEFT(X431,255),LEFT('Disaggregation Data'!J$315:$J$616,255),0))),"")</f>
        <v/>
      </c>
      <c r="G431" s="495" t="str">
        <f t="array" ref="G431">IFERROR(IF(INDEX('Disaggregation Data'!$M$315:$M$616,MATCH(LEFT(X431,255),LEFT('Disaggregation Data'!$J$315:$J$616,255),0))=0,(E431/F431)*100,INDEX('Disaggregation Data'!$M$315:$M$616,MATCH(LEFT(X431,255),LEFT('Disaggregation Data'!J$315:$J$616,255),0))),"")</f>
        <v/>
      </c>
      <c r="H431" s="434" t="str">
        <f t="array" ref="H431">IFERROR(IF(INDEX('Disaggregation Data'!$N$315:$N$616,MATCH(LEFT(X431,255),LEFT('Disaggregation Data'!$J$315:$J$616,255),0))=0,"",INDEX('Disaggregation Data'!$N$315:$N$616,MATCH(LEFT(X431,255),LEFT('Disaggregation Data'!J$315:$J$616,255),0))),"")</f>
        <v/>
      </c>
      <c r="I431" s="434" t="str">
        <f t="array" ref="I431">IFERROR(IF(INDEX('Disaggregation Data'!$Q$315:$Q$616,MATCH(LEFT(X431,255),LEFT('Disaggregation Data'!$J$315:$J$616,255),0))=0,"",INDEX('Disaggregation Data'!$Q$315:$Q$616,MATCH(LEFT(X431,255),LEFT('Disaggregation Data'!J$315:$J$616,255),0))),"")</f>
        <v/>
      </c>
      <c r="J431" s="448" t="str">
        <f t="array" ref="J431">IFERROR(IF(INDEX('Disaggregation Data'!$R$315:$R$616,MATCH(LEFT(X431,255),LEFT('Disaggregation Data'!$J$315:$J$616,255),0))=0,"",INDEX('Disaggregation Data'!$R$315:$R$616,MATCH(LEFT(X431,255),LEFT('Disaggregation Data'!J$315:$J$616,255),0))),"")</f>
        <v/>
      </c>
      <c r="K431" s="485"/>
      <c r="L431" s="485"/>
      <c r="M431" s="485"/>
      <c r="N431" s="485"/>
      <c r="O431" s="485"/>
      <c r="P431" s="430"/>
      <c r="Q431" s="430"/>
      <c r="R431" s="430"/>
      <c r="S431" s="430"/>
      <c r="T431" s="430"/>
      <c r="U431" s="434" t="str">
        <f t="array" ref="U431">IFERROR(IF(INDEX('Disaggregation Data'!$O$315:$O$616,MATCH(LEFT(X431,255),LEFT('Disaggregation Data'!$J$315:$J$616,255),0))=0,"",INDEX('Disaggregation Data'!$O$315:$O$616,MATCH(LEFT(X431,255),LEFT('Disaggregation Data'!J$315:$J$616,255),0))),"")</f>
        <v/>
      </c>
      <c r="V431" s="448" t="str">
        <f t="array" ref="V431">IFERROR(IF(INDEX('Disaggregation Data'!$P$315:$P$616,MATCH(LEFT(X431,255),LEFT('Disaggregation Data'!$J$315:$J$616,255),0))=0,"",INDEX('Disaggregation Data'!$P$315:$P$616,MATCH(LEFT(X431,255),LEFT('Disaggregation Data'!J$315:$J$616,255),0))),"")</f>
        <v/>
      </c>
      <c r="W431" s="528"/>
      <c r="X431" s="528" t="str">
        <f t="shared" si="28"/>
        <v/>
      </c>
      <c r="Y431" s="528">
        <f t="shared" si="29"/>
        <v>34</v>
      </c>
      <c r="Z431" s="528" t="str">
        <f t="shared" si="30"/>
        <v/>
      </c>
      <c r="AA431" s="528" t="b">
        <f t="shared" si="31"/>
        <v>0</v>
      </c>
      <c r="AB431" s="528" t="s">
        <v>2144</v>
      </c>
      <c r="AC431" s="528" t="str">
        <f t="array" ref="AC431">IFERROR(IF(INDEX('Disaggregation Records'!$G$95:$G$183,MATCH(LEFT(Z431,255),LEFT('Disaggregation Records'!$D$95:$D$183,255),0))=0,"",INDEX('Disaggregation Records'!$G$95:$G$183,MATCH(LEFT(Z431,255),LEFT('Disaggregation Records'!$D$95:$D$183,255),0))),"")</f>
        <v/>
      </c>
      <c r="AD431" s="528" t="s">
        <v>945</v>
      </c>
      <c r="AE431" s="393"/>
      <c r="AF431" s="134"/>
      <c r="AG431" s="134"/>
    </row>
    <row r="432" spans="1:33" ht="47.1" customHeight="1" x14ac:dyDescent="0.25">
      <c r="A432" s="410">
        <v>11</v>
      </c>
      <c r="B432" s="428" t="str">
        <f>IFERROR(VLOOKUP(A432,'Coverage Indicators - Section D'!$A$10:$Y$42,25,FALSE),"")</f>
        <v/>
      </c>
      <c r="C432" s="523" t="str">
        <f t="array" ref="C432">IFERROR(IF(INDEX('Disaggregation Records'!$E$95:$E$183,MATCH(LEFT(Z432,255),LEFT('Disaggregation Records'!$D$95:$D$183,255),0))=0,"",INDEX('Disaggregation Records'!$E$95:$E$183,MATCH(LEFT(Z432,255),LEFT('Disaggregation Records'!$D$95:$D$183,255),0))),"")</f>
        <v/>
      </c>
      <c r="D432" s="523" t="str">
        <f t="array" ref="D432">IFERROR(IF(INDEX('Disaggregation Records'!$F$95:$F$183,MATCH(LEFT(Z432,255),LEFT('Disaggregation Records'!$D$95:$D$183,255),0))=0,"",INDEX('Disaggregation Records'!$F$95:$F$183,MATCH(LEFT(Z432,255),LEFT('Disaggregation Records'!$D$95:$D$183,255),0))),"")</f>
        <v/>
      </c>
      <c r="E432" s="430" t="str">
        <f t="array" ref="E432">IFERROR(IF(INDEX('Disaggregation Data'!$K$315:$K$616,MATCH(LEFT(X432,255),LEFT('Disaggregation Data'!$J$315:$J$616,255),0))=0,"",INDEX('Disaggregation Data'!$K$315:$K$616,MATCH(LEFT(X432,255),LEFT('Disaggregation Data'!J$315:$J$616,255),0))),"")</f>
        <v/>
      </c>
      <c r="F432" s="431" t="str">
        <f t="array" ref="F432">IFERROR(IF(INDEX('Disaggregation Data'!$L$315:$L$616,MATCH(LEFT(X432,255),LEFT('Disaggregation Data'!$J$315:$J$616,255),0))=0,"",INDEX('Disaggregation Data'!$L$315:$L$616,MATCH(LEFT(X432,255),LEFT('Disaggregation Data'!J$315:$J$616,255),0))),"")</f>
        <v/>
      </c>
      <c r="G432" s="495" t="str">
        <f t="array" ref="G432">IFERROR(IF(INDEX('Disaggregation Data'!$M$315:$M$616,MATCH(LEFT(X432,255),LEFT('Disaggregation Data'!$J$315:$J$616,255),0))=0,(E432/F432)*100,INDEX('Disaggregation Data'!$M$315:$M$616,MATCH(LEFT(X432,255),LEFT('Disaggregation Data'!J$315:$J$616,255),0))),"")</f>
        <v/>
      </c>
      <c r="H432" s="434" t="str">
        <f t="array" ref="H432">IFERROR(IF(INDEX('Disaggregation Data'!$N$315:$N$616,MATCH(LEFT(X432,255),LEFT('Disaggregation Data'!$J$315:$J$616,255),0))=0,"",INDEX('Disaggregation Data'!$N$315:$N$616,MATCH(LEFT(X432,255),LEFT('Disaggregation Data'!J$315:$J$616,255),0))),"")</f>
        <v/>
      </c>
      <c r="I432" s="434" t="str">
        <f t="array" ref="I432">IFERROR(IF(INDEX('Disaggregation Data'!$Q$315:$Q$616,MATCH(LEFT(X432,255),LEFT('Disaggregation Data'!$J$315:$J$616,255),0))=0,"",INDEX('Disaggregation Data'!$Q$315:$Q$616,MATCH(LEFT(X432,255),LEFT('Disaggregation Data'!J$315:$J$616,255),0))),"")</f>
        <v/>
      </c>
      <c r="J432" s="448" t="str">
        <f t="array" ref="J432">IFERROR(IF(INDEX('Disaggregation Data'!$R$315:$R$616,MATCH(LEFT(X432,255),LEFT('Disaggregation Data'!$J$315:$J$616,255),0))=0,"",INDEX('Disaggregation Data'!$R$315:$R$616,MATCH(LEFT(X432,255),LEFT('Disaggregation Data'!J$315:$J$616,255),0))),"")</f>
        <v/>
      </c>
      <c r="K432" s="485"/>
      <c r="L432" s="485"/>
      <c r="M432" s="485"/>
      <c r="N432" s="485"/>
      <c r="O432" s="485"/>
      <c r="P432" s="430"/>
      <c r="Q432" s="430"/>
      <c r="R432" s="430"/>
      <c r="S432" s="430"/>
      <c r="T432" s="430"/>
      <c r="U432" s="434" t="str">
        <f t="array" ref="U432">IFERROR(IF(INDEX('Disaggregation Data'!$O$315:$O$616,MATCH(LEFT(X432,255),LEFT('Disaggregation Data'!$J$315:$J$616,255),0))=0,"",INDEX('Disaggregation Data'!$O$315:$O$616,MATCH(LEFT(X432,255),LEFT('Disaggregation Data'!J$315:$J$616,255),0))),"")</f>
        <v/>
      </c>
      <c r="V432" s="448" t="str">
        <f t="array" ref="V432">IFERROR(IF(INDEX('Disaggregation Data'!$P$315:$P$616,MATCH(LEFT(X432,255),LEFT('Disaggregation Data'!$J$315:$J$616,255),0))=0,"",INDEX('Disaggregation Data'!$P$315:$P$616,MATCH(LEFT(X432,255),LEFT('Disaggregation Data'!J$315:$J$616,255),0))),"")</f>
        <v/>
      </c>
      <c r="W432" s="528"/>
      <c r="X432" s="528" t="str">
        <f t="shared" si="28"/>
        <v/>
      </c>
      <c r="Y432" s="528">
        <f t="shared" si="29"/>
        <v>35</v>
      </c>
      <c r="Z432" s="528" t="str">
        <f t="shared" si="30"/>
        <v/>
      </c>
      <c r="AA432" s="528" t="b">
        <f t="shared" si="31"/>
        <v>0</v>
      </c>
      <c r="AB432" s="528" t="s">
        <v>2145</v>
      </c>
      <c r="AC432" s="528" t="str">
        <f t="array" ref="AC432">IFERROR(IF(INDEX('Disaggregation Records'!$G$95:$G$183,MATCH(LEFT(Z432,255),LEFT('Disaggregation Records'!$D$95:$D$183,255),0))=0,"",INDEX('Disaggregation Records'!$G$95:$G$183,MATCH(LEFT(Z432,255),LEFT('Disaggregation Records'!$D$95:$D$183,255),0))),"")</f>
        <v/>
      </c>
      <c r="AD432" s="528" t="s">
        <v>945</v>
      </c>
      <c r="AE432" s="393"/>
      <c r="AF432" s="134"/>
      <c r="AG432" s="134"/>
    </row>
    <row r="433" spans="1:33" ht="47.1" customHeight="1" x14ac:dyDescent="0.25">
      <c r="A433" s="410">
        <v>11</v>
      </c>
      <c r="B433" s="428" t="str">
        <f>IFERROR(VLOOKUP(A433,'Coverage Indicators - Section D'!$A$10:$Y$42,25,FALSE),"")</f>
        <v/>
      </c>
      <c r="C433" s="523" t="str">
        <f t="array" ref="C433">IFERROR(IF(INDEX('Disaggregation Records'!$E$95:$E$183,MATCH(LEFT(Z433,255),LEFT('Disaggregation Records'!$D$95:$D$183,255),0))=0,"",INDEX('Disaggregation Records'!$E$95:$E$183,MATCH(LEFT(Z433,255),LEFT('Disaggregation Records'!$D$95:$D$183,255),0))),"")</f>
        <v/>
      </c>
      <c r="D433" s="523" t="str">
        <f t="array" ref="D433">IFERROR(IF(INDEX('Disaggregation Records'!$F$95:$F$183,MATCH(LEFT(Z433,255),LEFT('Disaggregation Records'!$D$95:$D$183,255),0))=0,"",INDEX('Disaggregation Records'!$F$95:$F$183,MATCH(LEFT(Z433,255),LEFT('Disaggregation Records'!$D$95:$D$183,255),0))),"")</f>
        <v/>
      </c>
      <c r="E433" s="430" t="str">
        <f t="array" ref="E433">IFERROR(IF(INDEX('Disaggregation Data'!$K$315:$K$616,MATCH(LEFT(X433,255),LEFT('Disaggregation Data'!$J$315:$J$616,255),0))=0,"",INDEX('Disaggregation Data'!$K$315:$K$616,MATCH(LEFT(X433,255),LEFT('Disaggregation Data'!J$315:$J$616,255),0))),"")</f>
        <v/>
      </c>
      <c r="F433" s="431" t="str">
        <f t="array" ref="F433">IFERROR(IF(INDEX('Disaggregation Data'!$L$315:$L$616,MATCH(LEFT(X433,255),LEFT('Disaggregation Data'!$J$315:$J$616,255),0))=0,"",INDEX('Disaggregation Data'!$L$315:$L$616,MATCH(LEFT(X433,255),LEFT('Disaggregation Data'!J$315:$J$616,255),0))),"")</f>
        <v/>
      </c>
      <c r="G433" s="495" t="str">
        <f t="array" ref="G433">IFERROR(IF(INDEX('Disaggregation Data'!$M$315:$M$616,MATCH(LEFT(X433,255),LEFT('Disaggregation Data'!$J$315:$J$616,255),0))=0,(E433/F433)*100,INDEX('Disaggregation Data'!$M$315:$M$616,MATCH(LEFT(X433,255),LEFT('Disaggregation Data'!J$315:$J$616,255),0))),"")</f>
        <v/>
      </c>
      <c r="H433" s="434" t="str">
        <f t="array" ref="H433">IFERROR(IF(INDEX('Disaggregation Data'!$N$315:$N$616,MATCH(LEFT(X433,255),LEFT('Disaggregation Data'!$J$315:$J$616,255),0))=0,"",INDEX('Disaggregation Data'!$N$315:$N$616,MATCH(LEFT(X433,255),LEFT('Disaggregation Data'!J$315:$J$616,255),0))),"")</f>
        <v/>
      </c>
      <c r="I433" s="434" t="str">
        <f t="array" ref="I433">IFERROR(IF(INDEX('Disaggregation Data'!$Q$315:$Q$616,MATCH(LEFT(X433,255),LEFT('Disaggregation Data'!$J$315:$J$616,255),0))=0,"",INDEX('Disaggregation Data'!$Q$315:$Q$616,MATCH(LEFT(X433,255),LEFT('Disaggregation Data'!J$315:$J$616,255),0))),"")</f>
        <v/>
      </c>
      <c r="J433" s="448" t="str">
        <f t="array" ref="J433">IFERROR(IF(INDEX('Disaggregation Data'!$R$315:$R$616,MATCH(LEFT(X433,255),LEFT('Disaggregation Data'!$J$315:$J$616,255),0))=0,"",INDEX('Disaggregation Data'!$R$315:$R$616,MATCH(LEFT(X433,255),LEFT('Disaggregation Data'!J$315:$J$616,255),0))),"")</f>
        <v/>
      </c>
      <c r="K433" s="485"/>
      <c r="L433" s="485"/>
      <c r="M433" s="485"/>
      <c r="N433" s="485"/>
      <c r="O433" s="485"/>
      <c r="P433" s="430"/>
      <c r="Q433" s="430"/>
      <c r="R433" s="430"/>
      <c r="S433" s="430"/>
      <c r="T433" s="430"/>
      <c r="U433" s="434" t="str">
        <f t="array" ref="U433">IFERROR(IF(INDEX('Disaggregation Data'!$O$315:$O$616,MATCH(LEFT(X433,255),LEFT('Disaggregation Data'!$J$315:$J$616,255),0))=0,"",INDEX('Disaggregation Data'!$O$315:$O$616,MATCH(LEFT(X433,255),LEFT('Disaggregation Data'!J$315:$J$616,255),0))),"")</f>
        <v/>
      </c>
      <c r="V433" s="448" t="str">
        <f t="array" ref="V433">IFERROR(IF(INDEX('Disaggregation Data'!$P$315:$P$616,MATCH(LEFT(X433,255),LEFT('Disaggregation Data'!$J$315:$J$616,255),0))=0,"",INDEX('Disaggregation Data'!$P$315:$P$616,MATCH(LEFT(X433,255),LEFT('Disaggregation Data'!J$315:$J$616,255),0))),"")</f>
        <v/>
      </c>
      <c r="W433" s="528"/>
      <c r="X433" s="528" t="str">
        <f t="shared" si="28"/>
        <v/>
      </c>
      <c r="Y433" s="528">
        <f t="shared" si="29"/>
        <v>36</v>
      </c>
      <c r="Z433" s="528" t="str">
        <f t="shared" si="30"/>
        <v/>
      </c>
      <c r="AA433" s="528" t="b">
        <f t="shared" si="31"/>
        <v>0</v>
      </c>
      <c r="AB433" s="528" t="s">
        <v>2146</v>
      </c>
      <c r="AC433" s="528" t="str">
        <f t="array" ref="AC433">IFERROR(IF(INDEX('Disaggregation Records'!$G$95:$G$183,MATCH(LEFT(Z433,255),LEFT('Disaggregation Records'!$D$95:$D$183,255),0))=0,"",INDEX('Disaggregation Records'!$G$95:$G$183,MATCH(LEFT(Z433,255),LEFT('Disaggregation Records'!$D$95:$D$183,255),0))),"")</f>
        <v/>
      </c>
      <c r="AD433" s="528" t="s">
        <v>945</v>
      </c>
      <c r="AE433" s="393"/>
      <c r="AF433" s="134"/>
      <c r="AG433" s="134"/>
    </row>
    <row r="434" spans="1:33" ht="47.1" customHeight="1" x14ac:dyDescent="0.25">
      <c r="A434" s="410">
        <v>11</v>
      </c>
      <c r="B434" s="428" t="str">
        <f>IFERROR(VLOOKUP(A434,'Coverage Indicators - Section D'!$A$10:$Y$42,25,FALSE),"")</f>
        <v/>
      </c>
      <c r="C434" s="523" t="str">
        <f t="array" ref="C434">IFERROR(IF(INDEX('Disaggregation Records'!$E$95:$E$183,MATCH(LEFT(Z434,255),LEFT('Disaggregation Records'!$D$95:$D$183,255),0))=0,"",INDEX('Disaggregation Records'!$E$95:$E$183,MATCH(LEFT(Z434,255),LEFT('Disaggregation Records'!$D$95:$D$183,255),0))),"")</f>
        <v/>
      </c>
      <c r="D434" s="523" t="str">
        <f t="array" ref="D434">IFERROR(IF(INDEX('Disaggregation Records'!$F$95:$F$183,MATCH(LEFT(Z434,255),LEFT('Disaggregation Records'!$D$95:$D$183,255),0))=0,"",INDEX('Disaggregation Records'!$F$95:$F$183,MATCH(LEFT(Z434,255),LEFT('Disaggregation Records'!$D$95:$D$183,255),0))),"")</f>
        <v/>
      </c>
      <c r="E434" s="430" t="str">
        <f t="array" ref="E434">IFERROR(IF(INDEX('Disaggregation Data'!$K$315:$K$616,MATCH(LEFT(X434,255),LEFT('Disaggregation Data'!$J$315:$J$616,255),0))=0,"",INDEX('Disaggregation Data'!$K$315:$K$616,MATCH(LEFT(X434,255),LEFT('Disaggregation Data'!J$315:$J$616,255),0))),"")</f>
        <v/>
      </c>
      <c r="F434" s="431" t="str">
        <f t="array" ref="F434">IFERROR(IF(INDEX('Disaggregation Data'!$L$315:$L$616,MATCH(LEFT(X434,255),LEFT('Disaggregation Data'!$J$315:$J$616,255),0))=0,"",INDEX('Disaggregation Data'!$L$315:$L$616,MATCH(LEFT(X434,255),LEFT('Disaggregation Data'!J$315:$J$616,255),0))),"")</f>
        <v/>
      </c>
      <c r="G434" s="495" t="str">
        <f t="array" ref="G434">IFERROR(IF(INDEX('Disaggregation Data'!$M$315:$M$616,MATCH(LEFT(X434,255),LEFT('Disaggregation Data'!$J$315:$J$616,255),0))=0,(E434/F434)*100,INDEX('Disaggregation Data'!$M$315:$M$616,MATCH(LEFT(X434,255),LEFT('Disaggregation Data'!J$315:$J$616,255),0))),"")</f>
        <v/>
      </c>
      <c r="H434" s="434" t="str">
        <f t="array" ref="H434">IFERROR(IF(INDEX('Disaggregation Data'!$N$315:$N$616,MATCH(LEFT(X434,255),LEFT('Disaggregation Data'!$J$315:$J$616,255),0))=0,"",INDEX('Disaggregation Data'!$N$315:$N$616,MATCH(LEFT(X434,255),LEFT('Disaggregation Data'!J$315:$J$616,255),0))),"")</f>
        <v/>
      </c>
      <c r="I434" s="434" t="str">
        <f t="array" ref="I434">IFERROR(IF(INDEX('Disaggregation Data'!$Q$315:$Q$616,MATCH(LEFT(X434,255),LEFT('Disaggregation Data'!$J$315:$J$616,255),0))=0,"",INDEX('Disaggregation Data'!$Q$315:$Q$616,MATCH(LEFT(X434,255),LEFT('Disaggregation Data'!J$315:$J$616,255),0))),"")</f>
        <v/>
      </c>
      <c r="J434" s="448" t="str">
        <f t="array" ref="J434">IFERROR(IF(INDEX('Disaggregation Data'!$R$315:$R$616,MATCH(LEFT(X434,255),LEFT('Disaggregation Data'!$J$315:$J$616,255),0))=0,"",INDEX('Disaggregation Data'!$R$315:$R$616,MATCH(LEFT(X434,255),LEFT('Disaggregation Data'!J$315:$J$616,255),0))),"")</f>
        <v/>
      </c>
      <c r="K434" s="485"/>
      <c r="L434" s="485"/>
      <c r="M434" s="485"/>
      <c r="N434" s="485"/>
      <c r="O434" s="485"/>
      <c r="P434" s="430"/>
      <c r="Q434" s="430"/>
      <c r="R434" s="430"/>
      <c r="S434" s="430"/>
      <c r="T434" s="430"/>
      <c r="U434" s="434" t="str">
        <f t="array" ref="U434">IFERROR(IF(INDEX('Disaggregation Data'!$O$315:$O$616,MATCH(LEFT(X434,255),LEFT('Disaggregation Data'!$J$315:$J$616,255),0))=0,"",INDEX('Disaggregation Data'!$O$315:$O$616,MATCH(LEFT(X434,255),LEFT('Disaggregation Data'!J$315:$J$616,255),0))),"")</f>
        <v/>
      </c>
      <c r="V434" s="448" t="str">
        <f t="array" ref="V434">IFERROR(IF(INDEX('Disaggregation Data'!$P$315:$P$616,MATCH(LEFT(X434,255),LEFT('Disaggregation Data'!$J$315:$J$616,255),0))=0,"",INDEX('Disaggregation Data'!$P$315:$P$616,MATCH(LEFT(X434,255),LEFT('Disaggregation Data'!J$315:$J$616,255),0))),"")</f>
        <v/>
      </c>
      <c r="W434" s="528"/>
      <c r="X434" s="528" t="str">
        <f t="shared" si="28"/>
        <v/>
      </c>
      <c r="Y434" s="528">
        <f t="shared" si="29"/>
        <v>37</v>
      </c>
      <c r="Z434" s="528" t="str">
        <f t="shared" si="30"/>
        <v/>
      </c>
      <c r="AA434" s="528" t="b">
        <f t="shared" si="31"/>
        <v>0</v>
      </c>
      <c r="AB434" s="528" t="s">
        <v>2147</v>
      </c>
      <c r="AC434" s="528" t="str">
        <f t="array" ref="AC434">IFERROR(IF(INDEX('Disaggregation Records'!$G$95:$G$183,MATCH(LEFT(Z434,255),LEFT('Disaggregation Records'!$D$95:$D$183,255),0))=0,"",INDEX('Disaggregation Records'!$G$95:$G$183,MATCH(LEFT(Z434,255),LEFT('Disaggregation Records'!$D$95:$D$183,255),0))),"")</f>
        <v/>
      </c>
      <c r="AD434" s="528" t="s">
        <v>945</v>
      </c>
      <c r="AE434" s="393"/>
      <c r="AF434" s="134"/>
      <c r="AG434" s="134"/>
    </row>
    <row r="435" spans="1:33" ht="47.1" customHeight="1" x14ac:dyDescent="0.25">
      <c r="A435" s="410">
        <v>11</v>
      </c>
      <c r="B435" s="428" t="str">
        <f>IFERROR(VLOOKUP(A435,'Coverage Indicators - Section D'!$A$10:$Y$42,25,FALSE),"")</f>
        <v/>
      </c>
      <c r="C435" s="523" t="str">
        <f t="array" ref="C435">IFERROR(IF(INDEX('Disaggregation Records'!$E$95:$E$183,MATCH(LEFT(Z435,255),LEFT('Disaggregation Records'!$D$95:$D$183,255),0))=0,"",INDEX('Disaggregation Records'!$E$95:$E$183,MATCH(LEFT(Z435,255),LEFT('Disaggregation Records'!$D$95:$D$183,255),0))),"")</f>
        <v/>
      </c>
      <c r="D435" s="523" t="str">
        <f t="array" ref="D435">IFERROR(IF(INDEX('Disaggregation Records'!$F$95:$F$183,MATCH(LEFT(Z435,255),LEFT('Disaggregation Records'!$D$95:$D$183,255),0))=0,"",INDEX('Disaggregation Records'!$F$95:$F$183,MATCH(LEFT(Z435,255),LEFT('Disaggregation Records'!$D$95:$D$183,255),0))),"")</f>
        <v/>
      </c>
      <c r="E435" s="430" t="str">
        <f t="array" ref="E435">IFERROR(IF(INDEX('Disaggregation Data'!$K$315:$K$616,MATCH(LEFT(X435,255),LEFT('Disaggregation Data'!$J$315:$J$616,255),0))=0,"",INDEX('Disaggregation Data'!$K$315:$K$616,MATCH(LEFT(X435,255),LEFT('Disaggregation Data'!J$315:$J$616,255),0))),"")</f>
        <v/>
      </c>
      <c r="F435" s="431" t="str">
        <f t="array" ref="F435">IFERROR(IF(INDEX('Disaggregation Data'!$L$315:$L$616,MATCH(LEFT(X435,255),LEFT('Disaggregation Data'!$J$315:$J$616,255),0))=0,"",INDEX('Disaggregation Data'!$L$315:$L$616,MATCH(LEFT(X435,255),LEFT('Disaggregation Data'!J$315:$J$616,255),0))),"")</f>
        <v/>
      </c>
      <c r="G435" s="495" t="str">
        <f t="array" ref="G435">IFERROR(IF(INDEX('Disaggregation Data'!$M$315:$M$616,MATCH(LEFT(X435,255),LEFT('Disaggregation Data'!$J$315:$J$616,255),0))=0,(E435/F435)*100,INDEX('Disaggregation Data'!$M$315:$M$616,MATCH(LEFT(X435,255),LEFT('Disaggregation Data'!J$315:$J$616,255),0))),"")</f>
        <v/>
      </c>
      <c r="H435" s="434" t="str">
        <f t="array" ref="H435">IFERROR(IF(INDEX('Disaggregation Data'!$N$315:$N$616,MATCH(LEFT(X435,255),LEFT('Disaggregation Data'!$J$315:$J$616,255),0))=0,"",INDEX('Disaggregation Data'!$N$315:$N$616,MATCH(LEFT(X435,255),LEFT('Disaggregation Data'!J$315:$J$616,255),0))),"")</f>
        <v/>
      </c>
      <c r="I435" s="434" t="str">
        <f t="array" ref="I435">IFERROR(IF(INDEX('Disaggregation Data'!$Q$315:$Q$616,MATCH(LEFT(X435,255),LEFT('Disaggregation Data'!$J$315:$J$616,255),0))=0,"",INDEX('Disaggregation Data'!$Q$315:$Q$616,MATCH(LEFT(X435,255),LEFT('Disaggregation Data'!J$315:$J$616,255),0))),"")</f>
        <v/>
      </c>
      <c r="J435" s="448" t="str">
        <f t="array" ref="J435">IFERROR(IF(INDEX('Disaggregation Data'!$R$315:$R$616,MATCH(LEFT(X435,255),LEFT('Disaggregation Data'!$J$315:$J$616,255),0))=0,"",INDEX('Disaggregation Data'!$R$315:$R$616,MATCH(LEFT(X435,255),LEFT('Disaggregation Data'!J$315:$J$616,255),0))),"")</f>
        <v/>
      </c>
      <c r="K435" s="485"/>
      <c r="L435" s="485"/>
      <c r="M435" s="485"/>
      <c r="N435" s="485"/>
      <c r="O435" s="485"/>
      <c r="P435" s="430"/>
      <c r="Q435" s="430"/>
      <c r="R435" s="430"/>
      <c r="S435" s="430"/>
      <c r="T435" s="430"/>
      <c r="U435" s="434" t="str">
        <f t="array" ref="U435">IFERROR(IF(INDEX('Disaggregation Data'!$O$315:$O$616,MATCH(LEFT(X435,255),LEFT('Disaggregation Data'!$J$315:$J$616,255),0))=0,"",INDEX('Disaggregation Data'!$O$315:$O$616,MATCH(LEFT(X435,255),LEFT('Disaggregation Data'!J$315:$J$616,255),0))),"")</f>
        <v/>
      </c>
      <c r="V435" s="448" t="str">
        <f t="array" ref="V435">IFERROR(IF(INDEX('Disaggregation Data'!$P$315:$P$616,MATCH(LEFT(X435,255),LEFT('Disaggregation Data'!$J$315:$J$616,255),0))=0,"",INDEX('Disaggregation Data'!$P$315:$P$616,MATCH(LEFT(X435,255),LEFT('Disaggregation Data'!J$315:$J$616,255),0))),"")</f>
        <v/>
      </c>
      <c r="W435" s="528"/>
      <c r="X435" s="528" t="str">
        <f t="shared" si="28"/>
        <v/>
      </c>
      <c r="Y435" s="528">
        <f t="shared" si="29"/>
        <v>38</v>
      </c>
      <c r="Z435" s="528" t="str">
        <f t="shared" si="30"/>
        <v/>
      </c>
      <c r="AA435" s="528" t="b">
        <f t="shared" si="31"/>
        <v>0</v>
      </c>
      <c r="AB435" s="528" t="s">
        <v>2148</v>
      </c>
      <c r="AC435" s="528" t="str">
        <f t="array" ref="AC435">IFERROR(IF(INDEX('Disaggregation Records'!$G$95:$G$183,MATCH(LEFT(Z435,255),LEFT('Disaggregation Records'!$D$95:$D$183,255),0))=0,"",INDEX('Disaggregation Records'!$G$95:$G$183,MATCH(LEFT(Z435,255),LEFT('Disaggregation Records'!$D$95:$D$183,255),0))),"")</f>
        <v/>
      </c>
      <c r="AD435" s="528" t="s">
        <v>945</v>
      </c>
      <c r="AE435" s="393"/>
      <c r="AF435" s="134"/>
      <c r="AG435" s="134"/>
    </row>
    <row r="436" spans="1:33" ht="47.1" customHeight="1" x14ac:dyDescent="0.25">
      <c r="A436" s="410">
        <v>11</v>
      </c>
      <c r="B436" s="428" t="str">
        <f>IFERROR(VLOOKUP(A436,'Coverage Indicators - Section D'!$A$10:$Y$42,25,FALSE),"")</f>
        <v/>
      </c>
      <c r="C436" s="523" t="str">
        <f t="array" ref="C436">IFERROR(IF(INDEX('Disaggregation Records'!$E$95:$E$183,MATCH(LEFT(Z436,255),LEFT('Disaggregation Records'!$D$95:$D$183,255),0))=0,"",INDEX('Disaggregation Records'!$E$95:$E$183,MATCH(LEFT(Z436,255),LEFT('Disaggregation Records'!$D$95:$D$183,255),0))),"")</f>
        <v/>
      </c>
      <c r="D436" s="523" t="str">
        <f t="array" ref="D436">IFERROR(IF(INDEX('Disaggregation Records'!$F$95:$F$183,MATCH(LEFT(Z436,255),LEFT('Disaggregation Records'!$D$95:$D$183,255),0))=0,"",INDEX('Disaggregation Records'!$F$95:$F$183,MATCH(LEFT(Z436,255),LEFT('Disaggregation Records'!$D$95:$D$183,255),0))),"")</f>
        <v/>
      </c>
      <c r="E436" s="430" t="str">
        <f t="array" ref="E436">IFERROR(IF(INDEX('Disaggregation Data'!$K$315:$K$616,MATCH(LEFT(X436,255),LEFT('Disaggregation Data'!$J$315:$J$616,255),0))=0,"",INDEX('Disaggregation Data'!$K$315:$K$616,MATCH(LEFT(X436,255),LEFT('Disaggregation Data'!J$315:$J$616,255),0))),"")</f>
        <v/>
      </c>
      <c r="F436" s="431" t="str">
        <f t="array" ref="F436">IFERROR(IF(INDEX('Disaggregation Data'!$L$315:$L$616,MATCH(LEFT(X436,255),LEFT('Disaggregation Data'!$J$315:$J$616,255),0))=0,"",INDEX('Disaggregation Data'!$L$315:$L$616,MATCH(LEFT(X436,255),LEFT('Disaggregation Data'!J$315:$J$616,255),0))),"")</f>
        <v/>
      </c>
      <c r="G436" s="495" t="str">
        <f t="array" ref="G436">IFERROR(IF(INDEX('Disaggregation Data'!$M$315:$M$616,MATCH(LEFT(X436,255),LEFT('Disaggregation Data'!$J$315:$J$616,255),0))=0,(E436/F436)*100,INDEX('Disaggregation Data'!$M$315:$M$616,MATCH(LEFT(X436,255),LEFT('Disaggregation Data'!J$315:$J$616,255),0))),"")</f>
        <v/>
      </c>
      <c r="H436" s="434" t="str">
        <f t="array" ref="H436">IFERROR(IF(INDEX('Disaggregation Data'!$N$315:$N$616,MATCH(LEFT(X436,255),LEFT('Disaggregation Data'!$J$315:$J$616,255),0))=0,"",INDEX('Disaggregation Data'!$N$315:$N$616,MATCH(LEFT(X436,255),LEFT('Disaggregation Data'!J$315:$J$616,255),0))),"")</f>
        <v/>
      </c>
      <c r="I436" s="434" t="str">
        <f t="array" ref="I436">IFERROR(IF(INDEX('Disaggregation Data'!$Q$315:$Q$616,MATCH(LEFT(X436,255),LEFT('Disaggregation Data'!$J$315:$J$616,255),0))=0,"",INDEX('Disaggregation Data'!$Q$315:$Q$616,MATCH(LEFT(X436,255),LEFT('Disaggregation Data'!J$315:$J$616,255),0))),"")</f>
        <v/>
      </c>
      <c r="J436" s="448" t="str">
        <f t="array" ref="J436">IFERROR(IF(INDEX('Disaggregation Data'!$R$315:$R$616,MATCH(LEFT(X436,255),LEFT('Disaggregation Data'!$J$315:$J$616,255),0))=0,"",INDEX('Disaggregation Data'!$R$315:$R$616,MATCH(LEFT(X436,255),LEFT('Disaggregation Data'!J$315:$J$616,255),0))),"")</f>
        <v/>
      </c>
      <c r="K436" s="485"/>
      <c r="L436" s="485"/>
      <c r="M436" s="485"/>
      <c r="N436" s="485"/>
      <c r="O436" s="485"/>
      <c r="P436" s="430"/>
      <c r="Q436" s="430"/>
      <c r="R436" s="430"/>
      <c r="S436" s="430"/>
      <c r="T436" s="430"/>
      <c r="U436" s="434" t="str">
        <f t="array" ref="U436">IFERROR(IF(INDEX('Disaggregation Data'!$O$315:$O$616,MATCH(LEFT(X436,255),LEFT('Disaggregation Data'!$J$315:$J$616,255),0))=0,"",INDEX('Disaggregation Data'!$O$315:$O$616,MATCH(LEFT(X436,255),LEFT('Disaggregation Data'!J$315:$J$616,255),0))),"")</f>
        <v/>
      </c>
      <c r="V436" s="448" t="str">
        <f t="array" ref="V436">IFERROR(IF(INDEX('Disaggregation Data'!$P$315:$P$616,MATCH(LEFT(X436,255),LEFT('Disaggregation Data'!$J$315:$J$616,255),0))=0,"",INDEX('Disaggregation Data'!$P$315:$P$616,MATCH(LEFT(X436,255),LEFT('Disaggregation Data'!J$315:$J$616,255),0))),"")</f>
        <v/>
      </c>
      <c r="W436" s="528"/>
      <c r="X436" s="528" t="str">
        <f t="shared" si="28"/>
        <v/>
      </c>
      <c r="Y436" s="528">
        <f t="shared" si="29"/>
        <v>39</v>
      </c>
      <c r="Z436" s="528" t="str">
        <f t="shared" si="30"/>
        <v/>
      </c>
      <c r="AA436" s="528" t="b">
        <f t="shared" si="31"/>
        <v>0</v>
      </c>
      <c r="AB436" s="528" t="s">
        <v>2149</v>
      </c>
      <c r="AC436" s="528" t="str">
        <f t="array" ref="AC436">IFERROR(IF(INDEX('Disaggregation Records'!$G$95:$G$183,MATCH(LEFT(Z436,255),LEFT('Disaggregation Records'!$D$95:$D$183,255),0))=0,"",INDEX('Disaggregation Records'!$G$95:$G$183,MATCH(LEFT(Z436,255),LEFT('Disaggregation Records'!$D$95:$D$183,255),0))),"")</f>
        <v/>
      </c>
      <c r="AD436" s="528" t="s">
        <v>945</v>
      </c>
      <c r="AE436" s="393"/>
      <c r="AF436" s="134"/>
      <c r="AG436" s="134"/>
    </row>
    <row r="437" spans="1:33" ht="47.1" customHeight="1" x14ac:dyDescent="0.25">
      <c r="A437" s="410">
        <v>12</v>
      </c>
      <c r="B437" s="428" t="str">
        <f>IFERROR(VLOOKUP(A437,'Coverage Indicators - Section D'!$A$10:$Y$42,25,FALSE),"")</f>
        <v/>
      </c>
      <c r="C437" s="523" t="str">
        <f t="array" ref="C437">IFERROR(IF(INDEX('Disaggregation Records'!$E$95:$E$183,MATCH(LEFT(Z437,255),LEFT('Disaggregation Records'!$D$95:$D$183,255),0))=0,"",INDEX('Disaggregation Records'!$E$95:$E$183,MATCH(LEFT(Z437,255),LEFT('Disaggregation Records'!$D$95:$D$183,255),0))),"")</f>
        <v/>
      </c>
      <c r="D437" s="523" t="str">
        <f t="array" ref="D437">IFERROR(IF(INDEX('Disaggregation Records'!$F$95:$F$183,MATCH(LEFT(Z437,255),LEFT('Disaggregation Records'!$D$95:$D$183,255),0))=0,"",INDEX('Disaggregation Records'!$F$95:$F$183,MATCH(LEFT(Z437,255),LEFT('Disaggregation Records'!$D$95:$D$183,255),0))),"")</f>
        <v/>
      </c>
      <c r="E437" s="430" t="str">
        <f t="array" ref="E437">IFERROR(IF(INDEX('Disaggregation Data'!$K$315:$K$616,MATCH(LEFT(X437,255),LEFT('Disaggregation Data'!$J$315:$J$616,255),0))=0,"",INDEX('Disaggregation Data'!$K$315:$K$616,MATCH(LEFT(X437,255),LEFT('Disaggregation Data'!J$315:$J$616,255),0))),"")</f>
        <v/>
      </c>
      <c r="F437" s="431" t="str">
        <f t="array" ref="F437">IFERROR(IF(INDEX('Disaggregation Data'!$L$315:$L$616,MATCH(LEFT(X437,255),LEFT('Disaggregation Data'!$J$315:$J$616,255),0))=0,"",INDEX('Disaggregation Data'!$L$315:$L$616,MATCH(LEFT(X437,255),LEFT('Disaggregation Data'!J$315:$J$616,255),0))),"")</f>
        <v/>
      </c>
      <c r="G437" s="495" t="str">
        <f t="array" ref="G437">IFERROR(IF(INDEX('Disaggregation Data'!$M$315:$M$616,MATCH(LEFT(X437,255),LEFT('Disaggregation Data'!$J$315:$J$616,255),0))=0,(E437/F437)*100,INDEX('Disaggregation Data'!$M$315:$M$616,MATCH(LEFT(X437,255),LEFT('Disaggregation Data'!J$315:$J$616,255),0))),"")</f>
        <v/>
      </c>
      <c r="H437" s="434" t="str">
        <f t="array" ref="H437">IFERROR(IF(INDEX('Disaggregation Data'!$N$315:$N$616,MATCH(LEFT(X437,255),LEFT('Disaggregation Data'!$J$315:$J$616,255),0))=0,"",INDEX('Disaggregation Data'!$N$315:$N$616,MATCH(LEFT(X437,255),LEFT('Disaggregation Data'!J$315:$J$616,255),0))),"")</f>
        <v/>
      </c>
      <c r="I437" s="434" t="str">
        <f t="array" ref="I437">IFERROR(IF(INDEX('Disaggregation Data'!$Q$315:$Q$616,MATCH(LEFT(X437,255),LEFT('Disaggregation Data'!$J$315:$J$616,255),0))=0,"",INDEX('Disaggregation Data'!$Q$315:$Q$616,MATCH(LEFT(X437,255),LEFT('Disaggregation Data'!J$315:$J$616,255),0))),"")</f>
        <v/>
      </c>
      <c r="J437" s="448" t="str">
        <f t="array" ref="J437">IFERROR(IF(INDEX('Disaggregation Data'!$R$315:$R$616,MATCH(LEFT(X437,255),LEFT('Disaggregation Data'!$J$315:$J$616,255),0))=0,"",INDEX('Disaggregation Data'!$R$315:$R$616,MATCH(LEFT(X437,255),LEFT('Disaggregation Data'!J$315:$J$616,255),0))),"")</f>
        <v/>
      </c>
      <c r="K437" s="485"/>
      <c r="L437" s="485"/>
      <c r="M437" s="485"/>
      <c r="N437" s="485"/>
      <c r="O437" s="485"/>
      <c r="P437" s="430"/>
      <c r="Q437" s="430"/>
      <c r="R437" s="430"/>
      <c r="S437" s="430"/>
      <c r="T437" s="430"/>
      <c r="U437" s="434" t="str">
        <f t="array" ref="U437">IFERROR(IF(INDEX('Disaggregation Data'!$O$315:$O$616,MATCH(LEFT(X437,255),LEFT('Disaggregation Data'!$J$315:$J$616,255),0))=0,"",INDEX('Disaggregation Data'!$O$315:$O$616,MATCH(LEFT(X437,255),LEFT('Disaggregation Data'!J$315:$J$616,255),0))),"")</f>
        <v/>
      </c>
      <c r="V437" s="448" t="str">
        <f t="array" ref="V437">IFERROR(IF(INDEX('Disaggregation Data'!$P$315:$P$616,MATCH(LEFT(X437,255),LEFT('Disaggregation Data'!$J$315:$J$616,255),0))=0,"",INDEX('Disaggregation Data'!$P$315:$P$616,MATCH(LEFT(X437,255),LEFT('Disaggregation Data'!J$315:$J$616,255),0))),"")</f>
        <v/>
      </c>
      <c r="W437" s="528"/>
      <c r="X437" s="528" t="str">
        <f t="shared" si="28"/>
        <v/>
      </c>
      <c r="Y437" s="528">
        <f t="shared" si="29"/>
        <v>40</v>
      </c>
      <c r="Z437" s="528" t="str">
        <f t="shared" si="30"/>
        <v/>
      </c>
      <c r="AA437" s="528" t="b">
        <f t="shared" si="31"/>
        <v>0</v>
      </c>
      <c r="AB437" s="528" t="s">
        <v>2150</v>
      </c>
      <c r="AC437" s="528" t="str">
        <f t="array" ref="AC437">IFERROR(IF(INDEX('Disaggregation Records'!$G$95:$G$183,MATCH(LEFT(Z437,255),LEFT('Disaggregation Records'!$D$95:$D$183,255),0))=0,"",INDEX('Disaggregation Records'!$G$95:$G$183,MATCH(LEFT(Z437,255),LEFT('Disaggregation Records'!$D$95:$D$183,255),0))),"")</f>
        <v/>
      </c>
      <c r="AD437" s="528" t="s">
        <v>948</v>
      </c>
      <c r="AE437" s="393"/>
      <c r="AF437" s="134"/>
      <c r="AG437" s="134"/>
    </row>
    <row r="438" spans="1:33" ht="47.1" customHeight="1" x14ac:dyDescent="0.25">
      <c r="A438" s="410">
        <v>12</v>
      </c>
      <c r="B438" s="428" t="str">
        <f>IFERROR(VLOOKUP(A438,'Coverage Indicators - Section D'!$A$10:$Y$42,25,FALSE),"")</f>
        <v/>
      </c>
      <c r="C438" s="523" t="str">
        <f t="array" ref="C438">IFERROR(IF(INDEX('Disaggregation Records'!$E$95:$E$183,MATCH(LEFT(Z438,255),LEFT('Disaggregation Records'!$D$95:$D$183,255),0))=0,"",INDEX('Disaggregation Records'!$E$95:$E$183,MATCH(LEFT(Z438,255),LEFT('Disaggregation Records'!$D$95:$D$183,255),0))),"")</f>
        <v/>
      </c>
      <c r="D438" s="523" t="str">
        <f t="array" ref="D438">IFERROR(IF(INDEX('Disaggregation Records'!$F$95:$F$183,MATCH(LEFT(Z438,255),LEFT('Disaggregation Records'!$D$95:$D$183,255),0))=0,"",INDEX('Disaggregation Records'!$F$95:$F$183,MATCH(LEFT(Z438,255),LEFT('Disaggregation Records'!$D$95:$D$183,255),0))),"")</f>
        <v/>
      </c>
      <c r="E438" s="430" t="str">
        <f t="array" ref="E438">IFERROR(IF(INDEX('Disaggregation Data'!$K$315:$K$616,MATCH(LEFT(X438,255),LEFT('Disaggregation Data'!$J$315:$J$616,255),0))=0,"",INDEX('Disaggregation Data'!$K$315:$K$616,MATCH(LEFT(X438,255),LEFT('Disaggregation Data'!J$315:$J$616,255),0))),"")</f>
        <v/>
      </c>
      <c r="F438" s="431" t="str">
        <f t="array" ref="F438">IFERROR(IF(INDEX('Disaggregation Data'!$L$315:$L$616,MATCH(LEFT(X438,255),LEFT('Disaggregation Data'!$J$315:$J$616,255),0))=0,"",INDEX('Disaggregation Data'!$L$315:$L$616,MATCH(LEFT(X438,255),LEFT('Disaggregation Data'!J$315:$J$616,255),0))),"")</f>
        <v/>
      </c>
      <c r="G438" s="495" t="str">
        <f t="array" ref="G438">IFERROR(IF(INDEX('Disaggregation Data'!$M$315:$M$616,MATCH(LEFT(X438,255),LEFT('Disaggregation Data'!$J$315:$J$616,255),0))=0,(E438/F438)*100,INDEX('Disaggregation Data'!$M$315:$M$616,MATCH(LEFT(X438,255),LEFT('Disaggregation Data'!J$315:$J$616,255),0))),"")</f>
        <v/>
      </c>
      <c r="H438" s="434" t="str">
        <f t="array" ref="H438">IFERROR(IF(INDEX('Disaggregation Data'!$N$315:$N$616,MATCH(LEFT(X438,255),LEFT('Disaggregation Data'!$J$315:$J$616,255),0))=0,"",INDEX('Disaggregation Data'!$N$315:$N$616,MATCH(LEFT(X438,255),LEFT('Disaggregation Data'!J$315:$J$616,255),0))),"")</f>
        <v/>
      </c>
      <c r="I438" s="434" t="str">
        <f t="array" ref="I438">IFERROR(IF(INDEX('Disaggregation Data'!$Q$315:$Q$616,MATCH(LEFT(X438,255),LEFT('Disaggregation Data'!$J$315:$J$616,255),0))=0,"",INDEX('Disaggregation Data'!$Q$315:$Q$616,MATCH(LEFT(X438,255),LEFT('Disaggregation Data'!J$315:$J$616,255),0))),"")</f>
        <v/>
      </c>
      <c r="J438" s="448" t="str">
        <f t="array" ref="J438">IFERROR(IF(INDEX('Disaggregation Data'!$R$315:$R$616,MATCH(LEFT(X438,255),LEFT('Disaggregation Data'!$J$315:$J$616,255),0))=0,"",INDEX('Disaggregation Data'!$R$315:$R$616,MATCH(LEFT(X438,255),LEFT('Disaggregation Data'!J$315:$J$616,255),0))),"")</f>
        <v/>
      </c>
      <c r="K438" s="485"/>
      <c r="L438" s="485"/>
      <c r="M438" s="485"/>
      <c r="N438" s="485"/>
      <c r="O438" s="485"/>
      <c r="P438" s="430"/>
      <c r="Q438" s="430"/>
      <c r="R438" s="430"/>
      <c r="S438" s="430"/>
      <c r="T438" s="430"/>
      <c r="U438" s="434" t="str">
        <f t="array" ref="U438">IFERROR(IF(INDEX('Disaggregation Data'!$O$315:$O$616,MATCH(LEFT(X438,255),LEFT('Disaggregation Data'!$J$315:$J$616,255),0))=0,"",INDEX('Disaggregation Data'!$O$315:$O$616,MATCH(LEFT(X438,255),LEFT('Disaggregation Data'!J$315:$J$616,255),0))),"")</f>
        <v/>
      </c>
      <c r="V438" s="448" t="str">
        <f t="array" ref="V438">IFERROR(IF(INDEX('Disaggregation Data'!$P$315:$P$616,MATCH(LEFT(X438,255),LEFT('Disaggregation Data'!$J$315:$J$616,255),0))=0,"",INDEX('Disaggregation Data'!$P$315:$P$616,MATCH(LEFT(X438,255),LEFT('Disaggregation Data'!J$315:$J$616,255),0))),"")</f>
        <v/>
      </c>
      <c r="W438" s="528"/>
      <c r="X438" s="528" t="str">
        <f t="shared" si="28"/>
        <v/>
      </c>
      <c r="Y438" s="528">
        <f t="shared" si="29"/>
        <v>41</v>
      </c>
      <c r="Z438" s="528" t="str">
        <f t="shared" si="30"/>
        <v/>
      </c>
      <c r="AA438" s="528" t="b">
        <f t="shared" si="31"/>
        <v>0</v>
      </c>
      <c r="AB438" s="528" t="s">
        <v>2151</v>
      </c>
      <c r="AC438" s="528" t="str">
        <f t="array" ref="AC438">IFERROR(IF(INDEX('Disaggregation Records'!$G$95:$G$183,MATCH(LEFT(Z438,255),LEFT('Disaggregation Records'!$D$95:$D$183,255),0))=0,"",INDEX('Disaggregation Records'!$G$95:$G$183,MATCH(LEFT(Z438,255),LEFT('Disaggregation Records'!$D$95:$D$183,255),0))),"")</f>
        <v/>
      </c>
      <c r="AD438" s="528" t="s">
        <v>948</v>
      </c>
      <c r="AE438" s="393"/>
      <c r="AF438" s="134"/>
      <c r="AG438" s="134"/>
    </row>
    <row r="439" spans="1:33" ht="47.1" customHeight="1" x14ac:dyDescent="0.25">
      <c r="A439" s="410">
        <v>12</v>
      </c>
      <c r="B439" s="428" t="str">
        <f>IFERROR(VLOOKUP(A439,'Coverage Indicators - Section D'!$A$10:$Y$42,25,FALSE),"")</f>
        <v/>
      </c>
      <c r="C439" s="523" t="str">
        <f t="array" ref="C439">IFERROR(IF(INDEX('Disaggregation Records'!$E$95:$E$183,MATCH(LEFT(Z439,255),LEFT('Disaggregation Records'!$D$95:$D$183,255),0))=0,"",INDEX('Disaggregation Records'!$E$95:$E$183,MATCH(LEFT(Z439,255),LEFT('Disaggregation Records'!$D$95:$D$183,255),0))),"")</f>
        <v/>
      </c>
      <c r="D439" s="523" t="str">
        <f t="array" ref="D439">IFERROR(IF(INDEX('Disaggregation Records'!$F$95:$F$183,MATCH(LEFT(Z439,255),LEFT('Disaggregation Records'!$D$95:$D$183,255),0))=0,"",INDEX('Disaggregation Records'!$F$95:$F$183,MATCH(LEFT(Z439,255),LEFT('Disaggregation Records'!$D$95:$D$183,255),0))),"")</f>
        <v/>
      </c>
      <c r="E439" s="430" t="str">
        <f t="array" ref="E439">IFERROR(IF(INDEX('Disaggregation Data'!$K$315:$K$616,MATCH(LEFT(X439,255),LEFT('Disaggregation Data'!$J$315:$J$616,255),0))=0,"",INDEX('Disaggregation Data'!$K$315:$K$616,MATCH(LEFT(X439,255),LEFT('Disaggregation Data'!J$315:$J$616,255),0))),"")</f>
        <v/>
      </c>
      <c r="F439" s="431" t="str">
        <f t="array" ref="F439">IFERROR(IF(INDEX('Disaggregation Data'!$L$315:$L$616,MATCH(LEFT(X439,255),LEFT('Disaggregation Data'!$J$315:$J$616,255),0))=0,"",INDEX('Disaggregation Data'!$L$315:$L$616,MATCH(LEFT(X439,255),LEFT('Disaggregation Data'!J$315:$J$616,255),0))),"")</f>
        <v/>
      </c>
      <c r="G439" s="495" t="str">
        <f t="array" ref="G439">IFERROR(IF(INDEX('Disaggregation Data'!$M$315:$M$616,MATCH(LEFT(X439,255),LEFT('Disaggregation Data'!$J$315:$J$616,255),0))=0,(E439/F439)*100,INDEX('Disaggregation Data'!$M$315:$M$616,MATCH(LEFT(X439,255),LEFT('Disaggregation Data'!J$315:$J$616,255),0))),"")</f>
        <v/>
      </c>
      <c r="H439" s="434" t="str">
        <f t="array" ref="H439">IFERROR(IF(INDEX('Disaggregation Data'!$N$315:$N$616,MATCH(LEFT(X439,255),LEFT('Disaggregation Data'!$J$315:$J$616,255),0))=0,"",INDEX('Disaggregation Data'!$N$315:$N$616,MATCH(LEFT(X439,255),LEFT('Disaggregation Data'!J$315:$J$616,255),0))),"")</f>
        <v/>
      </c>
      <c r="I439" s="434" t="str">
        <f t="array" ref="I439">IFERROR(IF(INDEX('Disaggregation Data'!$Q$315:$Q$616,MATCH(LEFT(X439,255),LEFT('Disaggregation Data'!$J$315:$J$616,255),0))=0,"",INDEX('Disaggregation Data'!$Q$315:$Q$616,MATCH(LEFT(X439,255),LEFT('Disaggregation Data'!J$315:$J$616,255),0))),"")</f>
        <v/>
      </c>
      <c r="J439" s="448" t="str">
        <f t="array" ref="J439">IFERROR(IF(INDEX('Disaggregation Data'!$R$315:$R$616,MATCH(LEFT(X439,255),LEFT('Disaggregation Data'!$J$315:$J$616,255),0))=0,"",INDEX('Disaggregation Data'!$R$315:$R$616,MATCH(LEFT(X439,255),LEFT('Disaggregation Data'!J$315:$J$616,255),0))),"")</f>
        <v/>
      </c>
      <c r="K439" s="485"/>
      <c r="L439" s="485"/>
      <c r="M439" s="485"/>
      <c r="N439" s="485"/>
      <c r="O439" s="485"/>
      <c r="P439" s="430"/>
      <c r="Q439" s="430"/>
      <c r="R439" s="430"/>
      <c r="S439" s="430"/>
      <c r="T439" s="430"/>
      <c r="U439" s="434" t="str">
        <f t="array" ref="U439">IFERROR(IF(INDEX('Disaggregation Data'!$O$315:$O$616,MATCH(LEFT(X439,255),LEFT('Disaggregation Data'!$J$315:$J$616,255),0))=0,"",INDEX('Disaggregation Data'!$O$315:$O$616,MATCH(LEFT(X439,255),LEFT('Disaggregation Data'!J$315:$J$616,255),0))),"")</f>
        <v/>
      </c>
      <c r="V439" s="448" t="str">
        <f t="array" ref="V439">IFERROR(IF(INDEX('Disaggregation Data'!$P$315:$P$616,MATCH(LEFT(X439,255),LEFT('Disaggregation Data'!$J$315:$J$616,255),0))=0,"",INDEX('Disaggregation Data'!$P$315:$P$616,MATCH(LEFT(X439,255),LEFT('Disaggregation Data'!J$315:$J$616,255),0))),"")</f>
        <v/>
      </c>
      <c r="W439" s="528"/>
      <c r="X439" s="528" t="str">
        <f t="shared" si="28"/>
        <v/>
      </c>
      <c r="Y439" s="528">
        <f t="shared" si="29"/>
        <v>42</v>
      </c>
      <c r="Z439" s="528" t="str">
        <f t="shared" si="30"/>
        <v/>
      </c>
      <c r="AA439" s="528" t="b">
        <f t="shared" si="31"/>
        <v>0</v>
      </c>
      <c r="AB439" s="528" t="s">
        <v>2152</v>
      </c>
      <c r="AC439" s="528" t="str">
        <f t="array" ref="AC439">IFERROR(IF(INDEX('Disaggregation Records'!$G$95:$G$183,MATCH(LEFT(Z439,255),LEFT('Disaggregation Records'!$D$95:$D$183,255),0))=0,"",INDEX('Disaggregation Records'!$G$95:$G$183,MATCH(LEFT(Z439,255),LEFT('Disaggregation Records'!$D$95:$D$183,255),0))),"")</f>
        <v/>
      </c>
      <c r="AD439" s="528" t="s">
        <v>948</v>
      </c>
      <c r="AE439" s="393"/>
      <c r="AF439" s="134"/>
      <c r="AG439" s="134"/>
    </row>
    <row r="440" spans="1:33" ht="47.1" customHeight="1" x14ac:dyDescent="0.25">
      <c r="A440" s="410">
        <v>12</v>
      </c>
      <c r="B440" s="428" t="str">
        <f>IFERROR(VLOOKUP(A440,'Coverage Indicators - Section D'!$A$10:$Y$42,25,FALSE),"")</f>
        <v/>
      </c>
      <c r="C440" s="523" t="str">
        <f t="array" ref="C440">IFERROR(IF(INDEX('Disaggregation Records'!$E$95:$E$183,MATCH(LEFT(Z440,255),LEFT('Disaggregation Records'!$D$95:$D$183,255),0))=0,"",INDEX('Disaggregation Records'!$E$95:$E$183,MATCH(LEFT(Z440,255),LEFT('Disaggregation Records'!$D$95:$D$183,255),0))),"")</f>
        <v/>
      </c>
      <c r="D440" s="523" t="str">
        <f t="array" ref="D440">IFERROR(IF(INDEX('Disaggregation Records'!$F$95:$F$183,MATCH(LEFT(Z440,255),LEFT('Disaggregation Records'!$D$95:$D$183,255),0))=0,"",INDEX('Disaggregation Records'!$F$95:$F$183,MATCH(LEFT(Z440,255),LEFT('Disaggregation Records'!$D$95:$D$183,255),0))),"")</f>
        <v/>
      </c>
      <c r="E440" s="430" t="str">
        <f t="array" ref="E440">IFERROR(IF(INDEX('Disaggregation Data'!$K$315:$K$616,MATCH(LEFT(X440,255),LEFT('Disaggregation Data'!$J$315:$J$616,255),0))=0,"",INDEX('Disaggregation Data'!$K$315:$K$616,MATCH(LEFT(X440,255),LEFT('Disaggregation Data'!J$315:$J$616,255),0))),"")</f>
        <v/>
      </c>
      <c r="F440" s="431" t="str">
        <f t="array" ref="F440">IFERROR(IF(INDEX('Disaggregation Data'!$L$315:$L$616,MATCH(LEFT(X440,255),LEFT('Disaggregation Data'!$J$315:$J$616,255),0))=0,"",INDEX('Disaggregation Data'!$L$315:$L$616,MATCH(LEFT(X440,255),LEFT('Disaggregation Data'!J$315:$J$616,255),0))),"")</f>
        <v/>
      </c>
      <c r="G440" s="495" t="str">
        <f t="array" ref="G440">IFERROR(IF(INDEX('Disaggregation Data'!$M$315:$M$616,MATCH(LEFT(X440,255),LEFT('Disaggregation Data'!$J$315:$J$616,255),0))=0,(E440/F440)*100,INDEX('Disaggregation Data'!$M$315:$M$616,MATCH(LEFT(X440,255),LEFT('Disaggregation Data'!J$315:$J$616,255),0))),"")</f>
        <v/>
      </c>
      <c r="H440" s="434" t="str">
        <f t="array" ref="H440">IFERROR(IF(INDEX('Disaggregation Data'!$N$315:$N$616,MATCH(LEFT(X440,255),LEFT('Disaggregation Data'!$J$315:$J$616,255),0))=0,"",INDEX('Disaggregation Data'!$N$315:$N$616,MATCH(LEFT(X440,255),LEFT('Disaggregation Data'!J$315:$J$616,255),0))),"")</f>
        <v/>
      </c>
      <c r="I440" s="434" t="str">
        <f t="array" ref="I440">IFERROR(IF(INDEX('Disaggregation Data'!$Q$315:$Q$616,MATCH(LEFT(X440,255),LEFT('Disaggregation Data'!$J$315:$J$616,255),0))=0,"",INDEX('Disaggregation Data'!$Q$315:$Q$616,MATCH(LEFT(X440,255),LEFT('Disaggregation Data'!J$315:$J$616,255),0))),"")</f>
        <v/>
      </c>
      <c r="J440" s="448" t="str">
        <f t="array" ref="J440">IFERROR(IF(INDEX('Disaggregation Data'!$R$315:$R$616,MATCH(LEFT(X440,255),LEFT('Disaggregation Data'!$J$315:$J$616,255),0))=0,"",INDEX('Disaggregation Data'!$R$315:$R$616,MATCH(LEFT(X440,255),LEFT('Disaggregation Data'!J$315:$J$616,255),0))),"")</f>
        <v/>
      </c>
      <c r="K440" s="485"/>
      <c r="L440" s="485"/>
      <c r="M440" s="485"/>
      <c r="N440" s="485"/>
      <c r="O440" s="485"/>
      <c r="P440" s="430"/>
      <c r="Q440" s="430"/>
      <c r="R440" s="430"/>
      <c r="S440" s="430"/>
      <c r="T440" s="430"/>
      <c r="U440" s="434" t="str">
        <f t="array" ref="U440">IFERROR(IF(INDEX('Disaggregation Data'!$O$315:$O$616,MATCH(LEFT(X440,255),LEFT('Disaggregation Data'!$J$315:$J$616,255),0))=0,"",INDEX('Disaggregation Data'!$O$315:$O$616,MATCH(LEFT(X440,255),LEFT('Disaggregation Data'!J$315:$J$616,255),0))),"")</f>
        <v/>
      </c>
      <c r="V440" s="448" t="str">
        <f t="array" ref="V440">IFERROR(IF(INDEX('Disaggregation Data'!$P$315:$P$616,MATCH(LEFT(X440,255),LEFT('Disaggregation Data'!$J$315:$J$616,255),0))=0,"",INDEX('Disaggregation Data'!$P$315:$P$616,MATCH(LEFT(X440,255),LEFT('Disaggregation Data'!J$315:$J$616,255),0))),"")</f>
        <v/>
      </c>
      <c r="W440" s="528"/>
      <c r="X440" s="528" t="str">
        <f t="shared" si="28"/>
        <v/>
      </c>
      <c r="Y440" s="528">
        <f t="shared" si="29"/>
        <v>43</v>
      </c>
      <c r="Z440" s="528" t="str">
        <f t="shared" si="30"/>
        <v/>
      </c>
      <c r="AA440" s="528" t="b">
        <f t="shared" si="31"/>
        <v>0</v>
      </c>
      <c r="AB440" s="528" t="s">
        <v>2153</v>
      </c>
      <c r="AC440" s="528" t="str">
        <f t="array" ref="AC440">IFERROR(IF(INDEX('Disaggregation Records'!$G$95:$G$183,MATCH(LEFT(Z440,255),LEFT('Disaggregation Records'!$D$95:$D$183,255),0))=0,"",INDEX('Disaggregation Records'!$G$95:$G$183,MATCH(LEFT(Z440,255),LEFT('Disaggregation Records'!$D$95:$D$183,255),0))),"")</f>
        <v/>
      </c>
      <c r="AD440" s="528" t="s">
        <v>948</v>
      </c>
      <c r="AE440" s="393"/>
      <c r="AF440" s="134"/>
      <c r="AG440" s="134"/>
    </row>
    <row r="441" spans="1:33" ht="47.1" customHeight="1" x14ac:dyDescent="0.25">
      <c r="A441" s="410">
        <v>12</v>
      </c>
      <c r="B441" s="428" t="str">
        <f>IFERROR(VLOOKUP(A441,'Coverage Indicators - Section D'!$A$10:$Y$42,25,FALSE),"")</f>
        <v/>
      </c>
      <c r="C441" s="523" t="str">
        <f t="array" ref="C441">IFERROR(IF(INDEX('Disaggregation Records'!$E$95:$E$183,MATCH(LEFT(Z441,255),LEFT('Disaggregation Records'!$D$95:$D$183,255),0))=0,"",INDEX('Disaggregation Records'!$E$95:$E$183,MATCH(LEFT(Z441,255),LEFT('Disaggregation Records'!$D$95:$D$183,255),0))),"")</f>
        <v/>
      </c>
      <c r="D441" s="523" t="str">
        <f t="array" ref="D441">IFERROR(IF(INDEX('Disaggregation Records'!$F$95:$F$183,MATCH(LEFT(Z441,255),LEFT('Disaggregation Records'!$D$95:$D$183,255),0))=0,"",INDEX('Disaggregation Records'!$F$95:$F$183,MATCH(LEFT(Z441,255),LEFT('Disaggregation Records'!$D$95:$D$183,255),0))),"")</f>
        <v/>
      </c>
      <c r="E441" s="430" t="str">
        <f t="array" ref="E441">IFERROR(IF(INDEX('Disaggregation Data'!$K$315:$K$616,MATCH(LEFT(X441,255),LEFT('Disaggregation Data'!$J$315:$J$616,255),0))=0,"",INDEX('Disaggregation Data'!$K$315:$K$616,MATCH(LEFT(X441,255),LEFT('Disaggregation Data'!J$315:$J$616,255),0))),"")</f>
        <v/>
      </c>
      <c r="F441" s="431" t="str">
        <f t="array" ref="F441">IFERROR(IF(INDEX('Disaggregation Data'!$L$315:$L$616,MATCH(LEFT(X441,255),LEFT('Disaggregation Data'!$J$315:$J$616,255),0))=0,"",INDEX('Disaggregation Data'!$L$315:$L$616,MATCH(LEFT(X441,255),LEFT('Disaggregation Data'!J$315:$J$616,255),0))),"")</f>
        <v/>
      </c>
      <c r="G441" s="495" t="str">
        <f t="array" ref="G441">IFERROR(IF(INDEX('Disaggregation Data'!$M$315:$M$616,MATCH(LEFT(X441,255),LEFT('Disaggregation Data'!$J$315:$J$616,255),0))=0,(E441/F441)*100,INDEX('Disaggregation Data'!$M$315:$M$616,MATCH(LEFT(X441,255),LEFT('Disaggregation Data'!J$315:$J$616,255),0))),"")</f>
        <v/>
      </c>
      <c r="H441" s="434" t="str">
        <f t="array" ref="H441">IFERROR(IF(INDEX('Disaggregation Data'!$N$315:$N$616,MATCH(LEFT(X441,255),LEFT('Disaggregation Data'!$J$315:$J$616,255),0))=0,"",INDEX('Disaggregation Data'!$N$315:$N$616,MATCH(LEFT(X441,255),LEFT('Disaggregation Data'!J$315:$J$616,255),0))),"")</f>
        <v/>
      </c>
      <c r="I441" s="434" t="str">
        <f t="array" ref="I441">IFERROR(IF(INDEX('Disaggregation Data'!$Q$315:$Q$616,MATCH(LEFT(X441,255),LEFT('Disaggregation Data'!$J$315:$J$616,255),0))=0,"",INDEX('Disaggregation Data'!$Q$315:$Q$616,MATCH(LEFT(X441,255),LEFT('Disaggregation Data'!J$315:$J$616,255),0))),"")</f>
        <v/>
      </c>
      <c r="J441" s="448" t="str">
        <f t="array" ref="J441">IFERROR(IF(INDEX('Disaggregation Data'!$R$315:$R$616,MATCH(LEFT(X441,255),LEFT('Disaggregation Data'!$J$315:$J$616,255),0))=0,"",INDEX('Disaggregation Data'!$R$315:$R$616,MATCH(LEFT(X441,255),LEFT('Disaggregation Data'!J$315:$J$616,255),0))),"")</f>
        <v/>
      </c>
      <c r="K441" s="485"/>
      <c r="L441" s="485"/>
      <c r="M441" s="485"/>
      <c r="N441" s="485"/>
      <c r="O441" s="485"/>
      <c r="P441" s="430"/>
      <c r="Q441" s="430"/>
      <c r="R441" s="430"/>
      <c r="S441" s="430"/>
      <c r="T441" s="430"/>
      <c r="U441" s="434" t="str">
        <f t="array" ref="U441">IFERROR(IF(INDEX('Disaggregation Data'!$O$315:$O$616,MATCH(LEFT(X441,255),LEFT('Disaggregation Data'!$J$315:$J$616,255),0))=0,"",INDEX('Disaggregation Data'!$O$315:$O$616,MATCH(LEFT(X441,255),LEFT('Disaggregation Data'!J$315:$J$616,255),0))),"")</f>
        <v/>
      </c>
      <c r="V441" s="448" t="str">
        <f t="array" ref="V441">IFERROR(IF(INDEX('Disaggregation Data'!$P$315:$P$616,MATCH(LEFT(X441,255),LEFT('Disaggregation Data'!$J$315:$J$616,255),0))=0,"",INDEX('Disaggregation Data'!$P$315:$P$616,MATCH(LEFT(X441,255),LEFT('Disaggregation Data'!J$315:$J$616,255),0))),"")</f>
        <v/>
      </c>
      <c r="W441" s="528"/>
      <c r="X441" s="528" t="str">
        <f t="shared" si="28"/>
        <v/>
      </c>
      <c r="Y441" s="528">
        <f t="shared" si="29"/>
        <v>44</v>
      </c>
      <c r="Z441" s="528" t="str">
        <f t="shared" si="30"/>
        <v/>
      </c>
      <c r="AA441" s="528" t="b">
        <f t="shared" si="31"/>
        <v>0</v>
      </c>
      <c r="AB441" s="528" t="s">
        <v>2154</v>
      </c>
      <c r="AC441" s="528" t="str">
        <f t="array" ref="AC441">IFERROR(IF(INDEX('Disaggregation Records'!$G$95:$G$183,MATCH(LEFT(Z441,255),LEFT('Disaggregation Records'!$D$95:$D$183,255),0))=0,"",INDEX('Disaggregation Records'!$G$95:$G$183,MATCH(LEFT(Z441,255),LEFT('Disaggregation Records'!$D$95:$D$183,255),0))),"")</f>
        <v/>
      </c>
      <c r="AD441" s="528" t="s">
        <v>948</v>
      </c>
      <c r="AE441" s="393"/>
      <c r="AF441" s="134"/>
      <c r="AG441" s="134"/>
    </row>
    <row r="442" spans="1:33" ht="47.1" customHeight="1" x14ac:dyDescent="0.25">
      <c r="A442" s="410">
        <v>12</v>
      </c>
      <c r="B442" s="428" t="str">
        <f>IFERROR(VLOOKUP(A442,'Coverage Indicators - Section D'!$A$10:$Y$42,25,FALSE),"")</f>
        <v/>
      </c>
      <c r="C442" s="523" t="str">
        <f t="array" ref="C442">IFERROR(IF(INDEX('Disaggregation Records'!$E$95:$E$183,MATCH(LEFT(Z442,255),LEFT('Disaggregation Records'!$D$95:$D$183,255),0))=0,"",INDEX('Disaggregation Records'!$E$95:$E$183,MATCH(LEFT(Z442,255),LEFT('Disaggregation Records'!$D$95:$D$183,255),0))),"")</f>
        <v/>
      </c>
      <c r="D442" s="523" t="str">
        <f t="array" ref="D442">IFERROR(IF(INDEX('Disaggregation Records'!$F$95:$F$183,MATCH(LEFT(Z442,255),LEFT('Disaggregation Records'!$D$95:$D$183,255),0))=0,"",INDEX('Disaggregation Records'!$F$95:$F$183,MATCH(LEFT(Z442,255),LEFT('Disaggregation Records'!$D$95:$D$183,255),0))),"")</f>
        <v/>
      </c>
      <c r="E442" s="430" t="str">
        <f t="array" ref="E442">IFERROR(IF(INDEX('Disaggregation Data'!$K$315:$K$616,MATCH(LEFT(X442,255),LEFT('Disaggregation Data'!$J$315:$J$616,255),0))=0,"",INDEX('Disaggregation Data'!$K$315:$K$616,MATCH(LEFT(X442,255),LEFT('Disaggregation Data'!J$315:$J$616,255),0))),"")</f>
        <v/>
      </c>
      <c r="F442" s="431" t="str">
        <f t="array" ref="F442">IFERROR(IF(INDEX('Disaggregation Data'!$L$315:$L$616,MATCH(LEFT(X442,255),LEFT('Disaggregation Data'!$J$315:$J$616,255),0))=0,"",INDEX('Disaggregation Data'!$L$315:$L$616,MATCH(LEFT(X442,255),LEFT('Disaggregation Data'!J$315:$J$616,255),0))),"")</f>
        <v/>
      </c>
      <c r="G442" s="495" t="str">
        <f t="array" ref="G442">IFERROR(IF(INDEX('Disaggregation Data'!$M$315:$M$616,MATCH(LEFT(X442,255),LEFT('Disaggregation Data'!$J$315:$J$616,255),0))=0,(E442/F442)*100,INDEX('Disaggregation Data'!$M$315:$M$616,MATCH(LEFT(X442,255),LEFT('Disaggregation Data'!J$315:$J$616,255),0))),"")</f>
        <v/>
      </c>
      <c r="H442" s="434" t="str">
        <f t="array" ref="H442">IFERROR(IF(INDEX('Disaggregation Data'!$N$315:$N$616,MATCH(LEFT(X442,255),LEFT('Disaggregation Data'!$J$315:$J$616,255),0))=0,"",INDEX('Disaggregation Data'!$N$315:$N$616,MATCH(LEFT(X442,255),LEFT('Disaggregation Data'!J$315:$J$616,255),0))),"")</f>
        <v/>
      </c>
      <c r="I442" s="434" t="str">
        <f t="array" ref="I442">IFERROR(IF(INDEX('Disaggregation Data'!$Q$315:$Q$616,MATCH(LEFT(X442,255),LEFT('Disaggregation Data'!$J$315:$J$616,255),0))=0,"",INDEX('Disaggregation Data'!$Q$315:$Q$616,MATCH(LEFT(X442,255),LEFT('Disaggregation Data'!J$315:$J$616,255),0))),"")</f>
        <v/>
      </c>
      <c r="J442" s="448" t="str">
        <f t="array" ref="J442">IFERROR(IF(INDEX('Disaggregation Data'!$R$315:$R$616,MATCH(LEFT(X442,255),LEFT('Disaggregation Data'!$J$315:$J$616,255),0))=0,"",INDEX('Disaggregation Data'!$R$315:$R$616,MATCH(LEFT(X442,255),LEFT('Disaggregation Data'!J$315:$J$616,255),0))),"")</f>
        <v/>
      </c>
      <c r="K442" s="485"/>
      <c r="L442" s="485"/>
      <c r="M442" s="485"/>
      <c r="N442" s="485"/>
      <c r="O442" s="485"/>
      <c r="P442" s="430"/>
      <c r="Q442" s="430"/>
      <c r="R442" s="430"/>
      <c r="S442" s="430"/>
      <c r="T442" s="430"/>
      <c r="U442" s="434" t="str">
        <f t="array" ref="U442">IFERROR(IF(INDEX('Disaggregation Data'!$O$315:$O$616,MATCH(LEFT(X442,255),LEFT('Disaggregation Data'!$J$315:$J$616,255),0))=0,"",INDEX('Disaggregation Data'!$O$315:$O$616,MATCH(LEFT(X442,255),LEFT('Disaggregation Data'!J$315:$J$616,255),0))),"")</f>
        <v/>
      </c>
      <c r="V442" s="448" t="str">
        <f t="array" ref="V442">IFERROR(IF(INDEX('Disaggregation Data'!$P$315:$P$616,MATCH(LEFT(X442,255),LEFT('Disaggregation Data'!$J$315:$J$616,255),0))=0,"",INDEX('Disaggregation Data'!$P$315:$P$616,MATCH(LEFT(X442,255),LEFT('Disaggregation Data'!J$315:$J$616,255),0))),"")</f>
        <v/>
      </c>
      <c r="W442" s="528"/>
      <c r="X442" s="528" t="str">
        <f t="shared" si="28"/>
        <v/>
      </c>
      <c r="Y442" s="528">
        <f t="shared" si="29"/>
        <v>45</v>
      </c>
      <c r="Z442" s="528" t="str">
        <f t="shared" si="30"/>
        <v/>
      </c>
      <c r="AA442" s="528" t="b">
        <f t="shared" si="31"/>
        <v>0</v>
      </c>
      <c r="AB442" s="528" t="s">
        <v>2155</v>
      </c>
      <c r="AC442" s="528" t="str">
        <f t="array" ref="AC442">IFERROR(IF(INDEX('Disaggregation Records'!$G$95:$G$183,MATCH(LEFT(Z442,255),LEFT('Disaggregation Records'!$D$95:$D$183,255),0))=0,"",INDEX('Disaggregation Records'!$G$95:$G$183,MATCH(LEFT(Z442,255),LEFT('Disaggregation Records'!$D$95:$D$183,255),0))),"")</f>
        <v/>
      </c>
      <c r="AD442" s="528" t="s">
        <v>948</v>
      </c>
      <c r="AE442" s="393"/>
      <c r="AF442" s="134"/>
      <c r="AG442" s="134"/>
    </row>
    <row r="443" spans="1:33" ht="47.1" customHeight="1" x14ac:dyDescent="0.25">
      <c r="A443" s="410">
        <v>12</v>
      </c>
      <c r="B443" s="428" t="str">
        <f>IFERROR(VLOOKUP(A443,'Coverage Indicators - Section D'!$A$10:$Y$42,25,FALSE),"")</f>
        <v/>
      </c>
      <c r="C443" s="523" t="str">
        <f t="array" ref="C443">IFERROR(IF(INDEX('Disaggregation Records'!$E$95:$E$183,MATCH(LEFT(Z443,255),LEFT('Disaggregation Records'!$D$95:$D$183,255),0))=0,"",INDEX('Disaggregation Records'!$E$95:$E$183,MATCH(LEFT(Z443,255),LEFT('Disaggregation Records'!$D$95:$D$183,255),0))),"")</f>
        <v/>
      </c>
      <c r="D443" s="523" t="str">
        <f t="array" ref="D443">IFERROR(IF(INDEX('Disaggregation Records'!$F$95:$F$183,MATCH(LEFT(Z443,255),LEFT('Disaggregation Records'!$D$95:$D$183,255),0))=0,"",INDEX('Disaggregation Records'!$F$95:$F$183,MATCH(LEFT(Z443,255),LEFT('Disaggregation Records'!$D$95:$D$183,255),0))),"")</f>
        <v/>
      </c>
      <c r="E443" s="430" t="str">
        <f t="array" ref="E443">IFERROR(IF(INDEX('Disaggregation Data'!$K$315:$K$616,MATCH(LEFT(X443,255),LEFT('Disaggregation Data'!$J$315:$J$616,255),0))=0,"",INDEX('Disaggregation Data'!$K$315:$K$616,MATCH(LEFT(X443,255),LEFT('Disaggregation Data'!J$315:$J$616,255),0))),"")</f>
        <v/>
      </c>
      <c r="F443" s="431" t="str">
        <f t="array" ref="F443">IFERROR(IF(INDEX('Disaggregation Data'!$L$315:$L$616,MATCH(LEFT(X443,255),LEFT('Disaggregation Data'!$J$315:$J$616,255),0))=0,"",INDEX('Disaggregation Data'!$L$315:$L$616,MATCH(LEFT(X443,255),LEFT('Disaggregation Data'!J$315:$J$616,255),0))),"")</f>
        <v/>
      </c>
      <c r="G443" s="495" t="str">
        <f t="array" ref="G443">IFERROR(IF(INDEX('Disaggregation Data'!$M$315:$M$616,MATCH(LEFT(X443,255),LEFT('Disaggregation Data'!$J$315:$J$616,255),0))=0,(E443/F443)*100,INDEX('Disaggregation Data'!$M$315:$M$616,MATCH(LEFT(X443,255),LEFT('Disaggregation Data'!J$315:$J$616,255),0))),"")</f>
        <v/>
      </c>
      <c r="H443" s="434" t="str">
        <f t="array" ref="H443">IFERROR(IF(INDEX('Disaggregation Data'!$N$315:$N$616,MATCH(LEFT(X443,255),LEFT('Disaggregation Data'!$J$315:$J$616,255),0))=0,"",INDEX('Disaggregation Data'!$N$315:$N$616,MATCH(LEFT(X443,255),LEFT('Disaggregation Data'!J$315:$J$616,255),0))),"")</f>
        <v/>
      </c>
      <c r="I443" s="434" t="str">
        <f t="array" ref="I443">IFERROR(IF(INDEX('Disaggregation Data'!$Q$315:$Q$616,MATCH(LEFT(X443,255),LEFT('Disaggregation Data'!$J$315:$J$616,255),0))=0,"",INDEX('Disaggregation Data'!$Q$315:$Q$616,MATCH(LEFT(X443,255),LEFT('Disaggregation Data'!J$315:$J$616,255),0))),"")</f>
        <v/>
      </c>
      <c r="J443" s="448" t="str">
        <f t="array" ref="J443">IFERROR(IF(INDEX('Disaggregation Data'!$R$315:$R$616,MATCH(LEFT(X443,255),LEFT('Disaggregation Data'!$J$315:$J$616,255),0))=0,"",INDEX('Disaggregation Data'!$R$315:$R$616,MATCH(LEFT(X443,255),LEFT('Disaggregation Data'!J$315:$J$616,255),0))),"")</f>
        <v/>
      </c>
      <c r="K443" s="485"/>
      <c r="L443" s="485"/>
      <c r="M443" s="485"/>
      <c r="N443" s="485"/>
      <c r="O443" s="485"/>
      <c r="P443" s="430"/>
      <c r="Q443" s="430"/>
      <c r="R443" s="430"/>
      <c r="S443" s="430"/>
      <c r="T443" s="430"/>
      <c r="U443" s="434" t="str">
        <f t="array" ref="U443">IFERROR(IF(INDEX('Disaggregation Data'!$O$315:$O$616,MATCH(LEFT(X443,255),LEFT('Disaggregation Data'!$J$315:$J$616,255),0))=0,"",INDEX('Disaggregation Data'!$O$315:$O$616,MATCH(LEFT(X443,255),LEFT('Disaggregation Data'!J$315:$J$616,255),0))),"")</f>
        <v/>
      </c>
      <c r="V443" s="448" t="str">
        <f t="array" ref="V443">IFERROR(IF(INDEX('Disaggregation Data'!$P$315:$P$616,MATCH(LEFT(X443,255),LEFT('Disaggregation Data'!$J$315:$J$616,255),0))=0,"",INDEX('Disaggregation Data'!$P$315:$P$616,MATCH(LEFT(X443,255),LEFT('Disaggregation Data'!J$315:$J$616,255),0))),"")</f>
        <v/>
      </c>
      <c r="W443" s="528"/>
      <c r="X443" s="528" t="str">
        <f t="shared" si="28"/>
        <v/>
      </c>
      <c r="Y443" s="528">
        <f t="shared" si="29"/>
        <v>46</v>
      </c>
      <c r="Z443" s="528" t="str">
        <f t="shared" si="30"/>
        <v/>
      </c>
      <c r="AA443" s="528" t="b">
        <f t="shared" si="31"/>
        <v>0</v>
      </c>
      <c r="AB443" s="528" t="s">
        <v>2156</v>
      </c>
      <c r="AC443" s="528" t="str">
        <f t="array" ref="AC443">IFERROR(IF(INDEX('Disaggregation Records'!$G$95:$G$183,MATCH(LEFT(Z443,255),LEFT('Disaggregation Records'!$D$95:$D$183,255),0))=0,"",INDEX('Disaggregation Records'!$G$95:$G$183,MATCH(LEFT(Z443,255),LEFT('Disaggregation Records'!$D$95:$D$183,255),0))),"")</f>
        <v/>
      </c>
      <c r="AD443" s="528" t="s">
        <v>948</v>
      </c>
      <c r="AE443" s="393"/>
      <c r="AF443" s="134"/>
      <c r="AG443" s="134"/>
    </row>
    <row r="444" spans="1:33" ht="47.1" customHeight="1" x14ac:dyDescent="0.25">
      <c r="A444" s="410">
        <v>12</v>
      </c>
      <c r="B444" s="428" t="str">
        <f>IFERROR(VLOOKUP(A444,'Coverage Indicators - Section D'!$A$10:$Y$42,25,FALSE),"")</f>
        <v/>
      </c>
      <c r="C444" s="523" t="str">
        <f t="array" ref="C444">IFERROR(IF(INDEX('Disaggregation Records'!$E$95:$E$183,MATCH(LEFT(Z444,255),LEFT('Disaggregation Records'!$D$95:$D$183,255),0))=0,"",INDEX('Disaggregation Records'!$E$95:$E$183,MATCH(LEFT(Z444,255),LEFT('Disaggregation Records'!$D$95:$D$183,255),0))),"")</f>
        <v/>
      </c>
      <c r="D444" s="523" t="str">
        <f t="array" ref="D444">IFERROR(IF(INDEX('Disaggregation Records'!$F$95:$F$183,MATCH(LEFT(Z444,255),LEFT('Disaggregation Records'!$D$95:$D$183,255),0))=0,"",INDEX('Disaggregation Records'!$F$95:$F$183,MATCH(LEFT(Z444,255),LEFT('Disaggregation Records'!$D$95:$D$183,255),0))),"")</f>
        <v/>
      </c>
      <c r="E444" s="430" t="str">
        <f t="array" ref="E444">IFERROR(IF(INDEX('Disaggregation Data'!$K$315:$K$616,MATCH(LEFT(X444,255),LEFT('Disaggregation Data'!$J$315:$J$616,255),0))=0,"",INDEX('Disaggregation Data'!$K$315:$K$616,MATCH(LEFT(X444,255),LEFT('Disaggregation Data'!J$315:$J$616,255),0))),"")</f>
        <v/>
      </c>
      <c r="F444" s="431" t="str">
        <f t="array" ref="F444">IFERROR(IF(INDEX('Disaggregation Data'!$L$315:$L$616,MATCH(LEFT(X444,255),LEFT('Disaggregation Data'!$J$315:$J$616,255),0))=0,"",INDEX('Disaggregation Data'!$L$315:$L$616,MATCH(LEFT(X444,255),LEFT('Disaggregation Data'!J$315:$J$616,255),0))),"")</f>
        <v/>
      </c>
      <c r="G444" s="495" t="str">
        <f t="array" ref="G444">IFERROR(IF(INDEX('Disaggregation Data'!$M$315:$M$616,MATCH(LEFT(X444,255),LEFT('Disaggregation Data'!$J$315:$J$616,255),0))=0,(E444/F444)*100,INDEX('Disaggregation Data'!$M$315:$M$616,MATCH(LEFT(X444,255),LEFT('Disaggregation Data'!J$315:$J$616,255),0))),"")</f>
        <v/>
      </c>
      <c r="H444" s="434" t="str">
        <f t="array" ref="H444">IFERROR(IF(INDEX('Disaggregation Data'!$N$315:$N$616,MATCH(LEFT(X444,255),LEFT('Disaggregation Data'!$J$315:$J$616,255),0))=0,"",INDEX('Disaggregation Data'!$N$315:$N$616,MATCH(LEFT(X444,255),LEFT('Disaggregation Data'!J$315:$J$616,255),0))),"")</f>
        <v/>
      </c>
      <c r="I444" s="434" t="str">
        <f t="array" ref="I444">IFERROR(IF(INDEX('Disaggregation Data'!$Q$315:$Q$616,MATCH(LEFT(X444,255),LEFT('Disaggregation Data'!$J$315:$J$616,255),0))=0,"",INDEX('Disaggregation Data'!$Q$315:$Q$616,MATCH(LEFT(X444,255),LEFT('Disaggregation Data'!J$315:$J$616,255),0))),"")</f>
        <v/>
      </c>
      <c r="J444" s="448" t="str">
        <f t="array" ref="J444">IFERROR(IF(INDEX('Disaggregation Data'!$R$315:$R$616,MATCH(LEFT(X444,255),LEFT('Disaggregation Data'!$J$315:$J$616,255),0))=0,"",INDEX('Disaggregation Data'!$R$315:$R$616,MATCH(LEFT(X444,255),LEFT('Disaggregation Data'!J$315:$J$616,255),0))),"")</f>
        <v/>
      </c>
      <c r="K444" s="485"/>
      <c r="L444" s="485"/>
      <c r="M444" s="485"/>
      <c r="N444" s="485"/>
      <c r="O444" s="485"/>
      <c r="P444" s="430"/>
      <c r="Q444" s="430"/>
      <c r="R444" s="430"/>
      <c r="S444" s="430"/>
      <c r="T444" s="430"/>
      <c r="U444" s="434" t="str">
        <f t="array" ref="U444">IFERROR(IF(INDEX('Disaggregation Data'!$O$315:$O$616,MATCH(LEFT(X444,255),LEFT('Disaggregation Data'!$J$315:$J$616,255),0))=0,"",INDEX('Disaggregation Data'!$O$315:$O$616,MATCH(LEFT(X444,255),LEFT('Disaggregation Data'!J$315:$J$616,255),0))),"")</f>
        <v/>
      </c>
      <c r="V444" s="448" t="str">
        <f t="array" ref="V444">IFERROR(IF(INDEX('Disaggregation Data'!$P$315:$P$616,MATCH(LEFT(X444,255),LEFT('Disaggregation Data'!$J$315:$J$616,255),0))=0,"",INDEX('Disaggregation Data'!$P$315:$P$616,MATCH(LEFT(X444,255),LEFT('Disaggregation Data'!J$315:$J$616,255),0))),"")</f>
        <v/>
      </c>
      <c r="W444" s="528"/>
      <c r="X444" s="528" t="str">
        <f t="shared" si="28"/>
        <v/>
      </c>
      <c r="Y444" s="528">
        <f t="shared" si="29"/>
        <v>47</v>
      </c>
      <c r="Z444" s="528" t="str">
        <f t="shared" si="30"/>
        <v/>
      </c>
      <c r="AA444" s="528" t="b">
        <f t="shared" si="31"/>
        <v>0</v>
      </c>
      <c r="AB444" s="528" t="s">
        <v>2157</v>
      </c>
      <c r="AC444" s="528" t="str">
        <f t="array" ref="AC444">IFERROR(IF(INDEX('Disaggregation Records'!$G$95:$G$183,MATCH(LEFT(Z444,255),LEFT('Disaggregation Records'!$D$95:$D$183,255),0))=0,"",INDEX('Disaggregation Records'!$G$95:$G$183,MATCH(LEFT(Z444,255),LEFT('Disaggregation Records'!$D$95:$D$183,255),0))),"")</f>
        <v/>
      </c>
      <c r="AD444" s="528" t="s">
        <v>948</v>
      </c>
      <c r="AE444" s="393"/>
      <c r="AF444" s="134"/>
      <c r="AG444" s="134"/>
    </row>
    <row r="445" spans="1:33" ht="47.1" customHeight="1" x14ac:dyDescent="0.25">
      <c r="A445" s="410">
        <v>12</v>
      </c>
      <c r="B445" s="428" t="str">
        <f>IFERROR(VLOOKUP(A445,'Coverage Indicators - Section D'!$A$10:$Y$42,25,FALSE),"")</f>
        <v/>
      </c>
      <c r="C445" s="523" t="str">
        <f t="array" ref="C445">IFERROR(IF(INDEX('Disaggregation Records'!$E$95:$E$183,MATCH(LEFT(Z445,255),LEFT('Disaggregation Records'!$D$95:$D$183,255),0))=0,"",INDEX('Disaggregation Records'!$E$95:$E$183,MATCH(LEFT(Z445,255),LEFT('Disaggregation Records'!$D$95:$D$183,255),0))),"")</f>
        <v/>
      </c>
      <c r="D445" s="523" t="str">
        <f t="array" ref="D445">IFERROR(IF(INDEX('Disaggregation Records'!$F$95:$F$183,MATCH(LEFT(Z445,255),LEFT('Disaggregation Records'!$D$95:$D$183,255),0))=0,"",INDEX('Disaggregation Records'!$F$95:$F$183,MATCH(LEFT(Z445,255),LEFT('Disaggregation Records'!$D$95:$D$183,255),0))),"")</f>
        <v/>
      </c>
      <c r="E445" s="430" t="str">
        <f t="array" ref="E445">IFERROR(IF(INDEX('Disaggregation Data'!$K$315:$K$616,MATCH(LEFT(X445,255),LEFT('Disaggregation Data'!$J$315:$J$616,255),0))=0,"",INDEX('Disaggregation Data'!$K$315:$K$616,MATCH(LEFT(X445,255),LEFT('Disaggregation Data'!J$315:$J$616,255),0))),"")</f>
        <v/>
      </c>
      <c r="F445" s="431" t="str">
        <f t="array" ref="F445">IFERROR(IF(INDEX('Disaggregation Data'!$L$315:$L$616,MATCH(LEFT(X445,255),LEFT('Disaggregation Data'!$J$315:$J$616,255),0))=0,"",INDEX('Disaggregation Data'!$L$315:$L$616,MATCH(LEFT(X445,255),LEFT('Disaggregation Data'!J$315:$J$616,255),0))),"")</f>
        <v/>
      </c>
      <c r="G445" s="495" t="str">
        <f t="array" ref="G445">IFERROR(IF(INDEX('Disaggregation Data'!$M$315:$M$616,MATCH(LEFT(X445,255),LEFT('Disaggregation Data'!$J$315:$J$616,255),0))=0,(E445/F445)*100,INDEX('Disaggregation Data'!$M$315:$M$616,MATCH(LEFT(X445,255),LEFT('Disaggregation Data'!J$315:$J$616,255),0))),"")</f>
        <v/>
      </c>
      <c r="H445" s="434" t="str">
        <f t="array" ref="H445">IFERROR(IF(INDEX('Disaggregation Data'!$N$315:$N$616,MATCH(LEFT(X445,255),LEFT('Disaggregation Data'!$J$315:$J$616,255),0))=0,"",INDEX('Disaggregation Data'!$N$315:$N$616,MATCH(LEFT(X445,255),LEFT('Disaggregation Data'!J$315:$J$616,255),0))),"")</f>
        <v/>
      </c>
      <c r="I445" s="434" t="str">
        <f t="array" ref="I445">IFERROR(IF(INDEX('Disaggregation Data'!$Q$315:$Q$616,MATCH(LEFT(X445,255),LEFT('Disaggregation Data'!$J$315:$J$616,255),0))=0,"",INDEX('Disaggregation Data'!$Q$315:$Q$616,MATCH(LEFT(X445,255),LEFT('Disaggregation Data'!J$315:$J$616,255),0))),"")</f>
        <v/>
      </c>
      <c r="J445" s="448" t="str">
        <f t="array" ref="J445">IFERROR(IF(INDEX('Disaggregation Data'!$R$315:$R$616,MATCH(LEFT(X445,255),LEFT('Disaggregation Data'!$J$315:$J$616,255),0))=0,"",INDEX('Disaggregation Data'!$R$315:$R$616,MATCH(LEFT(X445,255),LEFT('Disaggregation Data'!J$315:$J$616,255),0))),"")</f>
        <v/>
      </c>
      <c r="K445" s="485"/>
      <c r="L445" s="485"/>
      <c r="M445" s="485"/>
      <c r="N445" s="485"/>
      <c r="O445" s="485"/>
      <c r="P445" s="430"/>
      <c r="Q445" s="430"/>
      <c r="R445" s="430"/>
      <c r="S445" s="430"/>
      <c r="T445" s="430"/>
      <c r="U445" s="434" t="str">
        <f t="array" ref="U445">IFERROR(IF(INDEX('Disaggregation Data'!$O$315:$O$616,MATCH(LEFT(X445,255),LEFT('Disaggregation Data'!$J$315:$J$616,255),0))=0,"",INDEX('Disaggregation Data'!$O$315:$O$616,MATCH(LEFT(X445,255),LEFT('Disaggregation Data'!J$315:$J$616,255),0))),"")</f>
        <v/>
      </c>
      <c r="V445" s="448" t="str">
        <f t="array" ref="V445">IFERROR(IF(INDEX('Disaggregation Data'!$P$315:$P$616,MATCH(LEFT(X445,255),LEFT('Disaggregation Data'!$J$315:$J$616,255),0))=0,"",INDEX('Disaggregation Data'!$P$315:$P$616,MATCH(LEFT(X445,255),LEFT('Disaggregation Data'!J$315:$J$616,255),0))),"")</f>
        <v/>
      </c>
      <c r="W445" s="528"/>
      <c r="X445" s="528" t="str">
        <f t="shared" si="28"/>
        <v/>
      </c>
      <c r="Y445" s="528">
        <f t="shared" si="29"/>
        <v>48</v>
      </c>
      <c r="Z445" s="528" t="str">
        <f t="shared" si="30"/>
        <v/>
      </c>
      <c r="AA445" s="528" t="b">
        <f t="shared" si="31"/>
        <v>0</v>
      </c>
      <c r="AB445" s="528" t="s">
        <v>2158</v>
      </c>
      <c r="AC445" s="528" t="str">
        <f t="array" ref="AC445">IFERROR(IF(INDEX('Disaggregation Records'!$G$95:$G$183,MATCH(LEFT(Z445,255),LEFT('Disaggregation Records'!$D$95:$D$183,255),0))=0,"",INDEX('Disaggregation Records'!$G$95:$G$183,MATCH(LEFT(Z445,255),LEFT('Disaggregation Records'!$D$95:$D$183,255),0))),"")</f>
        <v/>
      </c>
      <c r="AD445" s="528" t="s">
        <v>948</v>
      </c>
      <c r="AE445" s="393"/>
      <c r="AF445" s="134"/>
      <c r="AG445" s="134"/>
    </row>
    <row r="446" spans="1:33" ht="47.1" customHeight="1" x14ac:dyDescent="0.25">
      <c r="A446" s="410">
        <v>12</v>
      </c>
      <c r="B446" s="428" t="str">
        <f>IFERROR(VLOOKUP(A446,'Coverage Indicators - Section D'!$A$10:$Y$42,25,FALSE),"")</f>
        <v/>
      </c>
      <c r="C446" s="523" t="str">
        <f t="array" ref="C446">IFERROR(IF(INDEX('Disaggregation Records'!$E$95:$E$183,MATCH(LEFT(Z446,255),LEFT('Disaggregation Records'!$D$95:$D$183,255),0))=0,"",INDEX('Disaggregation Records'!$E$95:$E$183,MATCH(LEFT(Z446,255),LEFT('Disaggregation Records'!$D$95:$D$183,255),0))),"")</f>
        <v/>
      </c>
      <c r="D446" s="523" t="str">
        <f t="array" ref="D446">IFERROR(IF(INDEX('Disaggregation Records'!$F$95:$F$183,MATCH(LEFT(Z446,255),LEFT('Disaggregation Records'!$D$95:$D$183,255),0))=0,"",INDEX('Disaggregation Records'!$F$95:$F$183,MATCH(LEFT(Z446,255),LEFT('Disaggregation Records'!$D$95:$D$183,255),0))),"")</f>
        <v/>
      </c>
      <c r="E446" s="430" t="str">
        <f t="array" ref="E446">IFERROR(IF(INDEX('Disaggregation Data'!$K$315:$K$616,MATCH(LEFT(X446,255),LEFT('Disaggregation Data'!$J$315:$J$616,255),0))=0,"",INDEX('Disaggregation Data'!$K$315:$K$616,MATCH(LEFT(X446,255),LEFT('Disaggregation Data'!J$315:$J$616,255),0))),"")</f>
        <v/>
      </c>
      <c r="F446" s="431" t="str">
        <f t="array" ref="F446">IFERROR(IF(INDEX('Disaggregation Data'!$L$315:$L$616,MATCH(LEFT(X446,255),LEFT('Disaggregation Data'!$J$315:$J$616,255),0))=0,"",INDEX('Disaggregation Data'!$L$315:$L$616,MATCH(LEFT(X446,255),LEFT('Disaggregation Data'!J$315:$J$616,255),0))),"")</f>
        <v/>
      </c>
      <c r="G446" s="495" t="str">
        <f t="array" ref="G446">IFERROR(IF(INDEX('Disaggregation Data'!$M$315:$M$616,MATCH(LEFT(X446,255),LEFT('Disaggregation Data'!$J$315:$J$616,255),0))=0,(E446/F446)*100,INDEX('Disaggregation Data'!$M$315:$M$616,MATCH(LEFT(X446,255),LEFT('Disaggregation Data'!J$315:$J$616,255),0))),"")</f>
        <v/>
      </c>
      <c r="H446" s="434" t="str">
        <f t="array" ref="H446">IFERROR(IF(INDEX('Disaggregation Data'!$N$315:$N$616,MATCH(LEFT(X446,255),LEFT('Disaggregation Data'!$J$315:$J$616,255),0))=0,"",INDEX('Disaggregation Data'!$N$315:$N$616,MATCH(LEFT(X446,255),LEFT('Disaggregation Data'!J$315:$J$616,255),0))),"")</f>
        <v/>
      </c>
      <c r="I446" s="434" t="str">
        <f t="array" ref="I446">IFERROR(IF(INDEX('Disaggregation Data'!$Q$315:$Q$616,MATCH(LEFT(X446,255),LEFT('Disaggregation Data'!$J$315:$J$616,255),0))=0,"",INDEX('Disaggregation Data'!$Q$315:$Q$616,MATCH(LEFT(X446,255),LEFT('Disaggregation Data'!J$315:$J$616,255),0))),"")</f>
        <v/>
      </c>
      <c r="J446" s="448" t="str">
        <f t="array" ref="J446">IFERROR(IF(INDEX('Disaggregation Data'!$R$315:$R$616,MATCH(LEFT(X446,255),LEFT('Disaggregation Data'!$J$315:$J$616,255),0))=0,"",INDEX('Disaggregation Data'!$R$315:$R$616,MATCH(LEFT(X446,255),LEFT('Disaggregation Data'!J$315:$J$616,255),0))),"")</f>
        <v/>
      </c>
      <c r="K446" s="485"/>
      <c r="L446" s="485"/>
      <c r="M446" s="485"/>
      <c r="N446" s="485"/>
      <c r="O446" s="485"/>
      <c r="P446" s="430"/>
      <c r="Q446" s="430"/>
      <c r="R446" s="430"/>
      <c r="S446" s="430"/>
      <c r="T446" s="430"/>
      <c r="U446" s="434" t="str">
        <f t="array" ref="U446">IFERROR(IF(INDEX('Disaggregation Data'!$O$315:$O$616,MATCH(LEFT(X446,255),LEFT('Disaggregation Data'!$J$315:$J$616,255),0))=0,"",INDEX('Disaggregation Data'!$O$315:$O$616,MATCH(LEFT(X446,255),LEFT('Disaggregation Data'!J$315:$J$616,255),0))),"")</f>
        <v/>
      </c>
      <c r="V446" s="448" t="str">
        <f t="array" ref="V446">IFERROR(IF(INDEX('Disaggregation Data'!$P$315:$P$616,MATCH(LEFT(X446,255),LEFT('Disaggregation Data'!$J$315:$J$616,255),0))=0,"",INDEX('Disaggregation Data'!$P$315:$P$616,MATCH(LEFT(X446,255),LEFT('Disaggregation Data'!J$315:$J$616,255),0))),"")</f>
        <v/>
      </c>
      <c r="W446" s="528"/>
      <c r="X446" s="528" t="str">
        <f t="shared" si="28"/>
        <v/>
      </c>
      <c r="Y446" s="528">
        <f t="shared" si="29"/>
        <v>49</v>
      </c>
      <c r="Z446" s="528" t="str">
        <f t="shared" si="30"/>
        <v/>
      </c>
      <c r="AA446" s="528" t="b">
        <f t="shared" si="31"/>
        <v>0</v>
      </c>
      <c r="AB446" s="528" t="s">
        <v>2159</v>
      </c>
      <c r="AC446" s="528" t="str">
        <f t="array" ref="AC446">IFERROR(IF(INDEX('Disaggregation Records'!$G$95:$G$183,MATCH(LEFT(Z446,255),LEFT('Disaggregation Records'!$D$95:$D$183,255),0))=0,"",INDEX('Disaggregation Records'!$G$95:$G$183,MATCH(LEFT(Z446,255),LEFT('Disaggregation Records'!$D$95:$D$183,255),0))),"")</f>
        <v/>
      </c>
      <c r="AD446" s="528" t="s">
        <v>948</v>
      </c>
      <c r="AE446" s="393"/>
      <c r="AF446" s="134"/>
      <c r="AG446" s="134"/>
    </row>
    <row r="447" spans="1:33" ht="47.1" customHeight="1" x14ac:dyDescent="0.25">
      <c r="A447" s="410">
        <v>13</v>
      </c>
      <c r="B447" s="428" t="str">
        <f>IFERROR(VLOOKUP(A447,'Coverage Indicators - Section D'!$A$10:$Y$42,25,FALSE),"")</f>
        <v/>
      </c>
      <c r="C447" s="523" t="str">
        <f t="array" ref="C447">IFERROR(IF(INDEX('Disaggregation Records'!$E$95:$E$183,MATCH(LEFT(Z447,255),LEFT('Disaggregation Records'!$D$95:$D$183,255),0))=0,"",INDEX('Disaggregation Records'!$E$95:$E$183,MATCH(LEFT(Z447,255),LEFT('Disaggregation Records'!$D$95:$D$183,255),0))),"")</f>
        <v/>
      </c>
      <c r="D447" s="523" t="str">
        <f t="array" ref="D447">IFERROR(IF(INDEX('Disaggregation Records'!$F$95:$F$183,MATCH(LEFT(Z447,255),LEFT('Disaggregation Records'!$D$95:$D$183,255),0))=0,"",INDEX('Disaggregation Records'!$F$95:$F$183,MATCH(LEFT(Z447,255),LEFT('Disaggregation Records'!$D$95:$D$183,255),0))),"")</f>
        <v/>
      </c>
      <c r="E447" s="430" t="str">
        <f t="array" ref="E447">IFERROR(IF(INDEX('Disaggregation Data'!$K$315:$K$616,MATCH(LEFT(X447,255),LEFT('Disaggregation Data'!$J$315:$J$616,255),0))=0,"",INDEX('Disaggregation Data'!$K$315:$K$616,MATCH(LEFT(X447,255),LEFT('Disaggregation Data'!J$315:$J$616,255),0))),"")</f>
        <v/>
      </c>
      <c r="F447" s="431" t="str">
        <f t="array" ref="F447">IFERROR(IF(INDEX('Disaggregation Data'!$L$315:$L$616,MATCH(LEFT(X447,255),LEFT('Disaggregation Data'!$J$315:$J$616,255),0))=0,"",INDEX('Disaggregation Data'!$L$315:$L$616,MATCH(LEFT(X447,255),LEFT('Disaggregation Data'!J$315:$J$616,255),0))),"")</f>
        <v/>
      </c>
      <c r="G447" s="495" t="str">
        <f t="array" ref="G447">IFERROR(IF(INDEX('Disaggregation Data'!$M$315:$M$616,MATCH(LEFT(X447,255),LEFT('Disaggregation Data'!$J$315:$J$616,255),0))=0,(E447/F447)*100,INDEX('Disaggregation Data'!$M$315:$M$616,MATCH(LEFT(X447,255),LEFT('Disaggregation Data'!J$315:$J$616,255),0))),"")</f>
        <v/>
      </c>
      <c r="H447" s="434" t="str">
        <f t="array" ref="H447">IFERROR(IF(INDEX('Disaggregation Data'!$N$315:$N$616,MATCH(LEFT(X447,255),LEFT('Disaggregation Data'!$J$315:$J$616,255),0))=0,"",INDEX('Disaggregation Data'!$N$315:$N$616,MATCH(LEFT(X447,255),LEFT('Disaggregation Data'!J$315:$J$616,255),0))),"")</f>
        <v/>
      </c>
      <c r="I447" s="434" t="str">
        <f t="array" ref="I447">IFERROR(IF(INDEX('Disaggregation Data'!$Q$315:$Q$616,MATCH(LEFT(X447,255),LEFT('Disaggregation Data'!$J$315:$J$616,255),0))=0,"",INDEX('Disaggregation Data'!$Q$315:$Q$616,MATCH(LEFT(X447,255),LEFT('Disaggregation Data'!J$315:$J$616,255),0))),"")</f>
        <v/>
      </c>
      <c r="J447" s="448" t="str">
        <f t="array" ref="J447">IFERROR(IF(INDEX('Disaggregation Data'!$R$315:$R$616,MATCH(LEFT(X447,255),LEFT('Disaggregation Data'!$J$315:$J$616,255),0))=0,"",INDEX('Disaggregation Data'!$R$315:$R$616,MATCH(LEFT(X447,255),LEFT('Disaggregation Data'!J$315:$J$616,255),0))),"")</f>
        <v/>
      </c>
      <c r="K447" s="485"/>
      <c r="L447" s="485"/>
      <c r="M447" s="485"/>
      <c r="N447" s="485"/>
      <c r="O447" s="485"/>
      <c r="P447" s="430"/>
      <c r="Q447" s="430"/>
      <c r="R447" s="430"/>
      <c r="S447" s="430"/>
      <c r="T447" s="430"/>
      <c r="U447" s="434" t="str">
        <f t="array" ref="U447">IFERROR(IF(INDEX('Disaggregation Data'!$O$315:$O$616,MATCH(LEFT(X447,255),LEFT('Disaggregation Data'!$J$315:$J$616,255),0))=0,"",INDEX('Disaggregation Data'!$O$315:$O$616,MATCH(LEFT(X447,255),LEFT('Disaggregation Data'!J$315:$J$616,255),0))),"")</f>
        <v/>
      </c>
      <c r="V447" s="448" t="str">
        <f t="array" ref="V447">IFERROR(IF(INDEX('Disaggregation Data'!$P$315:$P$616,MATCH(LEFT(X447,255),LEFT('Disaggregation Data'!$J$315:$J$616,255),0))=0,"",INDEX('Disaggregation Data'!$P$315:$P$616,MATCH(LEFT(X447,255),LEFT('Disaggregation Data'!J$315:$J$616,255),0))),"")</f>
        <v/>
      </c>
      <c r="W447" s="528"/>
      <c r="X447" s="528" t="str">
        <f t="shared" si="28"/>
        <v/>
      </c>
      <c r="Y447" s="528">
        <f t="shared" si="29"/>
        <v>50</v>
      </c>
      <c r="Z447" s="528" t="str">
        <f t="shared" si="30"/>
        <v/>
      </c>
      <c r="AA447" s="528" t="b">
        <f t="shared" si="31"/>
        <v>0</v>
      </c>
      <c r="AB447" s="528" t="s">
        <v>2160</v>
      </c>
      <c r="AC447" s="528" t="str">
        <f t="array" ref="AC447">IFERROR(IF(INDEX('Disaggregation Records'!$G$95:$G$183,MATCH(LEFT(Z447,255),LEFT('Disaggregation Records'!$D$95:$D$183,255),0))=0,"",INDEX('Disaggregation Records'!$G$95:$G$183,MATCH(LEFT(Z447,255),LEFT('Disaggregation Records'!$D$95:$D$183,255),0))),"")</f>
        <v/>
      </c>
      <c r="AD447" s="528" t="s">
        <v>949</v>
      </c>
      <c r="AE447" s="393"/>
      <c r="AF447" s="134"/>
      <c r="AG447" s="134"/>
    </row>
    <row r="448" spans="1:33" ht="47.1" customHeight="1" x14ac:dyDescent="0.25">
      <c r="A448" s="410">
        <v>13</v>
      </c>
      <c r="B448" s="428" t="str">
        <f>IFERROR(VLOOKUP(A448,'Coverage Indicators - Section D'!$A$10:$Y$42,25,FALSE),"")</f>
        <v/>
      </c>
      <c r="C448" s="523" t="str">
        <f t="array" ref="C448">IFERROR(IF(INDEX('Disaggregation Records'!$E$95:$E$183,MATCH(LEFT(Z448,255),LEFT('Disaggregation Records'!$D$95:$D$183,255),0))=0,"",INDEX('Disaggregation Records'!$E$95:$E$183,MATCH(LEFT(Z448,255),LEFT('Disaggregation Records'!$D$95:$D$183,255),0))),"")</f>
        <v/>
      </c>
      <c r="D448" s="523" t="str">
        <f t="array" ref="D448">IFERROR(IF(INDEX('Disaggregation Records'!$F$95:$F$183,MATCH(LEFT(Z448,255),LEFT('Disaggregation Records'!$D$95:$D$183,255),0))=0,"",INDEX('Disaggregation Records'!$F$95:$F$183,MATCH(LEFT(Z448,255),LEFT('Disaggregation Records'!$D$95:$D$183,255),0))),"")</f>
        <v/>
      </c>
      <c r="E448" s="430" t="str">
        <f t="array" ref="E448">IFERROR(IF(INDEX('Disaggregation Data'!$K$315:$K$616,MATCH(LEFT(X448,255),LEFT('Disaggregation Data'!$J$315:$J$616,255),0))=0,"",INDEX('Disaggregation Data'!$K$315:$K$616,MATCH(LEFT(X448,255),LEFT('Disaggregation Data'!J$315:$J$616,255),0))),"")</f>
        <v/>
      </c>
      <c r="F448" s="431" t="str">
        <f t="array" ref="F448">IFERROR(IF(INDEX('Disaggregation Data'!$L$315:$L$616,MATCH(LEFT(X448,255),LEFT('Disaggregation Data'!$J$315:$J$616,255),0))=0,"",INDEX('Disaggregation Data'!$L$315:$L$616,MATCH(LEFT(X448,255),LEFT('Disaggregation Data'!J$315:$J$616,255),0))),"")</f>
        <v/>
      </c>
      <c r="G448" s="495" t="str">
        <f t="array" ref="G448">IFERROR(IF(INDEX('Disaggregation Data'!$M$315:$M$616,MATCH(LEFT(X448,255),LEFT('Disaggregation Data'!$J$315:$J$616,255),0))=0,(E448/F448)*100,INDEX('Disaggregation Data'!$M$315:$M$616,MATCH(LEFT(X448,255),LEFT('Disaggregation Data'!J$315:$J$616,255),0))),"")</f>
        <v/>
      </c>
      <c r="H448" s="434" t="str">
        <f t="array" ref="H448">IFERROR(IF(INDEX('Disaggregation Data'!$N$315:$N$616,MATCH(LEFT(X448,255),LEFT('Disaggregation Data'!$J$315:$J$616,255),0))=0,"",INDEX('Disaggregation Data'!$N$315:$N$616,MATCH(LEFT(X448,255),LEFT('Disaggregation Data'!J$315:$J$616,255),0))),"")</f>
        <v/>
      </c>
      <c r="I448" s="434" t="str">
        <f t="array" ref="I448">IFERROR(IF(INDEX('Disaggregation Data'!$Q$315:$Q$616,MATCH(LEFT(X448,255),LEFT('Disaggregation Data'!$J$315:$J$616,255),0))=0,"",INDEX('Disaggregation Data'!$Q$315:$Q$616,MATCH(LEFT(X448,255),LEFT('Disaggregation Data'!J$315:$J$616,255),0))),"")</f>
        <v/>
      </c>
      <c r="J448" s="448" t="str">
        <f t="array" ref="J448">IFERROR(IF(INDEX('Disaggregation Data'!$R$315:$R$616,MATCH(LEFT(X448,255),LEFT('Disaggregation Data'!$J$315:$J$616,255),0))=0,"",INDEX('Disaggregation Data'!$R$315:$R$616,MATCH(LEFT(X448,255),LEFT('Disaggregation Data'!J$315:$J$616,255),0))),"")</f>
        <v/>
      </c>
      <c r="K448" s="485"/>
      <c r="L448" s="485"/>
      <c r="M448" s="485"/>
      <c r="N448" s="485"/>
      <c r="O448" s="485"/>
      <c r="P448" s="430"/>
      <c r="Q448" s="430"/>
      <c r="R448" s="430"/>
      <c r="S448" s="430"/>
      <c r="T448" s="430"/>
      <c r="U448" s="434" t="str">
        <f t="array" ref="U448">IFERROR(IF(INDEX('Disaggregation Data'!$O$315:$O$616,MATCH(LEFT(X448,255),LEFT('Disaggregation Data'!$J$315:$J$616,255),0))=0,"",INDEX('Disaggregation Data'!$O$315:$O$616,MATCH(LEFT(X448,255),LEFT('Disaggregation Data'!J$315:$J$616,255),0))),"")</f>
        <v/>
      </c>
      <c r="V448" s="448" t="str">
        <f t="array" ref="V448">IFERROR(IF(INDEX('Disaggregation Data'!$P$315:$P$616,MATCH(LEFT(X448,255),LEFT('Disaggregation Data'!$J$315:$J$616,255),0))=0,"",INDEX('Disaggregation Data'!$P$315:$P$616,MATCH(LEFT(X448,255),LEFT('Disaggregation Data'!J$315:$J$616,255),0))),"")</f>
        <v/>
      </c>
      <c r="W448" s="528"/>
      <c r="X448" s="528" t="str">
        <f t="shared" si="28"/>
        <v/>
      </c>
      <c r="Y448" s="528">
        <f t="shared" si="29"/>
        <v>51</v>
      </c>
      <c r="Z448" s="528" t="str">
        <f t="shared" si="30"/>
        <v/>
      </c>
      <c r="AA448" s="528" t="b">
        <f t="shared" si="31"/>
        <v>0</v>
      </c>
      <c r="AB448" s="528" t="s">
        <v>2161</v>
      </c>
      <c r="AC448" s="528" t="str">
        <f t="array" ref="AC448">IFERROR(IF(INDEX('Disaggregation Records'!$G$95:$G$183,MATCH(LEFT(Z448,255),LEFT('Disaggregation Records'!$D$95:$D$183,255),0))=0,"",INDEX('Disaggregation Records'!$G$95:$G$183,MATCH(LEFT(Z448,255),LEFT('Disaggregation Records'!$D$95:$D$183,255),0))),"")</f>
        <v/>
      </c>
      <c r="AD448" s="528" t="s">
        <v>949</v>
      </c>
      <c r="AE448" s="393"/>
      <c r="AF448" s="134"/>
      <c r="AG448" s="134"/>
    </row>
    <row r="449" spans="1:33" ht="47.1" customHeight="1" x14ac:dyDescent="0.25">
      <c r="A449" s="410">
        <v>13</v>
      </c>
      <c r="B449" s="428" t="str">
        <f>IFERROR(VLOOKUP(A449,'Coverage Indicators - Section D'!$A$10:$Y$42,25,FALSE),"")</f>
        <v/>
      </c>
      <c r="C449" s="523" t="str">
        <f t="array" ref="C449">IFERROR(IF(INDEX('Disaggregation Records'!$E$95:$E$183,MATCH(LEFT(Z449,255),LEFT('Disaggregation Records'!$D$95:$D$183,255),0))=0,"",INDEX('Disaggregation Records'!$E$95:$E$183,MATCH(LEFT(Z449,255),LEFT('Disaggregation Records'!$D$95:$D$183,255),0))),"")</f>
        <v/>
      </c>
      <c r="D449" s="523" t="str">
        <f t="array" ref="D449">IFERROR(IF(INDEX('Disaggregation Records'!$F$95:$F$183,MATCH(LEFT(Z449,255),LEFT('Disaggregation Records'!$D$95:$D$183,255),0))=0,"",INDEX('Disaggregation Records'!$F$95:$F$183,MATCH(LEFT(Z449,255),LEFT('Disaggregation Records'!$D$95:$D$183,255),0))),"")</f>
        <v/>
      </c>
      <c r="E449" s="430" t="str">
        <f t="array" ref="E449">IFERROR(IF(INDEX('Disaggregation Data'!$K$315:$K$616,MATCH(LEFT(X449,255),LEFT('Disaggregation Data'!$J$315:$J$616,255),0))=0,"",INDEX('Disaggregation Data'!$K$315:$K$616,MATCH(LEFT(X449,255),LEFT('Disaggregation Data'!J$315:$J$616,255),0))),"")</f>
        <v/>
      </c>
      <c r="F449" s="431" t="str">
        <f t="array" ref="F449">IFERROR(IF(INDEX('Disaggregation Data'!$L$315:$L$616,MATCH(LEFT(X449,255),LEFT('Disaggregation Data'!$J$315:$J$616,255),0))=0,"",INDEX('Disaggregation Data'!$L$315:$L$616,MATCH(LEFT(X449,255),LEFT('Disaggregation Data'!J$315:$J$616,255),0))),"")</f>
        <v/>
      </c>
      <c r="G449" s="495" t="str">
        <f t="array" ref="G449">IFERROR(IF(INDEX('Disaggregation Data'!$M$315:$M$616,MATCH(LEFT(X449,255),LEFT('Disaggregation Data'!$J$315:$J$616,255),0))=0,(E449/F449)*100,INDEX('Disaggregation Data'!$M$315:$M$616,MATCH(LEFT(X449,255),LEFT('Disaggregation Data'!J$315:$J$616,255),0))),"")</f>
        <v/>
      </c>
      <c r="H449" s="434" t="str">
        <f t="array" ref="H449">IFERROR(IF(INDEX('Disaggregation Data'!$N$315:$N$616,MATCH(LEFT(X449,255),LEFT('Disaggregation Data'!$J$315:$J$616,255),0))=0,"",INDEX('Disaggregation Data'!$N$315:$N$616,MATCH(LEFT(X449,255),LEFT('Disaggregation Data'!J$315:$J$616,255),0))),"")</f>
        <v/>
      </c>
      <c r="I449" s="434" t="str">
        <f t="array" ref="I449">IFERROR(IF(INDEX('Disaggregation Data'!$Q$315:$Q$616,MATCH(LEFT(X449,255),LEFT('Disaggregation Data'!$J$315:$J$616,255),0))=0,"",INDEX('Disaggregation Data'!$Q$315:$Q$616,MATCH(LEFT(X449,255),LEFT('Disaggregation Data'!J$315:$J$616,255),0))),"")</f>
        <v/>
      </c>
      <c r="J449" s="448" t="str">
        <f t="array" ref="J449">IFERROR(IF(INDEX('Disaggregation Data'!$R$315:$R$616,MATCH(LEFT(X449,255),LEFT('Disaggregation Data'!$J$315:$J$616,255),0))=0,"",INDEX('Disaggregation Data'!$R$315:$R$616,MATCH(LEFT(X449,255),LEFT('Disaggregation Data'!J$315:$J$616,255),0))),"")</f>
        <v/>
      </c>
      <c r="K449" s="485"/>
      <c r="L449" s="485"/>
      <c r="M449" s="485"/>
      <c r="N449" s="485"/>
      <c r="O449" s="485"/>
      <c r="P449" s="430"/>
      <c r="Q449" s="430"/>
      <c r="R449" s="430"/>
      <c r="S449" s="430"/>
      <c r="T449" s="430"/>
      <c r="U449" s="434" t="str">
        <f t="array" ref="U449">IFERROR(IF(INDEX('Disaggregation Data'!$O$315:$O$616,MATCH(LEFT(X449,255),LEFT('Disaggregation Data'!$J$315:$J$616,255),0))=0,"",INDEX('Disaggregation Data'!$O$315:$O$616,MATCH(LEFT(X449,255),LEFT('Disaggregation Data'!J$315:$J$616,255),0))),"")</f>
        <v/>
      </c>
      <c r="V449" s="448" t="str">
        <f t="array" ref="V449">IFERROR(IF(INDEX('Disaggregation Data'!$P$315:$P$616,MATCH(LEFT(X449,255),LEFT('Disaggregation Data'!$J$315:$J$616,255),0))=0,"",INDEX('Disaggregation Data'!$P$315:$P$616,MATCH(LEFT(X449,255),LEFT('Disaggregation Data'!J$315:$J$616,255),0))),"")</f>
        <v/>
      </c>
      <c r="W449" s="528"/>
      <c r="X449" s="528" t="str">
        <f t="shared" si="28"/>
        <v/>
      </c>
      <c r="Y449" s="528">
        <f t="shared" si="29"/>
        <v>52</v>
      </c>
      <c r="Z449" s="528" t="str">
        <f t="shared" si="30"/>
        <v/>
      </c>
      <c r="AA449" s="528" t="b">
        <f t="shared" si="31"/>
        <v>0</v>
      </c>
      <c r="AB449" s="528" t="s">
        <v>2162</v>
      </c>
      <c r="AC449" s="528" t="str">
        <f t="array" ref="AC449">IFERROR(IF(INDEX('Disaggregation Records'!$G$95:$G$183,MATCH(LEFT(Z449,255),LEFT('Disaggregation Records'!$D$95:$D$183,255),0))=0,"",INDEX('Disaggregation Records'!$G$95:$G$183,MATCH(LEFT(Z449,255),LEFT('Disaggregation Records'!$D$95:$D$183,255),0))),"")</f>
        <v/>
      </c>
      <c r="AD449" s="528" t="s">
        <v>949</v>
      </c>
      <c r="AE449" s="393"/>
      <c r="AF449" s="134"/>
      <c r="AG449" s="134"/>
    </row>
    <row r="450" spans="1:33" ht="47.1" customHeight="1" x14ac:dyDescent="0.25">
      <c r="A450" s="410">
        <v>13</v>
      </c>
      <c r="B450" s="428" t="str">
        <f>IFERROR(VLOOKUP(A450,'Coverage Indicators - Section D'!$A$10:$Y$42,25,FALSE),"")</f>
        <v/>
      </c>
      <c r="C450" s="523" t="str">
        <f t="array" ref="C450">IFERROR(IF(INDEX('Disaggregation Records'!$E$95:$E$183,MATCH(LEFT(Z450,255),LEFT('Disaggregation Records'!$D$95:$D$183,255),0))=0,"",INDEX('Disaggregation Records'!$E$95:$E$183,MATCH(LEFT(Z450,255),LEFT('Disaggregation Records'!$D$95:$D$183,255),0))),"")</f>
        <v/>
      </c>
      <c r="D450" s="523" t="str">
        <f t="array" ref="D450">IFERROR(IF(INDEX('Disaggregation Records'!$F$95:$F$183,MATCH(LEFT(Z450,255),LEFT('Disaggregation Records'!$D$95:$D$183,255),0))=0,"",INDEX('Disaggregation Records'!$F$95:$F$183,MATCH(LEFT(Z450,255),LEFT('Disaggregation Records'!$D$95:$D$183,255),0))),"")</f>
        <v/>
      </c>
      <c r="E450" s="430" t="str">
        <f t="array" ref="E450">IFERROR(IF(INDEX('Disaggregation Data'!$K$315:$K$616,MATCH(LEFT(X450,255),LEFT('Disaggregation Data'!$J$315:$J$616,255),0))=0,"",INDEX('Disaggregation Data'!$K$315:$K$616,MATCH(LEFT(X450,255),LEFT('Disaggregation Data'!J$315:$J$616,255),0))),"")</f>
        <v/>
      </c>
      <c r="F450" s="431" t="str">
        <f t="array" ref="F450">IFERROR(IF(INDEX('Disaggregation Data'!$L$315:$L$616,MATCH(LEFT(X450,255),LEFT('Disaggregation Data'!$J$315:$J$616,255),0))=0,"",INDEX('Disaggregation Data'!$L$315:$L$616,MATCH(LEFT(X450,255),LEFT('Disaggregation Data'!J$315:$J$616,255),0))),"")</f>
        <v/>
      </c>
      <c r="G450" s="495" t="str">
        <f t="array" ref="G450">IFERROR(IF(INDEX('Disaggregation Data'!$M$315:$M$616,MATCH(LEFT(X450,255),LEFT('Disaggregation Data'!$J$315:$J$616,255),0))=0,(E450/F450)*100,INDEX('Disaggregation Data'!$M$315:$M$616,MATCH(LEFT(X450,255),LEFT('Disaggregation Data'!J$315:$J$616,255),0))),"")</f>
        <v/>
      </c>
      <c r="H450" s="434" t="str">
        <f t="array" ref="H450">IFERROR(IF(INDEX('Disaggregation Data'!$N$315:$N$616,MATCH(LEFT(X450,255),LEFT('Disaggregation Data'!$J$315:$J$616,255),0))=0,"",INDEX('Disaggregation Data'!$N$315:$N$616,MATCH(LEFT(X450,255),LEFT('Disaggregation Data'!J$315:$J$616,255),0))),"")</f>
        <v/>
      </c>
      <c r="I450" s="434" t="str">
        <f t="array" ref="I450">IFERROR(IF(INDEX('Disaggregation Data'!$Q$315:$Q$616,MATCH(LEFT(X450,255),LEFT('Disaggregation Data'!$J$315:$J$616,255),0))=0,"",INDEX('Disaggregation Data'!$Q$315:$Q$616,MATCH(LEFT(X450,255),LEFT('Disaggregation Data'!J$315:$J$616,255),0))),"")</f>
        <v/>
      </c>
      <c r="J450" s="448" t="str">
        <f t="array" ref="J450">IFERROR(IF(INDEX('Disaggregation Data'!$R$315:$R$616,MATCH(LEFT(X450,255),LEFT('Disaggregation Data'!$J$315:$J$616,255),0))=0,"",INDEX('Disaggregation Data'!$R$315:$R$616,MATCH(LEFT(X450,255),LEFT('Disaggregation Data'!J$315:$J$616,255),0))),"")</f>
        <v/>
      </c>
      <c r="K450" s="485"/>
      <c r="L450" s="485"/>
      <c r="M450" s="485"/>
      <c r="N450" s="485"/>
      <c r="O450" s="485"/>
      <c r="P450" s="430"/>
      <c r="Q450" s="430"/>
      <c r="R450" s="430"/>
      <c r="S450" s="430"/>
      <c r="T450" s="430"/>
      <c r="U450" s="434" t="str">
        <f t="array" ref="U450">IFERROR(IF(INDEX('Disaggregation Data'!$O$315:$O$616,MATCH(LEFT(X450,255),LEFT('Disaggregation Data'!$J$315:$J$616,255),0))=0,"",INDEX('Disaggregation Data'!$O$315:$O$616,MATCH(LEFT(X450,255),LEFT('Disaggregation Data'!J$315:$J$616,255),0))),"")</f>
        <v/>
      </c>
      <c r="V450" s="448" t="str">
        <f t="array" ref="V450">IFERROR(IF(INDEX('Disaggregation Data'!$P$315:$P$616,MATCH(LEFT(X450,255),LEFT('Disaggregation Data'!$J$315:$J$616,255),0))=0,"",INDEX('Disaggregation Data'!$P$315:$P$616,MATCH(LEFT(X450,255),LEFT('Disaggregation Data'!J$315:$J$616,255),0))),"")</f>
        <v/>
      </c>
      <c r="W450" s="528"/>
      <c r="X450" s="528" t="str">
        <f t="shared" si="28"/>
        <v/>
      </c>
      <c r="Y450" s="528">
        <f t="shared" si="29"/>
        <v>53</v>
      </c>
      <c r="Z450" s="528" t="str">
        <f t="shared" si="30"/>
        <v/>
      </c>
      <c r="AA450" s="528" t="b">
        <f t="shared" si="31"/>
        <v>0</v>
      </c>
      <c r="AB450" s="528" t="s">
        <v>2163</v>
      </c>
      <c r="AC450" s="528" t="str">
        <f t="array" ref="AC450">IFERROR(IF(INDEX('Disaggregation Records'!$G$95:$G$183,MATCH(LEFT(Z450,255),LEFT('Disaggregation Records'!$D$95:$D$183,255),0))=0,"",INDEX('Disaggregation Records'!$G$95:$G$183,MATCH(LEFT(Z450,255),LEFT('Disaggregation Records'!$D$95:$D$183,255),0))),"")</f>
        <v/>
      </c>
      <c r="AD450" s="528" t="s">
        <v>949</v>
      </c>
      <c r="AE450" s="393"/>
      <c r="AF450" s="134"/>
      <c r="AG450" s="134"/>
    </row>
    <row r="451" spans="1:33" ht="47.1" customHeight="1" x14ac:dyDescent="0.25">
      <c r="A451" s="410">
        <v>13</v>
      </c>
      <c r="B451" s="428" t="str">
        <f>IFERROR(VLOOKUP(A451,'Coverage Indicators - Section D'!$A$10:$Y$42,25,FALSE),"")</f>
        <v/>
      </c>
      <c r="C451" s="523" t="str">
        <f t="array" ref="C451">IFERROR(IF(INDEX('Disaggregation Records'!$E$95:$E$183,MATCH(LEFT(Z451,255),LEFT('Disaggregation Records'!$D$95:$D$183,255),0))=0,"",INDEX('Disaggregation Records'!$E$95:$E$183,MATCH(LEFT(Z451,255),LEFT('Disaggregation Records'!$D$95:$D$183,255),0))),"")</f>
        <v/>
      </c>
      <c r="D451" s="523" t="str">
        <f t="array" ref="D451">IFERROR(IF(INDEX('Disaggregation Records'!$F$95:$F$183,MATCH(LEFT(Z451,255),LEFT('Disaggregation Records'!$D$95:$D$183,255),0))=0,"",INDEX('Disaggregation Records'!$F$95:$F$183,MATCH(LEFT(Z451,255),LEFT('Disaggregation Records'!$D$95:$D$183,255),0))),"")</f>
        <v/>
      </c>
      <c r="E451" s="430" t="str">
        <f t="array" ref="E451">IFERROR(IF(INDEX('Disaggregation Data'!$K$315:$K$616,MATCH(LEFT(X451,255),LEFT('Disaggregation Data'!$J$315:$J$616,255),0))=0,"",INDEX('Disaggregation Data'!$K$315:$K$616,MATCH(LEFT(X451,255),LEFT('Disaggregation Data'!J$315:$J$616,255),0))),"")</f>
        <v/>
      </c>
      <c r="F451" s="431" t="str">
        <f t="array" ref="F451">IFERROR(IF(INDEX('Disaggregation Data'!$L$315:$L$616,MATCH(LEFT(X451,255),LEFT('Disaggregation Data'!$J$315:$J$616,255),0))=0,"",INDEX('Disaggregation Data'!$L$315:$L$616,MATCH(LEFT(X451,255),LEFT('Disaggregation Data'!J$315:$J$616,255),0))),"")</f>
        <v/>
      </c>
      <c r="G451" s="495" t="str">
        <f t="array" ref="G451">IFERROR(IF(INDEX('Disaggregation Data'!$M$315:$M$616,MATCH(LEFT(X451,255),LEFT('Disaggregation Data'!$J$315:$J$616,255),0))=0,(E451/F451)*100,INDEX('Disaggregation Data'!$M$315:$M$616,MATCH(LEFT(X451,255),LEFT('Disaggregation Data'!J$315:$J$616,255),0))),"")</f>
        <v/>
      </c>
      <c r="H451" s="434" t="str">
        <f t="array" ref="H451">IFERROR(IF(INDEX('Disaggregation Data'!$N$315:$N$616,MATCH(LEFT(X451,255),LEFT('Disaggregation Data'!$J$315:$J$616,255),0))=0,"",INDEX('Disaggregation Data'!$N$315:$N$616,MATCH(LEFT(X451,255),LEFT('Disaggregation Data'!J$315:$J$616,255),0))),"")</f>
        <v/>
      </c>
      <c r="I451" s="434" t="str">
        <f t="array" ref="I451">IFERROR(IF(INDEX('Disaggregation Data'!$Q$315:$Q$616,MATCH(LEFT(X451,255),LEFT('Disaggregation Data'!$J$315:$J$616,255),0))=0,"",INDEX('Disaggregation Data'!$Q$315:$Q$616,MATCH(LEFT(X451,255),LEFT('Disaggregation Data'!J$315:$J$616,255),0))),"")</f>
        <v/>
      </c>
      <c r="J451" s="448" t="str">
        <f t="array" ref="J451">IFERROR(IF(INDEX('Disaggregation Data'!$R$315:$R$616,MATCH(LEFT(X451,255),LEFT('Disaggregation Data'!$J$315:$J$616,255),0))=0,"",INDEX('Disaggregation Data'!$R$315:$R$616,MATCH(LEFT(X451,255),LEFT('Disaggregation Data'!J$315:$J$616,255),0))),"")</f>
        <v/>
      </c>
      <c r="K451" s="485"/>
      <c r="L451" s="485"/>
      <c r="M451" s="485"/>
      <c r="N451" s="485"/>
      <c r="O451" s="485"/>
      <c r="P451" s="430"/>
      <c r="Q451" s="430"/>
      <c r="R451" s="430"/>
      <c r="S451" s="430"/>
      <c r="T451" s="430"/>
      <c r="U451" s="434" t="str">
        <f t="array" ref="U451">IFERROR(IF(INDEX('Disaggregation Data'!$O$315:$O$616,MATCH(LEFT(X451,255),LEFT('Disaggregation Data'!$J$315:$J$616,255),0))=0,"",INDEX('Disaggregation Data'!$O$315:$O$616,MATCH(LEFT(X451,255),LEFT('Disaggregation Data'!J$315:$J$616,255),0))),"")</f>
        <v/>
      </c>
      <c r="V451" s="448" t="str">
        <f t="array" ref="V451">IFERROR(IF(INDEX('Disaggregation Data'!$P$315:$P$616,MATCH(LEFT(X451,255),LEFT('Disaggregation Data'!$J$315:$J$616,255),0))=0,"",INDEX('Disaggregation Data'!$P$315:$P$616,MATCH(LEFT(X451,255),LEFT('Disaggregation Data'!J$315:$J$616,255),0))),"")</f>
        <v/>
      </c>
      <c r="W451" s="528"/>
      <c r="X451" s="528" t="str">
        <f t="shared" si="28"/>
        <v/>
      </c>
      <c r="Y451" s="528">
        <f t="shared" si="29"/>
        <v>54</v>
      </c>
      <c r="Z451" s="528" t="str">
        <f t="shared" si="30"/>
        <v/>
      </c>
      <c r="AA451" s="528" t="b">
        <f t="shared" si="31"/>
        <v>0</v>
      </c>
      <c r="AB451" s="528" t="s">
        <v>2164</v>
      </c>
      <c r="AC451" s="528" t="str">
        <f t="array" ref="AC451">IFERROR(IF(INDEX('Disaggregation Records'!$G$95:$G$183,MATCH(LEFT(Z451,255),LEFT('Disaggregation Records'!$D$95:$D$183,255),0))=0,"",INDEX('Disaggregation Records'!$G$95:$G$183,MATCH(LEFT(Z451,255),LEFT('Disaggregation Records'!$D$95:$D$183,255),0))),"")</f>
        <v/>
      </c>
      <c r="AD451" s="528" t="s">
        <v>949</v>
      </c>
      <c r="AE451" s="393"/>
      <c r="AF451" s="134"/>
      <c r="AG451" s="134"/>
    </row>
    <row r="452" spans="1:33" ht="47.1" customHeight="1" x14ac:dyDescent="0.25">
      <c r="A452" s="410">
        <v>13</v>
      </c>
      <c r="B452" s="428" t="str">
        <f>IFERROR(VLOOKUP(A452,'Coverage Indicators - Section D'!$A$10:$Y$42,25,FALSE),"")</f>
        <v/>
      </c>
      <c r="C452" s="523" t="str">
        <f t="array" ref="C452">IFERROR(IF(INDEX('Disaggregation Records'!$E$95:$E$183,MATCH(LEFT(Z452,255),LEFT('Disaggregation Records'!$D$95:$D$183,255),0))=0,"",INDEX('Disaggregation Records'!$E$95:$E$183,MATCH(LEFT(Z452,255),LEFT('Disaggregation Records'!$D$95:$D$183,255),0))),"")</f>
        <v/>
      </c>
      <c r="D452" s="523" t="str">
        <f t="array" ref="D452">IFERROR(IF(INDEX('Disaggregation Records'!$F$95:$F$183,MATCH(LEFT(Z452,255),LEFT('Disaggregation Records'!$D$95:$D$183,255),0))=0,"",INDEX('Disaggregation Records'!$F$95:$F$183,MATCH(LEFT(Z452,255),LEFT('Disaggregation Records'!$D$95:$D$183,255),0))),"")</f>
        <v/>
      </c>
      <c r="E452" s="430" t="str">
        <f t="array" ref="E452">IFERROR(IF(INDEX('Disaggregation Data'!$K$315:$K$616,MATCH(LEFT(X452,255),LEFT('Disaggregation Data'!$J$315:$J$616,255),0))=0,"",INDEX('Disaggregation Data'!$K$315:$K$616,MATCH(LEFT(X452,255),LEFT('Disaggregation Data'!J$315:$J$616,255),0))),"")</f>
        <v/>
      </c>
      <c r="F452" s="431" t="str">
        <f t="array" ref="F452">IFERROR(IF(INDEX('Disaggregation Data'!$L$315:$L$616,MATCH(LEFT(X452,255),LEFT('Disaggregation Data'!$J$315:$J$616,255),0))=0,"",INDEX('Disaggregation Data'!$L$315:$L$616,MATCH(LEFT(X452,255),LEFT('Disaggregation Data'!J$315:$J$616,255),0))),"")</f>
        <v/>
      </c>
      <c r="G452" s="495" t="str">
        <f t="array" ref="G452">IFERROR(IF(INDEX('Disaggregation Data'!$M$315:$M$616,MATCH(LEFT(X452,255),LEFT('Disaggregation Data'!$J$315:$J$616,255),0))=0,(E452/F452)*100,INDEX('Disaggregation Data'!$M$315:$M$616,MATCH(LEFT(X452,255),LEFT('Disaggregation Data'!J$315:$J$616,255),0))),"")</f>
        <v/>
      </c>
      <c r="H452" s="434" t="str">
        <f t="array" ref="H452">IFERROR(IF(INDEX('Disaggregation Data'!$N$315:$N$616,MATCH(LEFT(X452,255),LEFT('Disaggregation Data'!$J$315:$J$616,255),0))=0,"",INDEX('Disaggregation Data'!$N$315:$N$616,MATCH(LEFT(X452,255),LEFT('Disaggregation Data'!J$315:$J$616,255),0))),"")</f>
        <v/>
      </c>
      <c r="I452" s="434" t="str">
        <f t="array" ref="I452">IFERROR(IF(INDEX('Disaggregation Data'!$Q$315:$Q$616,MATCH(LEFT(X452,255),LEFT('Disaggregation Data'!$J$315:$J$616,255),0))=0,"",INDEX('Disaggregation Data'!$Q$315:$Q$616,MATCH(LEFT(X452,255),LEFT('Disaggregation Data'!J$315:$J$616,255),0))),"")</f>
        <v/>
      </c>
      <c r="J452" s="448" t="str">
        <f t="array" ref="J452">IFERROR(IF(INDEX('Disaggregation Data'!$R$315:$R$616,MATCH(LEFT(X452,255),LEFT('Disaggregation Data'!$J$315:$J$616,255),0))=0,"",INDEX('Disaggregation Data'!$R$315:$R$616,MATCH(LEFT(X452,255),LEFT('Disaggregation Data'!J$315:$J$616,255),0))),"")</f>
        <v/>
      </c>
      <c r="K452" s="485"/>
      <c r="L452" s="485"/>
      <c r="M452" s="485"/>
      <c r="N452" s="485"/>
      <c r="O452" s="485"/>
      <c r="P452" s="430"/>
      <c r="Q452" s="430"/>
      <c r="R452" s="430"/>
      <c r="S452" s="430"/>
      <c r="T452" s="430"/>
      <c r="U452" s="434" t="str">
        <f t="array" ref="U452">IFERROR(IF(INDEX('Disaggregation Data'!$O$315:$O$616,MATCH(LEFT(X452,255),LEFT('Disaggregation Data'!$J$315:$J$616,255),0))=0,"",INDEX('Disaggregation Data'!$O$315:$O$616,MATCH(LEFT(X452,255),LEFT('Disaggregation Data'!J$315:$J$616,255),0))),"")</f>
        <v/>
      </c>
      <c r="V452" s="448" t="str">
        <f t="array" ref="V452">IFERROR(IF(INDEX('Disaggregation Data'!$P$315:$P$616,MATCH(LEFT(X452,255),LEFT('Disaggregation Data'!$J$315:$J$616,255),0))=0,"",INDEX('Disaggregation Data'!$P$315:$P$616,MATCH(LEFT(X452,255),LEFT('Disaggregation Data'!J$315:$J$616,255),0))),"")</f>
        <v/>
      </c>
      <c r="W452" s="528"/>
      <c r="X452" s="528" t="str">
        <f t="shared" si="28"/>
        <v/>
      </c>
      <c r="Y452" s="528">
        <f t="shared" si="29"/>
        <v>55</v>
      </c>
      <c r="Z452" s="528" t="str">
        <f t="shared" si="30"/>
        <v/>
      </c>
      <c r="AA452" s="528" t="b">
        <f t="shared" si="31"/>
        <v>0</v>
      </c>
      <c r="AB452" s="528" t="s">
        <v>2165</v>
      </c>
      <c r="AC452" s="528" t="str">
        <f t="array" ref="AC452">IFERROR(IF(INDEX('Disaggregation Records'!$G$95:$G$183,MATCH(LEFT(Z452,255),LEFT('Disaggregation Records'!$D$95:$D$183,255),0))=0,"",INDEX('Disaggregation Records'!$G$95:$G$183,MATCH(LEFT(Z452,255),LEFT('Disaggregation Records'!$D$95:$D$183,255),0))),"")</f>
        <v/>
      </c>
      <c r="AD452" s="528" t="s">
        <v>949</v>
      </c>
      <c r="AE452" s="393"/>
      <c r="AF452" s="134"/>
      <c r="AG452" s="134"/>
    </row>
    <row r="453" spans="1:33" ht="47.1" customHeight="1" x14ac:dyDescent="0.25">
      <c r="A453" s="410">
        <v>13</v>
      </c>
      <c r="B453" s="428" t="str">
        <f>IFERROR(VLOOKUP(A453,'Coverage Indicators - Section D'!$A$10:$Y$42,25,FALSE),"")</f>
        <v/>
      </c>
      <c r="C453" s="523" t="str">
        <f t="array" ref="C453">IFERROR(IF(INDEX('Disaggregation Records'!$E$95:$E$183,MATCH(LEFT(Z453,255),LEFT('Disaggregation Records'!$D$95:$D$183,255),0))=0,"",INDEX('Disaggregation Records'!$E$95:$E$183,MATCH(LEFT(Z453,255),LEFT('Disaggregation Records'!$D$95:$D$183,255),0))),"")</f>
        <v/>
      </c>
      <c r="D453" s="523" t="str">
        <f t="array" ref="D453">IFERROR(IF(INDEX('Disaggregation Records'!$F$95:$F$183,MATCH(LEFT(Z453,255),LEFT('Disaggregation Records'!$D$95:$D$183,255),0))=0,"",INDEX('Disaggregation Records'!$F$95:$F$183,MATCH(LEFT(Z453,255),LEFT('Disaggregation Records'!$D$95:$D$183,255),0))),"")</f>
        <v/>
      </c>
      <c r="E453" s="430" t="str">
        <f t="array" ref="E453">IFERROR(IF(INDEX('Disaggregation Data'!$K$315:$K$616,MATCH(LEFT(X453,255),LEFT('Disaggregation Data'!$J$315:$J$616,255),0))=0,"",INDEX('Disaggregation Data'!$K$315:$K$616,MATCH(LEFT(X453,255),LEFT('Disaggregation Data'!J$315:$J$616,255),0))),"")</f>
        <v/>
      </c>
      <c r="F453" s="431" t="str">
        <f t="array" ref="F453">IFERROR(IF(INDEX('Disaggregation Data'!$L$315:$L$616,MATCH(LEFT(X453,255),LEFT('Disaggregation Data'!$J$315:$J$616,255),0))=0,"",INDEX('Disaggregation Data'!$L$315:$L$616,MATCH(LEFT(X453,255),LEFT('Disaggregation Data'!J$315:$J$616,255),0))),"")</f>
        <v/>
      </c>
      <c r="G453" s="495" t="str">
        <f t="array" ref="G453">IFERROR(IF(INDEX('Disaggregation Data'!$M$315:$M$616,MATCH(LEFT(X453,255),LEFT('Disaggregation Data'!$J$315:$J$616,255),0))=0,(E453/F453)*100,INDEX('Disaggregation Data'!$M$315:$M$616,MATCH(LEFT(X453,255),LEFT('Disaggregation Data'!J$315:$J$616,255),0))),"")</f>
        <v/>
      </c>
      <c r="H453" s="434" t="str">
        <f t="array" ref="H453">IFERROR(IF(INDEX('Disaggregation Data'!$N$315:$N$616,MATCH(LEFT(X453,255),LEFT('Disaggregation Data'!$J$315:$J$616,255),0))=0,"",INDEX('Disaggregation Data'!$N$315:$N$616,MATCH(LEFT(X453,255),LEFT('Disaggregation Data'!J$315:$J$616,255),0))),"")</f>
        <v/>
      </c>
      <c r="I453" s="434" t="str">
        <f t="array" ref="I453">IFERROR(IF(INDEX('Disaggregation Data'!$Q$315:$Q$616,MATCH(LEFT(X453,255),LEFT('Disaggregation Data'!$J$315:$J$616,255),0))=0,"",INDEX('Disaggregation Data'!$Q$315:$Q$616,MATCH(LEFT(X453,255),LEFT('Disaggregation Data'!J$315:$J$616,255),0))),"")</f>
        <v/>
      </c>
      <c r="J453" s="448" t="str">
        <f t="array" ref="J453">IFERROR(IF(INDEX('Disaggregation Data'!$R$315:$R$616,MATCH(LEFT(X453,255),LEFT('Disaggregation Data'!$J$315:$J$616,255),0))=0,"",INDEX('Disaggregation Data'!$R$315:$R$616,MATCH(LEFT(X453,255),LEFT('Disaggregation Data'!J$315:$J$616,255),0))),"")</f>
        <v/>
      </c>
      <c r="K453" s="485"/>
      <c r="L453" s="485"/>
      <c r="M453" s="485"/>
      <c r="N453" s="485"/>
      <c r="O453" s="485"/>
      <c r="P453" s="430"/>
      <c r="Q453" s="430"/>
      <c r="R453" s="430"/>
      <c r="S453" s="430"/>
      <c r="T453" s="430"/>
      <c r="U453" s="434" t="str">
        <f t="array" ref="U453">IFERROR(IF(INDEX('Disaggregation Data'!$O$315:$O$616,MATCH(LEFT(X453,255),LEFT('Disaggregation Data'!$J$315:$J$616,255),0))=0,"",INDEX('Disaggregation Data'!$O$315:$O$616,MATCH(LEFT(X453,255),LEFT('Disaggregation Data'!J$315:$J$616,255),0))),"")</f>
        <v/>
      </c>
      <c r="V453" s="448" t="str">
        <f t="array" ref="V453">IFERROR(IF(INDEX('Disaggregation Data'!$P$315:$P$616,MATCH(LEFT(X453,255),LEFT('Disaggregation Data'!$J$315:$J$616,255),0))=0,"",INDEX('Disaggregation Data'!$P$315:$P$616,MATCH(LEFT(X453,255),LEFT('Disaggregation Data'!J$315:$J$616,255),0))),"")</f>
        <v/>
      </c>
      <c r="W453" s="528"/>
      <c r="X453" s="528" t="str">
        <f t="shared" si="28"/>
        <v/>
      </c>
      <c r="Y453" s="528">
        <f t="shared" si="29"/>
        <v>56</v>
      </c>
      <c r="Z453" s="528" t="str">
        <f t="shared" si="30"/>
        <v/>
      </c>
      <c r="AA453" s="528" t="b">
        <f t="shared" si="31"/>
        <v>0</v>
      </c>
      <c r="AB453" s="528" t="s">
        <v>2166</v>
      </c>
      <c r="AC453" s="528" t="str">
        <f t="array" ref="AC453">IFERROR(IF(INDEX('Disaggregation Records'!$G$95:$G$183,MATCH(LEFT(Z453,255),LEFT('Disaggregation Records'!$D$95:$D$183,255),0))=0,"",INDEX('Disaggregation Records'!$G$95:$G$183,MATCH(LEFT(Z453,255),LEFT('Disaggregation Records'!$D$95:$D$183,255),0))),"")</f>
        <v/>
      </c>
      <c r="AD453" s="528" t="s">
        <v>949</v>
      </c>
      <c r="AE453" s="393"/>
      <c r="AF453" s="134"/>
      <c r="AG453" s="134"/>
    </row>
    <row r="454" spans="1:33" ht="47.1" customHeight="1" x14ac:dyDescent="0.25">
      <c r="A454" s="410">
        <v>13</v>
      </c>
      <c r="B454" s="428" t="str">
        <f>IFERROR(VLOOKUP(A454,'Coverage Indicators - Section D'!$A$10:$Y$42,25,FALSE),"")</f>
        <v/>
      </c>
      <c r="C454" s="523" t="str">
        <f t="array" ref="C454">IFERROR(IF(INDEX('Disaggregation Records'!$E$95:$E$183,MATCH(LEFT(Z454,255),LEFT('Disaggregation Records'!$D$95:$D$183,255),0))=0,"",INDEX('Disaggregation Records'!$E$95:$E$183,MATCH(LEFT(Z454,255),LEFT('Disaggregation Records'!$D$95:$D$183,255),0))),"")</f>
        <v/>
      </c>
      <c r="D454" s="523" t="str">
        <f t="array" ref="D454">IFERROR(IF(INDEX('Disaggregation Records'!$F$95:$F$183,MATCH(LEFT(Z454,255),LEFT('Disaggregation Records'!$D$95:$D$183,255),0))=0,"",INDEX('Disaggregation Records'!$F$95:$F$183,MATCH(LEFT(Z454,255),LEFT('Disaggregation Records'!$D$95:$D$183,255),0))),"")</f>
        <v/>
      </c>
      <c r="E454" s="430" t="str">
        <f t="array" ref="E454">IFERROR(IF(INDEX('Disaggregation Data'!$K$315:$K$616,MATCH(LEFT(X454,255),LEFT('Disaggregation Data'!$J$315:$J$616,255),0))=0,"",INDEX('Disaggregation Data'!$K$315:$K$616,MATCH(LEFT(X454,255),LEFT('Disaggregation Data'!J$315:$J$616,255),0))),"")</f>
        <v/>
      </c>
      <c r="F454" s="431" t="str">
        <f t="array" ref="F454">IFERROR(IF(INDEX('Disaggregation Data'!$L$315:$L$616,MATCH(LEFT(X454,255),LEFT('Disaggregation Data'!$J$315:$J$616,255),0))=0,"",INDEX('Disaggregation Data'!$L$315:$L$616,MATCH(LEFT(X454,255),LEFT('Disaggregation Data'!J$315:$J$616,255),0))),"")</f>
        <v/>
      </c>
      <c r="G454" s="495" t="str">
        <f t="array" ref="G454">IFERROR(IF(INDEX('Disaggregation Data'!$M$315:$M$616,MATCH(LEFT(X454,255),LEFT('Disaggregation Data'!$J$315:$J$616,255),0))=0,(E454/F454)*100,INDEX('Disaggregation Data'!$M$315:$M$616,MATCH(LEFT(X454,255),LEFT('Disaggregation Data'!J$315:$J$616,255),0))),"")</f>
        <v/>
      </c>
      <c r="H454" s="434" t="str">
        <f t="array" ref="H454">IFERROR(IF(INDEX('Disaggregation Data'!$N$315:$N$616,MATCH(LEFT(X454,255),LEFT('Disaggregation Data'!$J$315:$J$616,255),0))=0,"",INDEX('Disaggregation Data'!$N$315:$N$616,MATCH(LEFT(X454,255),LEFT('Disaggregation Data'!J$315:$J$616,255),0))),"")</f>
        <v/>
      </c>
      <c r="I454" s="434" t="str">
        <f t="array" ref="I454">IFERROR(IF(INDEX('Disaggregation Data'!$Q$315:$Q$616,MATCH(LEFT(X454,255),LEFT('Disaggregation Data'!$J$315:$J$616,255),0))=0,"",INDEX('Disaggregation Data'!$Q$315:$Q$616,MATCH(LEFT(X454,255),LEFT('Disaggregation Data'!J$315:$J$616,255),0))),"")</f>
        <v/>
      </c>
      <c r="J454" s="448" t="str">
        <f t="array" ref="J454">IFERROR(IF(INDEX('Disaggregation Data'!$R$315:$R$616,MATCH(LEFT(X454,255),LEFT('Disaggregation Data'!$J$315:$J$616,255),0))=0,"",INDEX('Disaggregation Data'!$R$315:$R$616,MATCH(LEFT(X454,255),LEFT('Disaggregation Data'!J$315:$J$616,255),0))),"")</f>
        <v/>
      </c>
      <c r="K454" s="485"/>
      <c r="L454" s="485"/>
      <c r="M454" s="485"/>
      <c r="N454" s="485"/>
      <c r="O454" s="485"/>
      <c r="P454" s="430"/>
      <c r="Q454" s="430"/>
      <c r="R454" s="430"/>
      <c r="S454" s="430"/>
      <c r="T454" s="430"/>
      <c r="U454" s="434" t="str">
        <f t="array" ref="U454">IFERROR(IF(INDEX('Disaggregation Data'!$O$315:$O$616,MATCH(LEFT(X454,255),LEFT('Disaggregation Data'!$J$315:$J$616,255),0))=0,"",INDEX('Disaggregation Data'!$O$315:$O$616,MATCH(LEFT(X454,255),LEFT('Disaggregation Data'!J$315:$J$616,255),0))),"")</f>
        <v/>
      </c>
      <c r="V454" s="448" t="str">
        <f t="array" ref="V454">IFERROR(IF(INDEX('Disaggregation Data'!$P$315:$P$616,MATCH(LEFT(X454,255),LEFT('Disaggregation Data'!$J$315:$J$616,255),0))=0,"",INDEX('Disaggregation Data'!$P$315:$P$616,MATCH(LEFT(X454,255),LEFT('Disaggregation Data'!J$315:$J$616,255),0))),"")</f>
        <v/>
      </c>
      <c r="W454" s="528"/>
      <c r="X454" s="528" t="str">
        <f t="shared" si="28"/>
        <v/>
      </c>
      <c r="Y454" s="528">
        <f t="shared" si="29"/>
        <v>57</v>
      </c>
      <c r="Z454" s="528" t="str">
        <f t="shared" si="30"/>
        <v/>
      </c>
      <c r="AA454" s="528" t="b">
        <f t="shared" si="31"/>
        <v>0</v>
      </c>
      <c r="AB454" s="528" t="s">
        <v>2167</v>
      </c>
      <c r="AC454" s="528" t="str">
        <f t="array" ref="AC454">IFERROR(IF(INDEX('Disaggregation Records'!$G$95:$G$183,MATCH(LEFT(Z454,255),LEFT('Disaggregation Records'!$D$95:$D$183,255),0))=0,"",INDEX('Disaggregation Records'!$G$95:$G$183,MATCH(LEFT(Z454,255),LEFT('Disaggregation Records'!$D$95:$D$183,255),0))),"")</f>
        <v/>
      </c>
      <c r="AD454" s="528" t="s">
        <v>949</v>
      </c>
      <c r="AE454" s="393"/>
      <c r="AF454" s="134"/>
      <c r="AG454" s="134"/>
    </row>
    <row r="455" spans="1:33" ht="47.1" customHeight="1" x14ac:dyDescent="0.25">
      <c r="A455" s="410">
        <v>13</v>
      </c>
      <c r="B455" s="428" t="str">
        <f>IFERROR(VLOOKUP(A455,'Coverage Indicators - Section D'!$A$10:$Y$42,25,FALSE),"")</f>
        <v/>
      </c>
      <c r="C455" s="523" t="str">
        <f t="array" ref="C455">IFERROR(IF(INDEX('Disaggregation Records'!$E$95:$E$183,MATCH(LEFT(Z455,255),LEFT('Disaggregation Records'!$D$95:$D$183,255),0))=0,"",INDEX('Disaggregation Records'!$E$95:$E$183,MATCH(LEFT(Z455,255),LEFT('Disaggregation Records'!$D$95:$D$183,255),0))),"")</f>
        <v/>
      </c>
      <c r="D455" s="523" t="str">
        <f t="array" ref="D455">IFERROR(IF(INDEX('Disaggregation Records'!$F$95:$F$183,MATCH(LEFT(Z455,255),LEFT('Disaggregation Records'!$D$95:$D$183,255),0))=0,"",INDEX('Disaggregation Records'!$F$95:$F$183,MATCH(LEFT(Z455,255),LEFT('Disaggregation Records'!$D$95:$D$183,255),0))),"")</f>
        <v/>
      </c>
      <c r="E455" s="430" t="str">
        <f t="array" ref="E455">IFERROR(IF(INDEX('Disaggregation Data'!$K$315:$K$616,MATCH(LEFT(X455,255),LEFT('Disaggregation Data'!$J$315:$J$616,255),0))=0,"",INDEX('Disaggregation Data'!$K$315:$K$616,MATCH(LEFT(X455,255),LEFT('Disaggregation Data'!J$315:$J$616,255),0))),"")</f>
        <v/>
      </c>
      <c r="F455" s="431" t="str">
        <f t="array" ref="F455">IFERROR(IF(INDEX('Disaggregation Data'!$L$315:$L$616,MATCH(LEFT(X455,255),LEFT('Disaggregation Data'!$J$315:$J$616,255),0))=0,"",INDEX('Disaggregation Data'!$L$315:$L$616,MATCH(LEFT(X455,255),LEFT('Disaggregation Data'!J$315:$J$616,255),0))),"")</f>
        <v/>
      </c>
      <c r="G455" s="495" t="str">
        <f t="array" ref="G455">IFERROR(IF(INDEX('Disaggregation Data'!$M$315:$M$616,MATCH(LEFT(X455,255),LEFT('Disaggregation Data'!$J$315:$J$616,255),0))=0,(E455/F455)*100,INDEX('Disaggregation Data'!$M$315:$M$616,MATCH(LEFT(X455,255),LEFT('Disaggregation Data'!J$315:$J$616,255),0))),"")</f>
        <v/>
      </c>
      <c r="H455" s="434" t="str">
        <f t="array" ref="H455">IFERROR(IF(INDEX('Disaggregation Data'!$N$315:$N$616,MATCH(LEFT(X455,255),LEFT('Disaggregation Data'!$J$315:$J$616,255),0))=0,"",INDEX('Disaggregation Data'!$N$315:$N$616,MATCH(LEFT(X455,255),LEFT('Disaggregation Data'!J$315:$J$616,255),0))),"")</f>
        <v/>
      </c>
      <c r="I455" s="434" t="str">
        <f t="array" ref="I455">IFERROR(IF(INDEX('Disaggregation Data'!$Q$315:$Q$616,MATCH(LEFT(X455,255),LEFT('Disaggregation Data'!$J$315:$J$616,255),0))=0,"",INDEX('Disaggregation Data'!$Q$315:$Q$616,MATCH(LEFT(X455,255),LEFT('Disaggregation Data'!J$315:$J$616,255),0))),"")</f>
        <v/>
      </c>
      <c r="J455" s="448" t="str">
        <f t="array" ref="J455">IFERROR(IF(INDEX('Disaggregation Data'!$R$315:$R$616,MATCH(LEFT(X455,255),LEFT('Disaggregation Data'!$J$315:$J$616,255),0))=0,"",INDEX('Disaggregation Data'!$R$315:$R$616,MATCH(LEFT(X455,255),LEFT('Disaggregation Data'!J$315:$J$616,255),0))),"")</f>
        <v/>
      </c>
      <c r="K455" s="485"/>
      <c r="L455" s="485"/>
      <c r="M455" s="485"/>
      <c r="N455" s="485"/>
      <c r="O455" s="485"/>
      <c r="P455" s="430"/>
      <c r="Q455" s="430"/>
      <c r="R455" s="430"/>
      <c r="S455" s="430"/>
      <c r="T455" s="430"/>
      <c r="U455" s="434" t="str">
        <f t="array" ref="U455">IFERROR(IF(INDEX('Disaggregation Data'!$O$315:$O$616,MATCH(LEFT(X455,255),LEFT('Disaggregation Data'!$J$315:$J$616,255),0))=0,"",INDEX('Disaggregation Data'!$O$315:$O$616,MATCH(LEFT(X455,255),LEFT('Disaggregation Data'!J$315:$J$616,255),0))),"")</f>
        <v/>
      </c>
      <c r="V455" s="448" t="str">
        <f t="array" ref="V455">IFERROR(IF(INDEX('Disaggregation Data'!$P$315:$P$616,MATCH(LEFT(X455,255),LEFT('Disaggregation Data'!$J$315:$J$616,255),0))=0,"",INDEX('Disaggregation Data'!$P$315:$P$616,MATCH(LEFT(X455,255),LEFT('Disaggregation Data'!J$315:$J$616,255),0))),"")</f>
        <v/>
      </c>
      <c r="W455" s="528"/>
      <c r="X455" s="528" t="str">
        <f t="shared" ref="X455:X518" si="32">IF(B455&lt;&gt;"",B455&amp;C455&amp;D455,"")</f>
        <v/>
      </c>
      <c r="Y455" s="528">
        <f t="shared" ref="Y455:Y518" si="33">IF(B455=B454,Y454+1,0)</f>
        <v>58</v>
      </c>
      <c r="Z455" s="528" t="str">
        <f t="shared" ref="Z455:Z518" si="34">IF(B455&lt;&gt;"",B455&amp;"-"&amp;Y455,"")</f>
        <v/>
      </c>
      <c r="AA455" s="528" t="b">
        <f t="shared" ref="AA455:AA518" si="35">IFERROR(IF(B455&lt;&gt;"",TRUE,FALSE),"")</f>
        <v>0</v>
      </c>
      <c r="AB455" s="528" t="s">
        <v>2168</v>
      </c>
      <c r="AC455" s="528" t="str">
        <f t="array" ref="AC455">IFERROR(IF(INDEX('Disaggregation Records'!$G$95:$G$183,MATCH(LEFT(Z455,255),LEFT('Disaggregation Records'!$D$95:$D$183,255),0))=0,"",INDEX('Disaggregation Records'!$G$95:$G$183,MATCH(LEFT(Z455,255),LEFT('Disaggregation Records'!$D$95:$D$183,255),0))),"")</f>
        <v/>
      </c>
      <c r="AD455" s="528" t="s">
        <v>949</v>
      </c>
      <c r="AE455" s="393"/>
      <c r="AF455" s="134"/>
      <c r="AG455" s="134"/>
    </row>
    <row r="456" spans="1:33" ht="47.1" customHeight="1" x14ac:dyDescent="0.25">
      <c r="A456" s="410">
        <v>13</v>
      </c>
      <c r="B456" s="428" t="str">
        <f>IFERROR(VLOOKUP(A456,'Coverage Indicators - Section D'!$A$10:$Y$42,25,FALSE),"")</f>
        <v/>
      </c>
      <c r="C456" s="523" t="str">
        <f t="array" ref="C456">IFERROR(IF(INDEX('Disaggregation Records'!$E$95:$E$183,MATCH(LEFT(Z456,255),LEFT('Disaggregation Records'!$D$95:$D$183,255),0))=0,"",INDEX('Disaggregation Records'!$E$95:$E$183,MATCH(LEFT(Z456,255),LEFT('Disaggregation Records'!$D$95:$D$183,255),0))),"")</f>
        <v/>
      </c>
      <c r="D456" s="523" t="str">
        <f t="array" ref="D456">IFERROR(IF(INDEX('Disaggregation Records'!$F$95:$F$183,MATCH(LEFT(Z456,255),LEFT('Disaggregation Records'!$D$95:$D$183,255),0))=0,"",INDEX('Disaggregation Records'!$F$95:$F$183,MATCH(LEFT(Z456,255),LEFT('Disaggregation Records'!$D$95:$D$183,255),0))),"")</f>
        <v/>
      </c>
      <c r="E456" s="430" t="str">
        <f t="array" ref="E456">IFERROR(IF(INDEX('Disaggregation Data'!$K$315:$K$616,MATCH(LEFT(X456,255),LEFT('Disaggregation Data'!$J$315:$J$616,255),0))=0,"",INDEX('Disaggregation Data'!$K$315:$K$616,MATCH(LEFT(X456,255),LEFT('Disaggregation Data'!J$315:$J$616,255),0))),"")</f>
        <v/>
      </c>
      <c r="F456" s="431" t="str">
        <f t="array" ref="F456">IFERROR(IF(INDEX('Disaggregation Data'!$L$315:$L$616,MATCH(LEFT(X456,255),LEFT('Disaggregation Data'!$J$315:$J$616,255),0))=0,"",INDEX('Disaggregation Data'!$L$315:$L$616,MATCH(LEFT(X456,255),LEFT('Disaggregation Data'!J$315:$J$616,255),0))),"")</f>
        <v/>
      </c>
      <c r="G456" s="495" t="str">
        <f t="array" ref="G456">IFERROR(IF(INDEX('Disaggregation Data'!$M$315:$M$616,MATCH(LEFT(X456,255),LEFT('Disaggregation Data'!$J$315:$J$616,255),0))=0,(E456/F456)*100,INDEX('Disaggregation Data'!$M$315:$M$616,MATCH(LEFT(X456,255),LEFT('Disaggregation Data'!J$315:$J$616,255),0))),"")</f>
        <v/>
      </c>
      <c r="H456" s="434" t="str">
        <f t="array" ref="H456">IFERROR(IF(INDEX('Disaggregation Data'!$N$315:$N$616,MATCH(LEFT(X456,255),LEFT('Disaggregation Data'!$J$315:$J$616,255),0))=0,"",INDEX('Disaggregation Data'!$N$315:$N$616,MATCH(LEFT(X456,255),LEFT('Disaggregation Data'!J$315:$J$616,255),0))),"")</f>
        <v/>
      </c>
      <c r="I456" s="434" t="str">
        <f t="array" ref="I456">IFERROR(IF(INDEX('Disaggregation Data'!$Q$315:$Q$616,MATCH(LEFT(X456,255),LEFT('Disaggregation Data'!$J$315:$J$616,255),0))=0,"",INDEX('Disaggregation Data'!$Q$315:$Q$616,MATCH(LEFT(X456,255),LEFT('Disaggregation Data'!J$315:$J$616,255),0))),"")</f>
        <v/>
      </c>
      <c r="J456" s="448" t="str">
        <f t="array" ref="J456">IFERROR(IF(INDEX('Disaggregation Data'!$R$315:$R$616,MATCH(LEFT(X456,255),LEFT('Disaggregation Data'!$J$315:$J$616,255),0))=0,"",INDEX('Disaggregation Data'!$R$315:$R$616,MATCH(LEFT(X456,255),LEFT('Disaggregation Data'!J$315:$J$616,255),0))),"")</f>
        <v/>
      </c>
      <c r="K456" s="485"/>
      <c r="L456" s="485"/>
      <c r="M456" s="485"/>
      <c r="N456" s="485"/>
      <c r="O456" s="485"/>
      <c r="P456" s="430"/>
      <c r="Q456" s="430"/>
      <c r="R456" s="430"/>
      <c r="S456" s="430"/>
      <c r="T456" s="430"/>
      <c r="U456" s="434" t="str">
        <f t="array" ref="U456">IFERROR(IF(INDEX('Disaggregation Data'!$O$315:$O$616,MATCH(LEFT(X456,255),LEFT('Disaggregation Data'!$J$315:$J$616,255),0))=0,"",INDEX('Disaggregation Data'!$O$315:$O$616,MATCH(LEFT(X456,255),LEFT('Disaggregation Data'!J$315:$J$616,255),0))),"")</f>
        <v/>
      </c>
      <c r="V456" s="448" t="str">
        <f t="array" ref="V456">IFERROR(IF(INDEX('Disaggregation Data'!$P$315:$P$616,MATCH(LEFT(X456,255),LEFT('Disaggregation Data'!$J$315:$J$616,255),0))=0,"",INDEX('Disaggregation Data'!$P$315:$P$616,MATCH(LEFT(X456,255),LEFT('Disaggregation Data'!J$315:$J$616,255),0))),"")</f>
        <v/>
      </c>
      <c r="W456" s="528"/>
      <c r="X456" s="528" t="str">
        <f t="shared" si="32"/>
        <v/>
      </c>
      <c r="Y456" s="528">
        <f t="shared" si="33"/>
        <v>59</v>
      </c>
      <c r="Z456" s="528" t="str">
        <f t="shared" si="34"/>
        <v/>
      </c>
      <c r="AA456" s="528" t="b">
        <f t="shared" si="35"/>
        <v>0</v>
      </c>
      <c r="AB456" s="528" t="s">
        <v>2169</v>
      </c>
      <c r="AC456" s="528" t="str">
        <f t="array" ref="AC456">IFERROR(IF(INDEX('Disaggregation Records'!$G$95:$G$183,MATCH(LEFT(Z456,255),LEFT('Disaggregation Records'!$D$95:$D$183,255),0))=0,"",INDEX('Disaggregation Records'!$G$95:$G$183,MATCH(LEFT(Z456,255),LEFT('Disaggregation Records'!$D$95:$D$183,255),0))),"")</f>
        <v/>
      </c>
      <c r="AD456" s="528" t="s">
        <v>949</v>
      </c>
      <c r="AE456" s="393"/>
      <c r="AF456" s="134"/>
      <c r="AG456" s="134"/>
    </row>
    <row r="457" spans="1:33" ht="47.1" customHeight="1" x14ac:dyDescent="0.25">
      <c r="A457" s="410">
        <v>14</v>
      </c>
      <c r="B457" s="428" t="str">
        <f>IFERROR(VLOOKUP(A457,'Coverage Indicators - Section D'!$A$10:$Y$42,25,FALSE),"")</f>
        <v/>
      </c>
      <c r="C457" s="523" t="str">
        <f t="array" ref="C457">IFERROR(IF(INDEX('Disaggregation Records'!$E$95:$E$183,MATCH(LEFT(Z457,255),LEFT('Disaggregation Records'!$D$95:$D$183,255),0))=0,"",INDEX('Disaggregation Records'!$E$95:$E$183,MATCH(LEFT(Z457,255),LEFT('Disaggregation Records'!$D$95:$D$183,255),0))),"")</f>
        <v/>
      </c>
      <c r="D457" s="523" t="str">
        <f t="array" ref="D457">IFERROR(IF(INDEX('Disaggregation Records'!$F$95:$F$183,MATCH(LEFT(Z457,255),LEFT('Disaggregation Records'!$D$95:$D$183,255),0))=0,"",INDEX('Disaggregation Records'!$F$95:$F$183,MATCH(LEFT(Z457,255),LEFT('Disaggregation Records'!$D$95:$D$183,255),0))),"")</f>
        <v/>
      </c>
      <c r="E457" s="430" t="str">
        <f t="array" ref="E457">IFERROR(IF(INDEX('Disaggregation Data'!$K$315:$K$616,MATCH(LEFT(X457,255),LEFT('Disaggregation Data'!$J$315:$J$616,255),0))=0,"",INDEX('Disaggregation Data'!$K$315:$K$616,MATCH(LEFT(X457,255),LEFT('Disaggregation Data'!J$315:$J$616,255),0))),"")</f>
        <v/>
      </c>
      <c r="F457" s="431" t="str">
        <f t="array" ref="F457">IFERROR(IF(INDEX('Disaggregation Data'!$L$315:$L$616,MATCH(LEFT(X457,255),LEFT('Disaggregation Data'!$J$315:$J$616,255),0))=0,"",INDEX('Disaggregation Data'!$L$315:$L$616,MATCH(LEFT(X457,255),LEFT('Disaggregation Data'!J$315:$J$616,255),0))),"")</f>
        <v/>
      </c>
      <c r="G457" s="495" t="str">
        <f t="array" ref="G457">IFERROR(IF(INDEX('Disaggregation Data'!$M$315:$M$616,MATCH(LEFT(X457,255),LEFT('Disaggregation Data'!$J$315:$J$616,255),0))=0,(E457/F457)*100,INDEX('Disaggregation Data'!$M$315:$M$616,MATCH(LEFT(X457,255),LEFT('Disaggregation Data'!J$315:$J$616,255),0))),"")</f>
        <v/>
      </c>
      <c r="H457" s="434" t="str">
        <f t="array" ref="H457">IFERROR(IF(INDEX('Disaggregation Data'!$N$315:$N$616,MATCH(LEFT(X457,255),LEFT('Disaggregation Data'!$J$315:$J$616,255),0))=0,"",INDEX('Disaggregation Data'!$N$315:$N$616,MATCH(LEFT(X457,255),LEFT('Disaggregation Data'!J$315:$J$616,255),0))),"")</f>
        <v/>
      </c>
      <c r="I457" s="434" t="str">
        <f t="array" ref="I457">IFERROR(IF(INDEX('Disaggregation Data'!$Q$315:$Q$616,MATCH(LEFT(X457,255),LEFT('Disaggregation Data'!$J$315:$J$616,255),0))=0,"",INDEX('Disaggregation Data'!$Q$315:$Q$616,MATCH(LEFT(X457,255),LEFT('Disaggregation Data'!J$315:$J$616,255),0))),"")</f>
        <v/>
      </c>
      <c r="J457" s="448" t="str">
        <f t="array" ref="J457">IFERROR(IF(INDEX('Disaggregation Data'!$R$315:$R$616,MATCH(LEFT(X457,255),LEFT('Disaggregation Data'!$J$315:$J$616,255),0))=0,"",INDEX('Disaggregation Data'!$R$315:$R$616,MATCH(LEFT(X457,255),LEFT('Disaggregation Data'!J$315:$J$616,255),0))),"")</f>
        <v/>
      </c>
      <c r="K457" s="485"/>
      <c r="L457" s="485"/>
      <c r="M457" s="485"/>
      <c r="N457" s="485"/>
      <c r="O457" s="485"/>
      <c r="P457" s="430"/>
      <c r="Q457" s="430"/>
      <c r="R457" s="430"/>
      <c r="S457" s="430"/>
      <c r="T457" s="430"/>
      <c r="U457" s="434" t="str">
        <f t="array" ref="U457">IFERROR(IF(INDEX('Disaggregation Data'!$O$315:$O$616,MATCH(LEFT(X457,255),LEFT('Disaggregation Data'!$J$315:$J$616,255),0))=0,"",INDEX('Disaggregation Data'!$O$315:$O$616,MATCH(LEFT(X457,255),LEFT('Disaggregation Data'!J$315:$J$616,255),0))),"")</f>
        <v/>
      </c>
      <c r="V457" s="448" t="str">
        <f t="array" ref="V457">IFERROR(IF(INDEX('Disaggregation Data'!$P$315:$P$616,MATCH(LEFT(X457,255),LEFT('Disaggregation Data'!$J$315:$J$616,255),0))=0,"",INDEX('Disaggregation Data'!$P$315:$P$616,MATCH(LEFT(X457,255),LEFT('Disaggregation Data'!J$315:$J$616,255),0))),"")</f>
        <v/>
      </c>
      <c r="W457" s="528"/>
      <c r="X457" s="528" t="str">
        <f t="shared" si="32"/>
        <v/>
      </c>
      <c r="Y457" s="528">
        <f t="shared" si="33"/>
        <v>60</v>
      </c>
      <c r="Z457" s="528" t="str">
        <f t="shared" si="34"/>
        <v/>
      </c>
      <c r="AA457" s="528" t="b">
        <f t="shared" si="35"/>
        <v>0</v>
      </c>
      <c r="AB457" s="528" t="s">
        <v>2170</v>
      </c>
      <c r="AC457" s="528" t="str">
        <f t="array" ref="AC457">IFERROR(IF(INDEX('Disaggregation Records'!$G$95:$G$183,MATCH(LEFT(Z457,255),LEFT('Disaggregation Records'!$D$95:$D$183,255),0))=0,"",INDEX('Disaggregation Records'!$G$95:$G$183,MATCH(LEFT(Z457,255),LEFT('Disaggregation Records'!$D$95:$D$183,255),0))),"")</f>
        <v/>
      </c>
      <c r="AD457" s="528" t="s">
        <v>950</v>
      </c>
      <c r="AE457" s="393"/>
      <c r="AF457" s="134"/>
      <c r="AG457" s="134"/>
    </row>
    <row r="458" spans="1:33" ht="47.1" customHeight="1" x14ac:dyDescent="0.25">
      <c r="A458" s="410">
        <v>14</v>
      </c>
      <c r="B458" s="428" t="str">
        <f>IFERROR(VLOOKUP(A458,'Coverage Indicators - Section D'!$A$10:$Y$42,25,FALSE),"")</f>
        <v/>
      </c>
      <c r="C458" s="523" t="str">
        <f t="array" ref="C458">IFERROR(IF(INDEX('Disaggregation Records'!$E$95:$E$183,MATCH(LEFT(Z458,255),LEFT('Disaggregation Records'!$D$95:$D$183,255),0))=0,"",INDEX('Disaggregation Records'!$E$95:$E$183,MATCH(LEFT(Z458,255),LEFT('Disaggregation Records'!$D$95:$D$183,255),0))),"")</f>
        <v/>
      </c>
      <c r="D458" s="523" t="str">
        <f t="array" ref="D458">IFERROR(IF(INDEX('Disaggregation Records'!$F$95:$F$183,MATCH(LEFT(Z458,255),LEFT('Disaggregation Records'!$D$95:$D$183,255),0))=0,"",INDEX('Disaggregation Records'!$F$95:$F$183,MATCH(LEFT(Z458,255),LEFT('Disaggregation Records'!$D$95:$D$183,255),0))),"")</f>
        <v/>
      </c>
      <c r="E458" s="430" t="str">
        <f t="array" ref="E458">IFERROR(IF(INDEX('Disaggregation Data'!$K$315:$K$616,MATCH(LEFT(X458,255),LEFT('Disaggregation Data'!$J$315:$J$616,255),0))=0,"",INDEX('Disaggregation Data'!$K$315:$K$616,MATCH(LEFT(X458,255),LEFT('Disaggregation Data'!J$315:$J$616,255),0))),"")</f>
        <v/>
      </c>
      <c r="F458" s="431" t="str">
        <f t="array" ref="F458">IFERROR(IF(INDEX('Disaggregation Data'!$L$315:$L$616,MATCH(LEFT(X458,255),LEFT('Disaggregation Data'!$J$315:$J$616,255),0))=0,"",INDEX('Disaggregation Data'!$L$315:$L$616,MATCH(LEFT(X458,255),LEFT('Disaggregation Data'!J$315:$J$616,255),0))),"")</f>
        <v/>
      </c>
      <c r="G458" s="495" t="str">
        <f t="array" ref="G458">IFERROR(IF(INDEX('Disaggregation Data'!$M$315:$M$616,MATCH(LEFT(X458,255),LEFT('Disaggregation Data'!$J$315:$J$616,255),0))=0,(E458/F458)*100,INDEX('Disaggregation Data'!$M$315:$M$616,MATCH(LEFT(X458,255),LEFT('Disaggregation Data'!J$315:$J$616,255),0))),"")</f>
        <v/>
      </c>
      <c r="H458" s="434" t="str">
        <f t="array" ref="H458">IFERROR(IF(INDEX('Disaggregation Data'!$N$315:$N$616,MATCH(LEFT(X458,255),LEFT('Disaggregation Data'!$J$315:$J$616,255),0))=0,"",INDEX('Disaggregation Data'!$N$315:$N$616,MATCH(LEFT(X458,255),LEFT('Disaggregation Data'!J$315:$J$616,255),0))),"")</f>
        <v/>
      </c>
      <c r="I458" s="434" t="str">
        <f t="array" ref="I458">IFERROR(IF(INDEX('Disaggregation Data'!$Q$315:$Q$616,MATCH(LEFT(X458,255),LEFT('Disaggregation Data'!$J$315:$J$616,255),0))=0,"",INDEX('Disaggregation Data'!$Q$315:$Q$616,MATCH(LEFT(X458,255),LEFT('Disaggregation Data'!J$315:$J$616,255),0))),"")</f>
        <v/>
      </c>
      <c r="J458" s="448" t="str">
        <f t="array" ref="J458">IFERROR(IF(INDEX('Disaggregation Data'!$R$315:$R$616,MATCH(LEFT(X458,255),LEFT('Disaggregation Data'!$J$315:$J$616,255),0))=0,"",INDEX('Disaggregation Data'!$R$315:$R$616,MATCH(LEFT(X458,255),LEFT('Disaggregation Data'!J$315:$J$616,255),0))),"")</f>
        <v/>
      </c>
      <c r="K458" s="485"/>
      <c r="L458" s="485"/>
      <c r="M458" s="485"/>
      <c r="N458" s="485"/>
      <c r="O458" s="485"/>
      <c r="P458" s="430"/>
      <c r="Q458" s="430"/>
      <c r="R458" s="430"/>
      <c r="S458" s="430"/>
      <c r="T458" s="430"/>
      <c r="U458" s="434" t="str">
        <f t="array" ref="U458">IFERROR(IF(INDEX('Disaggregation Data'!$O$315:$O$616,MATCH(LEFT(X458,255),LEFT('Disaggregation Data'!$J$315:$J$616,255),0))=0,"",INDEX('Disaggregation Data'!$O$315:$O$616,MATCH(LEFT(X458,255),LEFT('Disaggregation Data'!J$315:$J$616,255),0))),"")</f>
        <v/>
      </c>
      <c r="V458" s="448" t="str">
        <f t="array" ref="V458">IFERROR(IF(INDEX('Disaggregation Data'!$P$315:$P$616,MATCH(LEFT(X458,255),LEFT('Disaggregation Data'!$J$315:$J$616,255),0))=0,"",INDEX('Disaggregation Data'!$P$315:$P$616,MATCH(LEFT(X458,255),LEFT('Disaggregation Data'!J$315:$J$616,255),0))),"")</f>
        <v/>
      </c>
      <c r="W458" s="528"/>
      <c r="X458" s="528" t="str">
        <f t="shared" si="32"/>
        <v/>
      </c>
      <c r="Y458" s="528">
        <f t="shared" si="33"/>
        <v>61</v>
      </c>
      <c r="Z458" s="528" t="str">
        <f t="shared" si="34"/>
        <v/>
      </c>
      <c r="AA458" s="528" t="b">
        <f t="shared" si="35"/>
        <v>0</v>
      </c>
      <c r="AB458" s="528" t="s">
        <v>2171</v>
      </c>
      <c r="AC458" s="528" t="str">
        <f t="array" ref="AC458">IFERROR(IF(INDEX('Disaggregation Records'!$G$95:$G$183,MATCH(LEFT(Z458,255),LEFT('Disaggregation Records'!$D$95:$D$183,255),0))=0,"",INDEX('Disaggregation Records'!$G$95:$G$183,MATCH(LEFT(Z458,255),LEFT('Disaggregation Records'!$D$95:$D$183,255),0))),"")</f>
        <v/>
      </c>
      <c r="AD458" s="528" t="s">
        <v>950</v>
      </c>
      <c r="AE458" s="393"/>
      <c r="AF458" s="134"/>
      <c r="AG458" s="134"/>
    </row>
    <row r="459" spans="1:33" ht="47.1" customHeight="1" x14ac:dyDescent="0.25">
      <c r="A459" s="410">
        <v>14</v>
      </c>
      <c r="B459" s="428" t="str">
        <f>IFERROR(VLOOKUP(A459,'Coverage Indicators - Section D'!$A$10:$Y$42,25,FALSE),"")</f>
        <v/>
      </c>
      <c r="C459" s="523" t="str">
        <f t="array" ref="C459">IFERROR(IF(INDEX('Disaggregation Records'!$E$95:$E$183,MATCH(LEFT(Z459,255),LEFT('Disaggregation Records'!$D$95:$D$183,255),0))=0,"",INDEX('Disaggregation Records'!$E$95:$E$183,MATCH(LEFT(Z459,255),LEFT('Disaggregation Records'!$D$95:$D$183,255),0))),"")</f>
        <v/>
      </c>
      <c r="D459" s="523" t="str">
        <f t="array" ref="D459">IFERROR(IF(INDEX('Disaggregation Records'!$F$95:$F$183,MATCH(LEFT(Z459,255),LEFT('Disaggregation Records'!$D$95:$D$183,255),0))=0,"",INDEX('Disaggregation Records'!$F$95:$F$183,MATCH(LEFT(Z459,255),LEFT('Disaggregation Records'!$D$95:$D$183,255),0))),"")</f>
        <v/>
      </c>
      <c r="E459" s="430" t="str">
        <f t="array" ref="E459">IFERROR(IF(INDEX('Disaggregation Data'!$K$315:$K$616,MATCH(LEFT(X459,255),LEFT('Disaggregation Data'!$J$315:$J$616,255),0))=0,"",INDEX('Disaggregation Data'!$K$315:$K$616,MATCH(LEFT(X459,255),LEFT('Disaggregation Data'!J$315:$J$616,255),0))),"")</f>
        <v/>
      </c>
      <c r="F459" s="431" t="str">
        <f t="array" ref="F459">IFERROR(IF(INDEX('Disaggregation Data'!$L$315:$L$616,MATCH(LEFT(X459,255),LEFT('Disaggregation Data'!$J$315:$J$616,255),0))=0,"",INDEX('Disaggregation Data'!$L$315:$L$616,MATCH(LEFT(X459,255),LEFT('Disaggregation Data'!J$315:$J$616,255),0))),"")</f>
        <v/>
      </c>
      <c r="G459" s="495" t="str">
        <f t="array" ref="G459">IFERROR(IF(INDEX('Disaggregation Data'!$M$315:$M$616,MATCH(LEFT(X459,255),LEFT('Disaggregation Data'!$J$315:$J$616,255),0))=0,(E459/F459)*100,INDEX('Disaggregation Data'!$M$315:$M$616,MATCH(LEFT(X459,255),LEFT('Disaggregation Data'!J$315:$J$616,255),0))),"")</f>
        <v/>
      </c>
      <c r="H459" s="434" t="str">
        <f t="array" ref="H459">IFERROR(IF(INDEX('Disaggregation Data'!$N$315:$N$616,MATCH(LEFT(X459,255),LEFT('Disaggregation Data'!$J$315:$J$616,255),0))=0,"",INDEX('Disaggregation Data'!$N$315:$N$616,MATCH(LEFT(X459,255),LEFT('Disaggregation Data'!J$315:$J$616,255),0))),"")</f>
        <v/>
      </c>
      <c r="I459" s="434" t="str">
        <f t="array" ref="I459">IFERROR(IF(INDEX('Disaggregation Data'!$Q$315:$Q$616,MATCH(LEFT(X459,255),LEFT('Disaggregation Data'!$J$315:$J$616,255),0))=0,"",INDEX('Disaggregation Data'!$Q$315:$Q$616,MATCH(LEFT(X459,255),LEFT('Disaggregation Data'!J$315:$J$616,255),0))),"")</f>
        <v/>
      </c>
      <c r="J459" s="448" t="str">
        <f t="array" ref="J459">IFERROR(IF(INDEX('Disaggregation Data'!$R$315:$R$616,MATCH(LEFT(X459,255),LEFT('Disaggregation Data'!$J$315:$J$616,255),0))=0,"",INDEX('Disaggregation Data'!$R$315:$R$616,MATCH(LEFT(X459,255),LEFT('Disaggregation Data'!J$315:$J$616,255),0))),"")</f>
        <v/>
      </c>
      <c r="K459" s="485"/>
      <c r="L459" s="485"/>
      <c r="M459" s="485"/>
      <c r="N459" s="485"/>
      <c r="O459" s="485"/>
      <c r="P459" s="430"/>
      <c r="Q459" s="430"/>
      <c r="R459" s="430"/>
      <c r="S459" s="430"/>
      <c r="T459" s="430"/>
      <c r="U459" s="434" t="str">
        <f t="array" ref="U459">IFERROR(IF(INDEX('Disaggregation Data'!$O$315:$O$616,MATCH(LEFT(X459,255),LEFT('Disaggregation Data'!$J$315:$J$616,255),0))=0,"",INDEX('Disaggregation Data'!$O$315:$O$616,MATCH(LEFT(X459,255),LEFT('Disaggregation Data'!J$315:$J$616,255),0))),"")</f>
        <v/>
      </c>
      <c r="V459" s="448" t="str">
        <f t="array" ref="V459">IFERROR(IF(INDEX('Disaggregation Data'!$P$315:$P$616,MATCH(LEFT(X459,255),LEFT('Disaggregation Data'!$J$315:$J$616,255),0))=0,"",INDEX('Disaggregation Data'!$P$315:$P$616,MATCH(LEFT(X459,255),LEFT('Disaggregation Data'!J$315:$J$616,255),0))),"")</f>
        <v/>
      </c>
      <c r="W459" s="528"/>
      <c r="X459" s="528" t="str">
        <f t="shared" si="32"/>
        <v/>
      </c>
      <c r="Y459" s="528">
        <f t="shared" si="33"/>
        <v>62</v>
      </c>
      <c r="Z459" s="528" t="str">
        <f t="shared" si="34"/>
        <v/>
      </c>
      <c r="AA459" s="528" t="b">
        <f t="shared" si="35"/>
        <v>0</v>
      </c>
      <c r="AB459" s="528" t="s">
        <v>2172</v>
      </c>
      <c r="AC459" s="528" t="str">
        <f t="array" ref="AC459">IFERROR(IF(INDEX('Disaggregation Records'!$G$95:$G$183,MATCH(LEFT(Z459,255),LEFT('Disaggregation Records'!$D$95:$D$183,255),0))=0,"",INDEX('Disaggregation Records'!$G$95:$G$183,MATCH(LEFT(Z459,255),LEFT('Disaggregation Records'!$D$95:$D$183,255),0))),"")</f>
        <v/>
      </c>
      <c r="AD459" s="528" t="s">
        <v>950</v>
      </c>
      <c r="AE459" s="393"/>
      <c r="AF459" s="134"/>
      <c r="AG459" s="134"/>
    </row>
    <row r="460" spans="1:33" ht="47.1" customHeight="1" x14ac:dyDescent="0.25">
      <c r="A460" s="410">
        <v>14</v>
      </c>
      <c r="B460" s="428" t="str">
        <f>IFERROR(VLOOKUP(A460,'Coverage Indicators - Section D'!$A$10:$Y$42,25,FALSE),"")</f>
        <v/>
      </c>
      <c r="C460" s="523" t="str">
        <f t="array" ref="C460">IFERROR(IF(INDEX('Disaggregation Records'!$E$95:$E$183,MATCH(LEFT(Z460,255),LEFT('Disaggregation Records'!$D$95:$D$183,255),0))=0,"",INDEX('Disaggregation Records'!$E$95:$E$183,MATCH(LEFT(Z460,255),LEFT('Disaggregation Records'!$D$95:$D$183,255),0))),"")</f>
        <v/>
      </c>
      <c r="D460" s="523" t="str">
        <f t="array" ref="D460">IFERROR(IF(INDEX('Disaggregation Records'!$F$95:$F$183,MATCH(LEFT(Z460,255),LEFT('Disaggregation Records'!$D$95:$D$183,255),0))=0,"",INDEX('Disaggregation Records'!$F$95:$F$183,MATCH(LEFT(Z460,255),LEFT('Disaggregation Records'!$D$95:$D$183,255),0))),"")</f>
        <v/>
      </c>
      <c r="E460" s="430" t="str">
        <f t="array" ref="E460">IFERROR(IF(INDEX('Disaggregation Data'!$K$315:$K$616,MATCH(LEFT(X460,255),LEFT('Disaggregation Data'!$J$315:$J$616,255),0))=0,"",INDEX('Disaggregation Data'!$K$315:$K$616,MATCH(LEFT(X460,255),LEFT('Disaggregation Data'!J$315:$J$616,255),0))),"")</f>
        <v/>
      </c>
      <c r="F460" s="431" t="str">
        <f t="array" ref="F460">IFERROR(IF(INDEX('Disaggregation Data'!$L$315:$L$616,MATCH(LEFT(X460,255),LEFT('Disaggregation Data'!$J$315:$J$616,255),0))=0,"",INDEX('Disaggregation Data'!$L$315:$L$616,MATCH(LEFT(X460,255),LEFT('Disaggregation Data'!J$315:$J$616,255),0))),"")</f>
        <v/>
      </c>
      <c r="G460" s="495" t="str">
        <f t="array" ref="G460">IFERROR(IF(INDEX('Disaggregation Data'!$M$315:$M$616,MATCH(LEFT(X460,255),LEFT('Disaggregation Data'!$J$315:$J$616,255),0))=0,(E460/F460)*100,INDEX('Disaggregation Data'!$M$315:$M$616,MATCH(LEFT(X460,255),LEFT('Disaggregation Data'!J$315:$J$616,255),0))),"")</f>
        <v/>
      </c>
      <c r="H460" s="434" t="str">
        <f t="array" ref="H460">IFERROR(IF(INDEX('Disaggregation Data'!$N$315:$N$616,MATCH(LEFT(X460,255),LEFT('Disaggregation Data'!$J$315:$J$616,255),0))=0,"",INDEX('Disaggregation Data'!$N$315:$N$616,MATCH(LEFT(X460,255),LEFT('Disaggregation Data'!J$315:$J$616,255),0))),"")</f>
        <v/>
      </c>
      <c r="I460" s="434" t="str">
        <f t="array" ref="I460">IFERROR(IF(INDEX('Disaggregation Data'!$Q$315:$Q$616,MATCH(LEFT(X460,255),LEFT('Disaggregation Data'!$J$315:$J$616,255),0))=0,"",INDEX('Disaggregation Data'!$Q$315:$Q$616,MATCH(LEFT(X460,255),LEFT('Disaggregation Data'!J$315:$J$616,255),0))),"")</f>
        <v/>
      </c>
      <c r="J460" s="448" t="str">
        <f t="array" ref="J460">IFERROR(IF(INDEX('Disaggregation Data'!$R$315:$R$616,MATCH(LEFT(X460,255),LEFT('Disaggregation Data'!$J$315:$J$616,255),0))=0,"",INDEX('Disaggregation Data'!$R$315:$R$616,MATCH(LEFT(X460,255),LEFT('Disaggregation Data'!J$315:$J$616,255),0))),"")</f>
        <v/>
      </c>
      <c r="K460" s="485"/>
      <c r="L460" s="485"/>
      <c r="M460" s="485"/>
      <c r="N460" s="485"/>
      <c r="O460" s="485"/>
      <c r="P460" s="430"/>
      <c r="Q460" s="430"/>
      <c r="R460" s="430"/>
      <c r="S460" s="430"/>
      <c r="T460" s="430"/>
      <c r="U460" s="434" t="str">
        <f t="array" ref="U460">IFERROR(IF(INDEX('Disaggregation Data'!$O$315:$O$616,MATCH(LEFT(X460,255),LEFT('Disaggregation Data'!$J$315:$J$616,255),0))=0,"",INDEX('Disaggregation Data'!$O$315:$O$616,MATCH(LEFT(X460,255),LEFT('Disaggregation Data'!J$315:$J$616,255),0))),"")</f>
        <v/>
      </c>
      <c r="V460" s="448" t="str">
        <f t="array" ref="V460">IFERROR(IF(INDEX('Disaggregation Data'!$P$315:$P$616,MATCH(LEFT(X460,255),LEFT('Disaggregation Data'!$J$315:$J$616,255),0))=0,"",INDEX('Disaggregation Data'!$P$315:$P$616,MATCH(LEFT(X460,255),LEFT('Disaggregation Data'!J$315:$J$616,255),0))),"")</f>
        <v/>
      </c>
      <c r="W460" s="528"/>
      <c r="X460" s="528" t="str">
        <f t="shared" si="32"/>
        <v/>
      </c>
      <c r="Y460" s="528">
        <f t="shared" si="33"/>
        <v>63</v>
      </c>
      <c r="Z460" s="528" t="str">
        <f t="shared" si="34"/>
        <v/>
      </c>
      <c r="AA460" s="528" t="b">
        <f t="shared" si="35"/>
        <v>0</v>
      </c>
      <c r="AB460" s="528" t="s">
        <v>2173</v>
      </c>
      <c r="AC460" s="528" t="str">
        <f t="array" ref="AC460">IFERROR(IF(INDEX('Disaggregation Records'!$G$95:$G$183,MATCH(LEFT(Z460,255),LEFT('Disaggregation Records'!$D$95:$D$183,255),0))=0,"",INDEX('Disaggregation Records'!$G$95:$G$183,MATCH(LEFT(Z460,255),LEFT('Disaggregation Records'!$D$95:$D$183,255),0))),"")</f>
        <v/>
      </c>
      <c r="AD460" s="528" t="s">
        <v>950</v>
      </c>
      <c r="AE460" s="393"/>
      <c r="AF460" s="134"/>
      <c r="AG460" s="134"/>
    </row>
    <row r="461" spans="1:33" ht="47.1" customHeight="1" x14ac:dyDescent="0.25">
      <c r="A461" s="410">
        <v>14</v>
      </c>
      <c r="B461" s="428" t="str">
        <f>IFERROR(VLOOKUP(A461,'Coverage Indicators - Section D'!$A$10:$Y$42,25,FALSE),"")</f>
        <v/>
      </c>
      <c r="C461" s="523" t="str">
        <f t="array" ref="C461">IFERROR(IF(INDEX('Disaggregation Records'!$E$95:$E$183,MATCH(LEFT(Z461,255),LEFT('Disaggregation Records'!$D$95:$D$183,255),0))=0,"",INDEX('Disaggregation Records'!$E$95:$E$183,MATCH(LEFT(Z461,255),LEFT('Disaggregation Records'!$D$95:$D$183,255),0))),"")</f>
        <v/>
      </c>
      <c r="D461" s="523" t="str">
        <f t="array" ref="D461">IFERROR(IF(INDEX('Disaggregation Records'!$F$95:$F$183,MATCH(LEFT(Z461,255),LEFT('Disaggregation Records'!$D$95:$D$183,255),0))=0,"",INDEX('Disaggregation Records'!$F$95:$F$183,MATCH(LEFT(Z461,255),LEFT('Disaggregation Records'!$D$95:$D$183,255),0))),"")</f>
        <v/>
      </c>
      <c r="E461" s="430" t="str">
        <f t="array" ref="E461">IFERROR(IF(INDEX('Disaggregation Data'!$K$315:$K$616,MATCH(LEFT(X461,255),LEFT('Disaggregation Data'!$J$315:$J$616,255),0))=0,"",INDEX('Disaggregation Data'!$K$315:$K$616,MATCH(LEFT(X461,255),LEFT('Disaggregation Data'!J$315:$J$616,255),0))),"")</f>
        <v/>
      </c>
      <c r="F461" s="431" t="str">
        <f t="array" ref="F461">IFERROR(IF(INDEX('Disaggregation Data'!$L$315:$L$616,MATCH(LEFT(X461,255),LEFT('Disaggregation Data'!$J$315:$J$616,255),0))=0,"",INDEX('Disaggregation Data'!$L$315:$L$616,MATCH(LEFT(X461,255),LEFT('Disaggregation Data'!J$315:$J$616,255),0))),"")</f>
        <v/>
      </c>
      <c r="G461" s="495" t="str">
        <f t="array" ref="G461">IFERROR(IF(INDEX('Disaggregation Data'!$M$315:$M$616,MATCH(LEFT(X461,255),LEFT('Disaggregation Data'!$J$315:$J$616,255),0))=0,(E461/F461)*100,INDEX('Disaggregation Data'!$M$315:$M$616,MATCH(LEFT(X461,255),LEFT('Disaggregation Data'!J$315:$J$616,255),0))),"")</f>
        <v/>
      </c>
      <c r="H461" s="434" t="str">
        <f t="array" ref="H461">IFERROR(IF(INDEX('Disaggregation Data'!$N$315:$N$616,MATCH(LEFT(X461,255),LEFT('Disaggregation Data'!$J$315:$J$616,255),0))=0,"",INDEX('Disaggregation Data'!$N$315:$N$616,MATCH(LEFT(X461,255),LEFT('Disaggregation Data'!J$315:$J$616,255),0))),"")</f>
        <v/>
      </c>
      <c r="I461" s="434" t="str">
        <f t="array" ref="I461">IFERROR(IF(INDEX('Disaggregation Data'!$Q$315:$Q$616,MATCH(LEFT(X461,255),LEFT('Disaggregation Data'!$J$315:$J$616,255),0))=0,"",INDEX('Disaggregation Data'!$Q$315:$Q$616,MATCH(LEFT(X461,255),LEFT('Disaggregation Data'!J$315:$J$616,255),0))),"")</f>
        <v/>
      </c>
      <c r="J461" s="448" t="str">
        <f t="array" ref="J461">IFERROR(IF(INDEX('Disaggregation Data'!$R$315:$R$616,MATCH(LEFT(X461,255),LEFT('Disaggregation Data'!$J$315:$J$616,255),0))=0,"",INDEX('Disaggregation Data'!$R$315:$R$616,MATCH(LEFT(X461,255),LEFT('Disaggregation Data'!J$315:$J$616,255),0))),"")</f>
        <v/>
      </c>
      <c r="K461" s="485"/>
      <c r="L461" s="485"/>
      <c r="M461" s="485"/>
      <c r="N461" s="485"/>
      <c r="O461" s="485"/>
      <c r="P461" s="430"/>
      <c r="Q461" s="430"/>
      <c r="R461" s="430"/>
      <c r="S461" s="430"/>
      <c r="T461" s="430"/>
      <c r="U461" s="434" t="str">
        <f t="array" ref="U461">IFERROR(IF(INDEX('Disaggregation Data'!$O$315:$O$616,MATCH(LEFT(X461,255),LEFT('Disaggregation Data'!$J$315:$J$616,255),0))=0,"",INDEX('Disaggregation Data'!$O$315:$O$616,MATCH(LEFT(X461,255),LEFT('Disaggregation Data'!J$315:$J$616,255),0))),"")</f>
        <v/>
      </c>
      <c r="V461" s="448" t="str">
        <f t="array" ref="V461">IFERROR(IF(INDEX('Disaggregation Data'!$P$315:$P$616,MATCH(LEFT(X461,255),LEFT('Disaggregation Data'!$J$315:$J$616,255),0))=0,"",INDEX('Disaggregation Data'!$P$315:$P$616,MATCH(LEFT(X461,255),LEFT('Disaggregation Data'!J$315:$J$616,255),0))),"")</f>
        <v/>
      </c>
      <c r="W461" s="528"/>
      <c r="X461" s="528" t="str">
        <f t="shared" si="32"/>
        <v/>
      </c>
      <c r="Y461" s="528">
        <f t="shared" si="33"/>
        <v>64</v>
      </c>
      <c r="Z461" s="528" t="str">
        <f t="shared" si="34"/>
        <v/>
      </c>
      <c r="AA461" s="528" t="b">
        <f t="shared" si="35"/>
        <v>0</v>
      </c>
      <c r="AB461" s="528" t="s">
        <v>2174</v>
      </c>
      <c r="AC461" s="528" t="str">
        <f t="array" ref="AC461">IFERROR(IF(INDEX('Disaggregation Records'!$G$95:$G$183,MATCH(LEFT(Z461,255),LEFT('Disaggregation Records'!$D$95:$D$183,255),0))=0,"",INDEX('Disaggregation Records'!$G$95:$G$183,MATCH(LEFT(Z461,255),LEFT('Disaggregation Records'!$D$95:$D$183,255),0))),"")</f>
        <v/>
      </c>
      <c r="AD461" s="528" t="s">
        <v>950</v>
      </c>
      <c r="AE461" s="393"/>
      <c r="AF461" s="134"/>
      <c r="AG461" s="134"/>
    </row>
    <row r="462" spans="1:33" ht="47.1" customHeight="1" x14ac:dyDescent="0.25">
      <c r="A462" s="410">
        <v>14</v>
      </c>
      <c r="B462" s="428" t="str">
        <f>IFERROR(VLOOKUP(A462,'Coverage Indicators - Section D'!$A$10:$Y$42,25,FALSE),"")</f>
        <v/>
      </c>
      <c r="C462" s="523" t="str">
        <f t="array" ref="C462">IFERROR(IF(INDEX('Disaggregation Records'!$E$95:$E$183,MATCH(LEFT(Z462,255),LEFT('Disaggregation Records'!$D$95:$D$183,255),0))=0,"",INDEX('Disaggregation Records'!$E$95:$E$183,MATCH(LEFT(Z462,255),LEFT('Disaggregation Records'!$D$95:$D$183,255),0))),"")</f>
        <v/>
      </c>
      <c r="D462" s="523" t="str">
        <f t="array" ref="D462">IFERROR(IF(INDEX('Disaggregation Records'!$F$95:$F$183,MATCH(LEFT(Z462,255),LEFT('Disaggregation Records'!$D$95:$D$183,255),0))=0,"",INDEX('Disaggregation Records'!$F$95:$F$183,MATCH(LEFT(Z462,255),LEFT('Disaggregation Records'!$D$95:$D$183,255),0))),"")</f>
        <v/>
      </c>
      <c r="E462" s="430" t="str">
        <f t="array" ref="E462">IFERROR(IF(INDEX('Disaggregation Data'!$K$315:$K$616,MATCH(LEFT(X462,255),LEFT('Disaggregation Data'!$J$315:$J$616,255),0))=0,"",INDEX('Disaggregation Data'!$K$315:$K$616,MATCH(LEFT(X462,255),LEFT('Disaggregation Data'!J$315:$J$616,255),0))),"")</f>
        <v/>
      </c>
      <c r="F462" s="431" t="str">
        <f t="array" ref="F462">IFERROR(IF(INDEX('Disaggregation Data'!$L$315:$L$616,MATCH(LEFT(X462,255),LEFT('Disaggregation Data'!$J$315:$J$616,255),0))=0,"",INDEX('Disaggregation Data'!$L$315:$L$616,MATCH(LEFT(X462,255),LEFT('Disaggregation Data'!J$315:$J$616,255),0))),"")</f>
        <v/>
      </c>
      <c r="G462" s="495" t="str">
        <f t="array" ref="G462">IFERROR(IF(INDEX('Disaggregation Data'!$M$315:$M$616,MATCH(LEFT(X462,255),LEFT('Disaggregation Data'!$J$315:$J$616,255),0))=0,(E462/F462)*100,INDEX('Disaggregation Data'!$M$315:$M$616,MATCH(LEFT(X462,255),LEFT('Disaggregation Data'!J$315:$J$616,255),0))),"")</f>
        <v/>
      </c>
      <c r="H462" s="434" t="str">
        <f t="array" ref="H462">IFERROR(IF(INDEX('Disaggregation Data'!$N$315:$N$616,MATCH(LEFT(X462,255),LEFT('Disaggregation Data'!$J$315:$J$616,255),0))=0,"",INDEX('Disaggregation Data'!$N$315:$N$616,MATCH(LEFT(X462,255),LEFT('Disaggregation Data'!J$315:$J$616,255),0))),"")</f>
        <v/>
      </c>
      <c r="I462" s="434" t="str">
        <f t="array" ref="I462">IFERROR(IF(INDEX('Disaggregation Data'!$Q$315:$Q$616,MATCH(LEFT(X462,255),LEFT('Disaggregation Data'!$J$315:$J$616,255),0))=0,"",INDEX('Disaggregation Data'!$Q$315:$Q$616,MATCH(LEFT(X462,255),LEFT('Disaggregation Data'!J$315:$J$616,255),0))),"")</f>
        <v/>
      </c>
      <c r="J462" s="448" t="str">
        <f t="array" ref="J462">IFERROR(IF(INDEX('Disaggregation Data'!$R$315:$R$616,MATCH(LEFT(X462,255),LEFT('Disaggregation Data'!$J$315:$J$616,255),0))=0,"",INDEX('Disaggregation Data'!$R$315:$R$616,MATCH(LEFT(X462,255),LEFT('Disaggregation Data'!J$315:$J$616,255),0))),"")</f>
        <v/>
      </c>
      <c r="K462" s="485"/>
      <c r="L462" s="485"/>
      <c r="M462" s="485"/>
      <c r="N462" s="485"/>
      <c r="O462" s="485"/>
      <c r="P462" s="430"/>
      <c r="Q462" s="430"/>
      <c r="R462" s="430"/>
      <c r="S462" s="430"/>
      <c r="T462" s="430"/>
      <c r="U462" s="434" t="str">
        <f t="array" ref="U462">IFERROR(IF(INDEX('Disaggregation Data'!$O$315:$O$616,MATCH(LEFT(X462,255),LEFT('Disaggregation Data'!$J$315:$J$616,255),0))=0,"",INDEX('Disaggregation Data'!$O$315:$O$616,MATCH(LEFT(X462,255),LEFT('Disaggregation Data'!J$315:$J$616,255),0))),"")</f>
        <v/>
      </c>
      <c r="V462" s="448" t="str">
        <f t="array" ref="V462">IFERROR(IF(INDEX('Disaggregation Data'!$P$315:$P$616,MATCH(LEFT(X462,255),LEFT('Disaggregation Data'!$J$315:$J$616,255),0))=0,"",INDEX('Disaggregation Data'!$P$315:$P$616,MATCH(LEFT(X462,255),LEFT('Disaggregation Data'!J$315:$J$616,255),0))),"")</f>
        <v/>
      </c>
      <c r="W462" s="528"/>
      <c r="X462" s="528" t="str">
        <f t="shared" si="32"/>
        <v/>
      </c>
      <c r="Y462" s="528">
        <f t="shared" si="33"/>
        <v>65</v>
      </c>
      <c r="Z462" s="528" t="str">
        <f t="shared" si="34"/>
        <v/>
      </c>
      <c r="AA462" s="528" t="b">
        <f t="shared" si="35"/>
        <v>0</v>
      </c>
      <c r="AB462" s="528" t="s">
        <v>2175</v>
      </c>
      <c r="AC462" s="528" t="str">
        <f t="array" ref="AC462">IFERROR(IF(INDEX('Disaggregation Records'!$G$95:$G$183,MATCH(LEFT(Z462,255),LEFT('Disaggregation Records'!$D$95:$D$183,255),0))=0,"",INDEX('Disaggregation Records'!$G$95:$G$183,MATCH(LEFT(Z462,255),LEFT('Disaggregation Records'!$D$95:$D$183,255),0))),"")</f>
        <v/>
      </c>
      <c r="AD462" s="528" t="s">
        <v>950</v>
      </c>
      <c r="AE462" s="393"/>
      <c r="AF462" s="134"/>
      <c r="AG462" s="134"/>
    </row>
    <row r="463" spans="1:33" ht="47.1" customHeight="1" x14ac:dyDescent="0.25">
      <c r="A463" s="410">
        <v>14</v>
      </c>
      <c r="B463" s="428" t="str">
        <f>IFERROR(VLOOKUP(A463,'Coverage Indicators - Section D'!$A$10:$Y$42,25,FALSE),"")</f>
        <v/>
      </c>
      <c r="C463" s="523" t="str">
        <f t="array" ref="C463">IFERROR(IF(INDEX('Disaggregation Records'!$E$95:$E$183,MATCH(LEFT(Z463,255),LEFT('Disaggregation Records'!$D$95:$D$183,255),0))=0,"",INDEX('Disaggregation Records'!$E$95:$E$183,MATCH(LEFT(Z463,255),LEFT('Disaggregation Records'!$D$95:$D$183,255),0))),"")</f>
        <v/>
      </c>
      <c r="D463" s="523" t="str">
        <f t="array" ref="D463">IFERROR(IF(INDEX('Disaggregation Records'!$F$95:$F$183,MATCH(LEFT(Z463,255),LEFT('Disaggregation Records'!$D$95:$D$183,255),0))=0,"",INDEX('Disaggregation Records'!$F$95:$F$183,MATCH(LEFT(Z463,255),LEFT('Disaggregation Records'!$D$95:$D$183,255),0))),"")</f>
        <v/>
      </c>
      <c r="E463" s="430" t="str">
        <f t="array" ref="E463">IFERROR(IF(INDEX('Disaggregation Data'!$K$315:$K$616,MATCH(LEFT(X463,255),LEFT('Disaggregation Data'!$J$315:$J$616,255),0))=0,"",INDEX('Disaggregation Data'!$K$315:$K$616,MATCH(LEFT(X463,255),LEFT('Disaggregation Data'!J$315:$J$616,255),0))),"")</f>
        <v/>
      </c>
      <c r="F463" s="431" t="str">
        <f t="array" ref="F463">IFERROR(IF(INDEX('Disaggregation Data'!$L$315:$L$616,MATCH(LEFT(X463,255),LEFT('Disaggregation Data'!$J$315:$J$616,255),0))=0,"",INDEX('Disaggregation Data'!$L$315:$L$616,MATCH(LEFT(X463,255),LEFT('Disaggregation Data'!J$315:$J$616,255),0))),"")</f>
        <v/>
      </c>
      <c r="G463" s="495" t="str">
        <f t="array" ref="G463">IFERROR(IF(INDEX('Disaggregation Data'!$M$315:$M$616,MATCH(LEFT(X463,255),LEFT('Disaggregation Data'!$J$315:$J$616,255),0))=0,(E463/F463)*100,INDEX('Disaggregation Data'!$M$315:$M$616,MATCH(LEFT(X463,255),LEFT('Disaggregation Data'!J$315:$J$616,255),0))),"")</f>
        <v/>
      </c>
      <c r="H463" s="434" t="str">
        <f t="array" ref="H463">IFERROR(IF(INDEX('Disaggregation Data'!$N$315:$N$616,MATCH(LEFT(X463,255),LEFT('Disaggregation Data'!$J$315:$J$616,255),0))=0,"",INDEX('Disaggregation Data'!$N$315:$N$616,MATCH(LEFT(X463,255),LEFT('Disaggregation Data'!J$315:$J$616,255),0))),"")</f>
        <v/>
      </c>
      <c r="I463" s="434" t="str">
        <f t="array" ref="I463">IFERROR(IF(INDEX('Disaggregation Data'!$Q$315:$Q$616,MATCH(LEFT(X463,255),LEFT('Disaggregation Data'!$J$315:$J$616,255),0))=0,"",INDEX('Disaggregation Data'!$Q$315:$Q$616,MATCH(LEFT(X463,255),LEFT('Disaggregation Data'!J$315:$J$616,255),0))),"")</f>
        <v/>
      </c>
      <c r="J463" s="448" t="str">
        <f t="array" ref="J463">IFERROR(IF(INDEX('Disaggregation Data'!$R$315:$R$616,MATCH(LEFT(X463,255),LEFT('Disaggregation Data'!$J$315:$J$616,255),0))=0,"",INDEX('Disaggregation Data'!$R$315:$R$616,MATCH(LEFT(X463,255),LEFT('Disaggregation Data'!J$315:$J$616,255),0))),"")</f>
        <v/>
      </c>
      <c r="K463" s="485"/>
      <c r="L463" s="485"/>
      <c r="M463" s="485"/>
      <c r="N463" s="485"/>
      <c r="O463" s="485"/>
      <c r="P463" s="430"/>
      <c r="Q463" s="430"/>
      <c r="R463" s="430"/>
      <c r="S463" s="430"/>
      <c r="T463" s="430"/>
      <c r="U463" s="434" t="str">
        <f t="array" ref="U463">IFERROR(IF(INDEX('Disaggregation Data'!$O$315:$O$616,MATCH(LEFT(X463,255),LEFT('Disaggregation Data'!$J$315:$J$616,255),0))=0,"",INDEX('Disaggregation Data'!$O$315:$O$616,MATCH(LEFT(X463,255),LEFT('Disaggregation Data'!J$315:$J$616,255),0))),"")</f>
        <v/>
      </c>
      <c r="V463" s="448" t="str">
        <f t="array" ref="V463">IFERROR(IF(INDEX('Disaggregation Data'!$P$315:$P$616,MATCH(LEFT(X463,255),LEFT('Disaggregation Data'!$J$315:$J$616,255),0))=0,"",INDEX('Disaggregation Data'!$P$315:$P$616,MATCH(LEFT(X463,255),LEFT('Disaggregation Data'!J$315:$J$616,255),0))),"")</f>
        <v/>
      </c>
      <c r="W463" s="528"/>
      <c r="X463" s="528" t="str">
        <f t="shared" si="32"/>
        <v/>
      </c>
      <c r="Y463" s="528">
        <f t="shared" si="33"/>
        <v>66</v>
      </c>
      <c r="Z463" s="528" t="str">
        <f t="shared" si="34"/>
        <v/>
      </c>
      <c r="AA463" s="528" t="b">
        <f t="shared" si="35"/>
        <v>0</v>
      </c>
      <c r="AB463" s="528" t="s">
        <v>2176</v>
      </c>
      <c r="AC463" s="528" t="str">
        <f t="array" ref="AC463">IFERROR(IF(INDEX('Disaggregation Records'!$G$95:$G$183,MATCH(LEFT(Z463,255),LEFT('Disaggregation Records'!$D$95:$D$183,255),0))=0,"",INDEX('Disaggregation Records'!$G$95:$G$183,MATCH(LEFT(Z463,255),LEFT('Disaggregation Records'!$D$95:$D$183,255),0))),"")</f>
        <v/>
      </c>
      <c r="AD463" s="528" t="s">
        <v>950</v>
      </c>
      <c r="AE463" s="393"/>
      <c r="AF463" s="134"/>
      <c r="AG463" s="134"/>
    </row>
    <row r="464" spans="1:33" ht="47.1" customHeight="1" x14ac:dyDescent="0.25">
      <c r="A464" s="410">
        <v>14</v>
      </c>
      <c r="B464" s="428" t="str">
        <f>IFERROR(VLOOKUP(A464,'Coverage Indicators - Section D'!$A$10:$Y$42,25,FALSE),"")</f>
        <v/>
      </c>
      <c r="C464" s="523" t="str">
        <f t="array" ref="C464">IFERROR(IF(INDEX('Disaggregation Records'!$E$95:$E$183,MATCH(LEFT(Z464,255),LEFT('Disaggregation Records'!$D$95:$D$183,255),0))=0,"",INDEX('Disaggregation Records'!$E$95:$E$183,MATCH(LEFT(Z464,255),LEFT('Disaggregation Records'!$D$95:$D$183,255),0))),"")</f>
        <v/>
      </c>
      <c r="D464" s="523" t="str">
        <f t="array" ref="D464">IFERROR(IF(INDEX('Disaggregation Records'!$F$95:$F$183,MATCH(LEFT(Z464,255),LEFT('Disaggregation Records'!$D$95:$D$183,255),0))=0,"",INDEX('Disaggregation Records'!$F$95:$F$183,MATCH(LEFT(Z464,255),LEFT('Disaggregation Records'!$D$95:$D$183,255),0))),"")</f>
        <v/>
      </c>
      <c r="E464" s="430" t="str">
        <f t="array" ref="E464">IFERROR(IF(INDEX('Disaggregation Data'!$K$315:$K$616,MATCH(LEFT(X464,255),LEFT('Disaggregation Data'!$J$315:$J$616,255),0))=0,"",INDEX('Disaggregation Data'!$K$315:$K$616,MATCH(LEFT(X464,255),LEFT('Disaggregation Data'!J$315:$J$616,255),0))),"")</f>
        <v/>
      </c>
      <c r="F464" s="431" t="str">
        <f t="array" ref="F464">IFERROR(IF(INDEX('Disaggregation Data'!$L$315:$L$616,MATCH(LEFT(X464,255),LEFT('Disaggregation Data'!$J$315:$J$616,255),0))=0,"",INDEX('Disaggregation Data'!$L$315:$L$616,MATCH(LEFT(X464,255),LEFT('Disaggregation Data'!J$315:$J$616,255),0))),"")</f>
        <v/>
      </c>
      <c r="G464" s="495" t="str">
        <f t="array" ref="G464">IFERROR(IF(INDEX('Disaggregation Data'!$M$315:$M$616,MATCH(LEFT(X464,255),LEFT('Disaggregation Data'!$J$315:$J$616,255),0))=0,(E464/F464)*100,INDEX('Disaggregation Data'!$M$315:$M$616,MATCH(LEFT(X464,255),LEFT('Disaggregation Data'!J$315:$J$616,255),0))),"")</f>
        <v/>
      </c>
      <c r="H464" s="434" t="str">
        <f t="array" ref="H464">IFERROR(IF(INDEX('Disaggregation Data'!$N$315:$N$616,MATCH(LEFT(X464,255),LEFT('Disaggregation Data'!$J$315:$J$616,255),0))=0,"",INDEX('Disaggregation Data'!$N$315:$N$616,MATCH(LEFT(X464,255),LEFT('Disaggregation Data'!J$315:$J$616,255),0))),"")</f>
        <v/>
      </c>
      <c r="I464" s="434" t="str">
        <f t="array" ref="I464">IFERROR(IF(INDEX('Disaggregation Data'!$Q$315:$Q$616,MATCH(LEFT(X464,255),LEFT('Disaggregation Data'!$J$315:$J$616,255),0))=0,"",INDEX('Disaggregation Data'!$Q$315:$Q$616,MATCH(LEFT(X464,255),LEFT('Disaggregation Data'!J$315:$J$616,255),0))),"")</f>
        <v/>
      </c>
      <c r="J464" s="448" t="str">
        <f t="array" ref="J464">IFERROR(IF(INDEX('Disaggregation Data'!$R$315:$R$616,MATCH(LEFT(X464,255),LEFT('Disaggregation Data'!$J$315:$J$616,255),0))=0,"",INDEX('Disaggregation Data'!$R$315:$R$616,MATCH(LEFT(X464,255),LEFT('Disaggregation Data'!J$315:$J$616,255),0))),"")</f>
        <v/>
      </c>
      <c r="K464" s="485"/>
      <c r="L464" s="485"/>
      <c r="M464" s="485"/>
      <c r="N464" s="485"/>
      <c r="O464" s="485"/>
      <c r="P464" s="430"/>
      <c r="Q464" s="430"/>
      <c r="R464" s="430"/>
      <c r="S464" s="430"/>
      <c r="T464" s="430"/>
      <c r="U464" s="434" t="str">
        <f t="array" ref="U464">IFERROR(IF(INDEX('Disaggregation Data'!$O$315:$O$616,MATCH(LEFT(X464,255),LEFT('Disaggregation Data'!$J$315:$J$616,255),0))=0,"",INDEX('Disaggregation Data'!$O$315:$O$616,MATCH(LEFT(X464,255),LEFT('Disaggregation Data'!J$315:$J$616,255),0))),"")</f>
        <v/>
      </c>
      <c r="V464" s="448" t="str">
        <f t="array" ref="V464">IFERROR(IF(INDEX('Disaggregation Data'!$P$315:$P$616,MATCH(LEFT(X464,255),LEFT('Disaggregation Data'!$J$315:$J$616,255),0))=0,"",INDEX('Disaggregation Data'!$P$315:$P$616,MATCH(LEFT(X464,255),LEFT('Disaggregation Data'!J$315:$J$616,255),0))),"")</f>
        <v/>
      </c>
      <c r="W464" s="528"/>
      <c r="X464" s="528" t="str">
        <f t="shared" si="32"/>
        <v/>
      </c>
      <c r="Y464" s="528">
        <f t="shared" si="33"/>
        <v>67</v>
      </c>
      <c r="Z464" s="528" t="str">
        <f t="shared" si="34"/>
        <v/>
      </c>
      <c r="AA464" s="528" t="b">
        <f t="shared" si="35"/>
        <v>0</v>
      </c>
      <c r="AB464" s="528" t="s">
        <v>2177</v>
      </c>
      <c r="AC464" s="528" t="str">
        <f t="array" ref="AC464">IFERROR(IF(INDEX('Disaggregation Records'!$G$95:$G$183,MATCH(LEFT(Z464,255),LEFT('Disaggregation Records'!$D$95:$D$183,255),0))=0,"",INDEX('Disaggregation Records'!$G$95:$G$183,MATCH(LEFT(Z464,255),LEFT('Disaggregation Records'!$D$95:$D$183,255),0))),"")</f>
        <v/>
      </c>
      <c r="AD464" s="528" t="s">
        <v>950</v>
      </c>
      <c r="AE464" s="393"/>
      <c r="AF464" s="134"/>
      <c r="AG464" s="134"/>
    </row>
    <row r="465" spans="1:33" ht="47.1" customHeight="1" x14ac:dyDescent="0.25">
      <c r="A465" s="410">
        <v>14</v>
      </c>
      <c r="B465" s="428" t="str">
        <f>IFERROR(VLOOKUP(A465,'Coverage Indicators - Section D'!$A$10:$Y$42,25,FALSE),"")</f>
        <v/>
      </c>
      <c r="C465" s="523" t="str">
        <f t="array" ref="C465">IFERROR(IF(INDEX('Disaggregation Records'!$E$95:$E$183,MATCH(LEFT(Z465,255),LEFT('Disaggregation Records'!$D$95:$D$183,255),0))=0,"",INDEX('Disaggregation Records'!$E$95:$E$183,MATCH(LEFT(Z465,255),LEFT('Disaggregation Records'!$D$95:$D$183,255),0))),"")</f>
        <v/>
      </c>
      <c r="D465" s="523" t="str">
        <f t="array" ref="D465">IFERROR(IF(INDEX('Disaggregation Records'!$F$95:$F$183,MATCH(LEFT(Z465,255),LEFT('Disaggregation Records'!$D$95:$D$183,255),0))=0,"",INDEX('Disaggregation Records'!$F$95:$F$183,MATCH(LEFT(Z465,255),LEFT('Disaggregation Records'!$D$95:$D$183,255),0))),"")</f>
        <v/>
      </c>
      <c r="E465" s="430" t="str">
        <f t="array" ref="E465">IFERROR(IF(INDEX('Disaggregation Data'!$K$315:$K$616,MATCH(LEFT(X465,255),LEFT('Disaggregation Data'!$J$315:$J$616,255),0))=0,"",INDEX('Disaggregation Data'!$K$315:$K$616,MATCH(LEFT(X465,255),LEFT('Disaggregation Data'!J$315:$J$616,255),0))),"")</f>
        <v/>
      </c>
      <c r="F465" s="431" t="str">
        <f t="array" ref="F465">IFERROR(IF(INDEX('Disaggregation Data'!$L$315:$L$616,MATCH(LEFT(X465,255),LEFT('Disaggregation Data'!$J$315:$J$616,255),0))=0,"",INDEX('Disaggregation Data'!$L$315:$L$616,MATCH(LEFT(X465,255),LEFT('Disaggregation Data'!J$315:$J$616,255),0))),"")</f>
        <v/>
      </c>
      <c r="G465" s="495" t="str">
        <f t="array" ref="G465">IFERROR(IF(INDEX('Disaggregation Data'!$M$315:$M$616,MATCH(LEFT(X465,255),LEFT('Disaggregation Data'!$J$315:$J$616,255),0))=0,(E465/F465)*100,INDEX('Disaggregation Data'!$M$315:$M$616,MATCH(LEFT(X465,255),LEFT('Disaggregation Data'!J$315:$J$616,255),0))),"")</f>
        <v/>
      </c>
      <c r="H465" s="434" t="str">
        <f t="array" ref="H465">IFERROR(IF(INDEX('Disaggregation Data'!$N$315:$N$616,MATCH(LEFT(X465,255),LEFT('Disaggregation Data'!$J$315:$J$616,255),0))=0,"",INDEX('Disaggregation Data'!$N$315:$N$616,MATCH(LEFT(X465,255),LEFT('Disaggregation Data'!J$315:$J$616,255),0))),"")</f>
        <v/>
      </c>
      <c r="I465" s="434" t="str">
        <f t="array" ref="I465">IFERROR(IF(INDEX('Disaggregation Data'!$Q$315:$Q$616,MATCH(LEFT(X465,255),LEFT('Disaggregation Data'!$J$315:$J$616,255),0))=0,"",INDEX('Disaggregation Data'!$Q$315:$Q$616,MATCH(LEFT(X465,255),LEFT('Disaggregation Data'!J$315:$J$616,255),0))),"")</f>
        <v/>
      </c>
      <c r="J465" s="448" t="str">
        <f t="array" ref="J465">IFERROR(IF(INDEX('Disaggregation Data'!$R$315:$R$616,MATCH(LEFT(X465,255),LEFT('Disaggregation Data'!$J$315:$J$616,255),0))=0,"",INDEX('Disaggregation Data'!$R$315:$R$616,MATCH(LEFT(X465,255),LEFT('Disaggregation Data'!J$315:$J$616,255),0))),"")</f>
        <v/>
      </c>
      <c r="K465" s="485"/>
      <c r="L465" s="485"/>
      <c r="M465" s="485"/>
      <c r="N465" s="485"/>
      <c r="O465" s="485"/>
      <c r="P465" s="430"/>
      <c r="Q465" s="430"/>
      <c r="R465" s="430"/>
      <c r="S465" s="430"/>
      <c r="T465" s="430"/>
      <c r="U465" s="434" t="str">
        <f t="array" ref="U465">IFERROR(IF(INDEX('Disaggregation Data'!$O$315:$O$616,MATCH(LEFT(X465,255),LEFT('Disaggregation Data'!$J$315:$J$616,255),0))=0,"",INDEX('Disaggregation Data'!$O$315:$O$616,MATCH(LEFT(X465,255),LEFT('Disaggregation Data'!J$315:$J$616,255),0))),"")</f>
        <v/>
      </c>
      <c r="V465" s="448" t="str">
        <f t="array" ref="V465">IFERROR(IF(INDEX('Disaggregation Data'!$P$315:$P$616,MATCH(LEFT(X465,255),LEFT('Disaggregation Data'!$J$315:$J$616,255),0))=0,"",INDEX('Disaggregation Data'!$P$315:$P$616,MATCH(LEFT(X465,255),LEFT('Disaggregation Data'!J$315:$J$616,255),0))),"")</f>
        <v/>
      </c>
      <c r="W465" s="528"/>
      <c r="X465" s="528" t="str">
        <f t="shared" si="32"/>
        <v/>
      </c>
      <c r="Y465" s="528">
        <f t="shared" si="33"/>
        <v>68</v>
      </c>
      <c r="Z465" s="528" t="str">
        <f t="shared" si="34"/>
        <v/>
      </c>
      <c r="AA465" s="528" t="b">
        <f t="shared" si="35"/>
        <v>0</v>
      </c>
      <c r="AB465" s="528" t="s">
        <v>2178</v>
      </c>
      <c r="AC465" s="528" t="str">
        <f t="array" ref="AC465">IFERROR(IF(INDEX('Disaggregation Records'!$G$95:$G$183,MATCH(LEFT(Z465,255),LEFT('Disaggregation Records'!$D$95:$D$183,255),0))=0,"",INDEX('Disaggregation Records'!$G$95:$G$183,MATCH(LEFT(Z465,255),LEFT('Disaggregation Records'!$D$95:$D$183,255),0))),"")</f>
        <v/>
      </c>
      <c r="AD465" s="528" t="s">
        <v>950</v>
      </c>
      <c r="AE465" s="393"/>
      <c r="AF465" s="134"/>
      <c r="AG465" s="134"/>
    </row>
    <row r="466" spans="1:33" ht="47.1" customHeight="1" x14ac:dyDescent="0.25">
      <c r="A466" s="410">
        <v>14</v>
      </c>
      <c r="B466" s="428" t="str">
        <f>IFERROR(VLOOKUP(A466,'Coverage Indicators - Section D'!$A$10:$Y$42,25,FALSE),"")</f>
        <v/>
      </c>
      <c r="C466" s="523" t="str">
        <f t="array" ref="C466">IFERROR(IF(INDEX('Disaggregation Records'!$E$95:$E$183,MATCH(LEFT(Z466,255),LEFT('Disaggregation Records'!$D$95:$D$183,255),0))=0,"",INDEX('Disaggregation Records'!$E$95:$E$183,MATCH(LEFT(Z466,255),LEFT('Disaggregation Records'!$D$95:$D$183,255),0))),"")</f>
        <v/>
      </c>
      <c r="D466" s="523" t="str">
        <f t="array" ref="D466">IFERROR(IF(INDEX('Disaggregation Records'!$F$95:$F$183,MATCH(LEFT(Z466,255),LEFT('Disaggregation Records'!$D$95:$D$183,255),0))=0,"",INDEX('Disaggregation Records'!$F$95:$F$183,MATCH(LEFT(Z466,255),LEFT('Disaggregation Records'!$D$95:$D$183,255),0))),"")</f>
        <v/>
      </c>
      <c r="E466" s="430" t="str">
        <f t="array" ref="E466">IFERROR(IF(INDEX('Disaggregation Data'!$K$315:$K$616,MATCH(LEFT(X466,255),LEFT('Disaggregation Data'!$J$315:$J$616,255),0))=0,"",INDEX('Disaggregation Data'!$K$315:$K$616,MATCH(LEFT(X466,255),LEFT('Disaggregation Data'!J$315:$J$616,255),0))),"")</f>
        <v/>
      </c>
      <c r="F466" s="431" t="str">
        <f t="array" ref="F466">IFERROR(IF(INDEX('Disaggregation Data'!$L$315:$L$616,MATCH(LEFT(X466,255),LEFT('Disaggregation Data'!$J$315:$J$616,255),0))=0,"",INDEX('Disaggregation Data'!$L$315:$L$616,MATCH(LEFT(X466,255),LEFT('Disaggregation Data'!J$315:$J$616,255),0))),"")</f>
        <v/>
      </c>
      <c r="G466" s="495" t="str">
        <f t="array" ref="G466">IFERROR(IF(INDEX('Disaggregation Data'!$M$315:$M$616,MATCH(LEFT(X466,255),LEFT('Disaggregation Data'!$J$315:$J$616,255),0))=0,(E466/F466)*100,INDEX('Disaggregation Data'!$M$315:$M$616,MATCH(LEFT(X466,255),LEFT('Disaggregation Data'!J$315:$J$616,255),0))),"")</f>
        <v/>
      </c>
      <c r="H466" s="434" t="str">
        <f t="array" ref="H466">IFERROR(IF(INDEX('Disaggregation Data'!$N$315:$N$616,MATCH(LEFT(X466,255),LEFT('Disaggregation Data'!$J$315:$J$616,255),0))=0,"",INDEX('Disaggregation Data'!$N$315:$N$616,MATCH(LEFT(X466,255),LEFT('Disaggregation Data'!J$315:$J$616,255),0))),"")</f>
        <v/>
      </c>
      <c r="I466" s="434" t="str">
        <f t="array" ref="I466">IFERROR(IF(INDEX('Disaggregation Data'!$Q$315:$Q$616,MATCH(LEFT(X466,255),LEFT('Disaggregation Data'!$J$315:$J$616,255),0))=0,"",INDEX('Disaggregation Data'!$Q$315:$Q$616,MATCH(LEFT(X466,255),LEFT('Disaggregation Data'!J$315:$J$616,255),0))),"")</f>
        <v/>
      </c>
      <c r="J466" s="448" t="str">
        <f t="array" ref="J466">IFERROR(IF(INDEX('Disaggregation Data'!$R$315:$R$616,MATCH(LEFT(X466,255),LEFT('Disaggregation Data'!$J$315:$J$616,255),0))=0,"",INDEX('Disaggregation Data'!$R$315:$R$616,MATCH(LEFT(X466,255),LEFT('Disaggregation Data'!J$315:$J$616,255),0))),"")</f>
        <v/>
      </c>
      <c r="K466" s="485"/>
      <c r="L466" s="485"/>
      <c r="M466" s="485"/>
      <c r="N466" s="485"/>
      <c r="O466" s="485"/>
      <c r="P466" s="430"/>
      <c r="Q466" s="430"/>
      <c r="R466" s="430"/>
      <c r="S466" s="430"/>
      <c r="T466" s="430"/>
      <c r="U466" s="434" t="str">
        <f t="array" ref="U466">IFERROR(IF(INDEX('Disaggregation Data'!$O$315:$O$616,MATCH(LEFT(X466,255),LEFT('Disaggregation Data'!$J$315:$J$616,255),0))=0,"",INDEX('Disaggregation Data'!$O$315:$O$616,MATCH(LEFT(X466,255),LEFT('Disaggregation Data'!J$315:$J$616,255),0))),"")</f>
        <v/>
      </c>
      <c r="V466" s="448" t="str">
        <f t="array" ref="V466">IFERROR(IF(INDEX('Disaggregation Data'!$P$315:$P$616,MATCH(LEFT(X466,255),LEFT('Disaggregation Data'!$J$315:$J$616,255),0))=0,"",INDEX('Disaggregation Data'!$P$315:$P$616,MATCH(LEFT(X466,255),LEFT('Disaggregation Data'!J$315:$J$616,255),0))),"")</f>
        <v/>
      </c>
      <c r="W466" s="528"/>
      <c r="X466" s="528" t="str">
        <f t="shared" si="32"/>
        <v/>
      </c>
      <c r="Y466" s="528">
        <f t="shared" si="33"/>
        <v>69</v>
      </c>
      <c r="Z466" s="528" t="str">
        <f t="shared" si="34"/>
        <v/>
      </c>
      <c r="AA466" s="528" t="b">
        <f t="shared" si="35"/>
        <v>0</v>
      </c>
      <c r="AB466" s="528" t="s">
        <v>2179</v>
      </c>
      <c r="AC466" s="528" t="str">
        <f t="array" ref="AC466">IFERROR(IF(INDEX('Disaggregation Records'!$G$95:$G$183,MATCH(LEFT(Z466,255),LEFT('Disaggregation Records'!$D$95:$D$183,255),0))=0,"",INDEX('Disaggregation Records'!$G$95:$G$183,MATCH(LEFT(Z466,255),LEFT('Disaggregation Records'!$D$95:$D$183,255),0))),"")</f>
        <v/>
      </c>
      <c r="AD466" s="528" t="s">
        <v>950</v>
      </c>
      <c r="AE466" s="393"/>
      <c r="AF466" s="134"/>
      <c r="AG466" s="134"/>
    </row>
    <row r="467" spans="1:33" ht="47.1" customHeight="1" x14ac:dyDescent="0.25">
      <c r="A467" s="410">
        <v>15</v>
      </c>
      <c r="B467" s="428" t="str">
        <f>IFERROR(VLOOKUP(A467,'Coverage Indicators - Section D'!$A$10:$Y$42,25,FALSE),"")</f>
        <v/>
      </c>
      <c r="C467" s="523" t="str">
        <f t="array" ref="C467">IFERROR(IF(INDEX('Disaggregation Records'!$E$95:$E$183,MATCH(LEFT(Z467,255),LEFT('Disaggregation Records'!$D$95:$D$183,255),0))=0,"",INDEX('Disaggregation Records'!$E$95:$E$183,MATCH(LEFT(Z467,255),LEFT('Disaggregation Records'!$D$95:$D$183,255),0))),"")</f>
        <v/>
      </c>
      <c r="D467" s="523" t="str">
        <f t="array" ref="D467">IFERROR(IF(INDEX('Disaggregation Records'!$F$95:$F$183,MATCH(LEFT(Z467,255),LEFT('Disaggregation Records'!$D$95:$D$183,255),0))=0,"",INDEX('Disaggregation Records'!$F$95:$F$183,MATCH(LEFT(Z467,255),LEFT('Disaggregation Records'!$D$95:$D$183,255),0))),"")</f>
        <v/>
      </c>
      <c r="E467" s="430" t="str">
        <f t="array" ref="E467">IFERROR(IF(INDEX('Disaggregation Data'!$K$315:$K$616,MATCH(LEFT(X467,255),LEFT('Disaggregation Data'!$J$315:$J$616,255),0))=0,"",INDEX('Disaggregation Data'!$K$315:$K$616,MATCH(LEFT(X467,255),LEFT('Disaggregation Data'!J$315:$J$616,255),0))),"")</f>
        <v/>
      </c>
      <c r="F467" s="431" t="str">
        <f t="array" ref="F467">IFERROR(IF(INDEX('Disaggregation Data'!$L$315:$L$616,MATCH(LEFT(X467,255),LEFT('Disaggregation Data'!$J$315:$J$616,255),0))=0,"",INDEX('Disaggregation Data'!$L$315:$L$616,MATCH(LEFT(X467,255),LEFT('Disaggregation Data'!J$315:$J$616,255),0))),"")</f>
        <v/>
      </c>
      <c r="G467" s="495" t="str">
        <f t="array" ref="G467">IFERROR(IF(INDEX('Disaggregation Data'!$M$315:$M$616,MATCH(LEFT(X467,255),LEFT('Disaggregation Data'!$J$315:$J$616,255),0))=0,(E467/F467)*100,INDEX('Disaggregation Data'!$M$315:$M$616,MATCH(LEFT(X467,255),LEFT('Disaggregation Data'!J$315:$J$616,255),0))),"")</f>
        <v/>
      </c>
      <c r="H467" s="434" t="str">
        <f t="array" ref="H467">IFERROR(IF(INDEX('Disaggregation Data'!$N$315:$N$616,MATCH(LEFT(X467,255),LEFT('Disaggregation Data'!$J$315:$J$616,255),0))=0,"",INDEX('Disaggregation Data'!$N$315:$N$616,MATCH(LEFT(X467,255),LEFT('Disaggregation Data'!J$315:$J$616,255),0))),"")</f>
        <v/>
      </c>
      <c r="I467" s="434" t="str">
        <f t="array" ref="I467">IFERROR(IF(INDEX('Disaggregation Data'!$Q$315:$Q$616,MATCH(LEFT(X467,255),LEFT('Disaggregation Data'!$J$315:$J$616,255),0))=0,"",INDEX('Disaggregation Data'!$Q$315:$Q$616,MATCH(LEFT(X467,255),LEFT('Disaggregation Data'!J$315:$J$616,255),0))),"")</f>
        <v/>
      </c>
      <c r="J467" s="448" t="str">
        <f t="array" ref="J467">IFERROR(IF(INDEX('Disaggregation Data'!$R$315:$R$616,MATCH(LEFT(X467,255),LEFT('Disaggregation Data'!$J$315:$J$616,255),0))=0,"",INDEX('Disaggregation Data'!$R$315:$R$616,MATCH(LEFT(X467,255),LEFT('Disaggregation Data'!J$315:$J$616,255),0))),"")</f>
        <v/>
      </c>
      <c r="K467" s="485"/>
      <c r="L467" s="485"/>
      <c r="M467" s="485"/>
      <c r="N467" s="485"/>
      <c r="O467" s="485"/>
      <c r="P467" s="430"/>
      <c r="Q467" s="430"/>
      <c r="R467" s="430"/>
      <c r="S467" s="430"/>
      <c r="T467" s="430"/>
      <c r="U467" s="434" t="str">
        <f t="array" ref="U467">IFERROR(IF(INDEX('Disaggregation Data'!$O$315:$O$616,MATCH(LEFT(X467,255),LEFT('Disaggregation Data'!$J$315:$J$616,255),0))=0,"",INDEX('Disaggregation Data'!$O$315:$O$616,MATCH(LEFT(X467,255),LEFT('Disaggregation Data'!J$315:$J$616,255),0))),"")</f>
        <v/>
      </c>
      <c r="V467" s="448" t="str">
        <f t="array" ref="V467">IFERROR(IF(INDEX('Disaggregation Data'!$P$315:$P$616,MATCH(LEFT(X467,255),LEFT('Disaggregation Data'!$J$315:$J$616,255),0))=0,"",INDEX('Disaggregation Data'!$P$315:$P$616,MATCH(LEFT(X467,255),LEFT('Disaggregation Data'!J$315:$J$616,255),0))),"")</f>
        <v/>
      </c>
      <c r="W467" s="528"/>
      <c r="X467" s="528" t="str">
        <f t="shared" si="32"/>
        <v/>
      </c>
      <c r="Y467" s="528">
        <f t="shared" si="33"/>
        <v>70</v>
      </c>
      <c r="Z467" s="528" t="str">
        <f t="shared" si="34"/>
        <v/>
      </c>
      <c r="AA467" s="528" t="b">
        <f t="shared" si="35"/>
        <v>0</v>
      </c>
      <c r="AB467" s="528" t="s">
        <v>2180</v>
      </c>
      <c r="AC467" s="528" t="str">
        <f t="array" ref="AC467">IFERROR(IF(INDEX('Disaggregation Records'!$G$95:$G$183,MATCH(LEFT(Z467,255),LEFT('Disaggregation Records'!$D$95:$D$183,255),0))=0,"",INDEX('Disaggregation Records'!$G$95:$G$183,MATCH(LEFT(Z467,255),LEFT('Disaggregation Records'!$D$95:$D$183,255),0))),"")</f>
        <v/>
      </c>
      <c r="AD467" s="528" t="s">
        <v>951</v>
      </c>
      <c r="AE467" s="393"/>
      <c r="AF467" s="134"/>
      <c r="AG467" s="134"/>
    </row>
    <row r="468" spans="1:33" ht="47.1" customHeight="1" x14ac:dyDescent="0.25">
      <c r="A468" s="410">
        <v>15</v>
      </c>
      <c r="B468" s="428" t="str">
        <f>IFERROR(VLOOKUP(A468,'Coverage Indicators - Section D'!$A$10:$Y$42,25,FALSE),"")</f>
        <v/>
      </c>
      <c r="C468" s="523" t="str">
        <f t="array" ref="C468">IFERROR(IF(INDEX('Disaggregation Records'!$E$95:$E$183,MATCH(LEFT(Z468,255),LEFT('Disaggregation Records'!$D$95:$D$183,255),0))=0,"",INDEX('Disaggregation Records'!$E$95:$E$183,MATCH(LEFT(Z468,255),LEFT('Disaggregation Records'!$D$95:$D$183,255),0))),"")</f>
        <v/>
      </c>
      <c r="D468" s="523" t="str">
        <f t="array" ref="D468">IFERROR(IF(INDEX('Disaggregation Records'!$F$95:$F$183,MATCH(LEFT(Z468,255),LEFT('Disaggregation Records'!$D$95:$D$183,255),0))=0,"",INDEX('Disaggregation Records'!$F$95:$F$183,MATCH(LEFT(Z468,255),LEFT('Disaggregation Records'!$D$95:$D$183,255),0))),"")</f>
        <v/>
      </c>
      <c r="E468" s="430" t="str">
        <f t="array" ref="E468">IFERROR(IF(INDEX('Disaggregation Data'!$K$315:$K$616,MATCH(LEFT(X468,255),LEFT('Disaggregation Data'!$J$315:$J$616,255),0))=0,"",INDEX('Disaggregation Data'!$K$315:$K$616,MATCH(LEFT(X468,255),LEFT('Disaggregation Data'!J$315:$J$616,255),0))),"")</f>
        <v/>
      </c>
      <c r="F468" s="431" t="str">
        <f t="array" ref="F468">IFERROR(IF(INDEX('Disaggregation Data'!$L$315:$L$616,MATCH(LEFT(X468,255),LEFT('Disaggregation Data'!$J$315:$J$616,255),0))=0,"",INDEX('Disaggregation Data'!$L$315:$L$616,MATCH(LEFT(X468,255),LEFT('Disaggregation Data'!J$315:$J$616,255),0))),"")</f>
        <v/>
      </c>
      <c r="G468" s="495" t="str">
        <f t="array" ref="G468">IFERROR(IF(INDEX('Disaggregation Data'!$M$315:$M$616,MATCH(LEFT(X468,255),LEFT('Disaggregation Data'!$J$315:$J$616,255),0))=0,(E468/F468)*100,INDEX('Disaggregation Data'!$M$315:$M$616,MATCH(LEFT(X468,255),LEFT('Disaggregation Data'!J$315:$J$616,255),0))),"")</f>
        <v/>
      </c>
      <c r="H468" s="434" t="str">
        <f t="array" ref="H468">IFERROR(IF(INDEX('Disaggregation Data'!$N$315:$N$616,MATCH(LEFT(X468,255),LEFT('Disaggregation Data'!$J$315:$J$616,255),0))=0,"",INDEX('Disaggregation Data'!$N$315:$N$616,MATCH(LEFT(X468,255),LEFT('Disaggregation Data'!J$315:$J$616,255),0))),"")</f>
        <v/>
      </c>
      <c r="I468" s="434" t="str">
        <f t="array" ref="I468">IFERROR(IF(INDEX('Disaggregation Data'!$Q$315:$Q$616,MATCH(LEFT(X468,255),LEFT('Disaggregation Data'!$J$315:$J$616,255),0))=0,"",INDEX('Disaggregation Data'!$Q$315:$Q$616,MATCH(LEFT(X468,255),LEFT('Disaggregation Data'!J$315:$J$616,255),0))),"")</f>
        <v/>
      </c>
      <c r="J468" s="448" t="str">
        <f t="array" ref="J468">IFERROR(IF(INDEX('Disaggregation Data'!$R$315:$R$616,MATCH(LEFT(X468,255),LEFT('Disaggregation Data'!$J$315:$J$616,255),0))=0,"",INDEX('Disaggregation Data'!$R$315:$R$616,MATCH(LEFT(X468,255),LEFT('Disaggregation Data'!J$315:$J$616,255),0))),"")</f>
        <v/>
      </c>
      <c r="K468" s="485"/>
      <c r="L468" s="485"/>
      <c r="M468" s="485"/>
      <c r="N468" s="485"/>
      <c r="O468" s="485"/>
      <c r="P468" s="430"/>
      <c r="Q468" s="430"/>
      <c r="R468" s="430"/>
      <c r="S468" s="430"/>
      <c r="T468" s="430"/>
      <c r="U468" s="434" t="str">
        <f t="array" ref="U468">IFERROR(IF(INDEX('Disaggregation Data'!$O$315:$O$616,MATCH(LEFT(X468,255),LEFT('Disaggregation Data'!$J$315:$J$616,255),0))=0,"",INDEX('Disaggregation Data'!$O$315:$O$616,MATCH(LEFT(X468,255),LEFT('Disaggregation Data'!J$315:$J$616,255),0))),"")</f>
        <v/>
      </c>
      <c r="V468" s="448" t="str">
        <f t="array" ref="V468">IFERROR(IF(INDEX('Disaggregation Data'!$P$315:$P$616,MATCH(LEFT(X468,255),LEFT('Disaggregation Data'!$J$315:$J$616,255),0))=0,"",INDEX('Disaggregation Data'!$P$315:$P$616,MATCH(LEFT(X468,255),LEFT('Disaggregation Data'!J$315:$J$616,255),0))),"")</f>
        <v/>
      </c>
      <c r="W468" s="528"/>
      <c r="X468" s="528" t="str">
        <f t="shared" si="32"/>
        <v/>
      </c>
      <c r="Y468" s="528">
        <f t="shared" si="33"/>
        <v>71</v>
      </c>
      <c r="Z468" s="528" t="str">
        <f t="shared" si="34"/>
        <v/>
      </c>
      <c r="AA468" s="528" t="b">
        <f t="shared" si="35"/>
        <v>0</v>
      </c>
      <c r="AB468" s="528" t="s">
        <v>2181</v>
      </c>
      <c r="AC468" s="528" t="str">
        <f t="array" ref="AC468">IFERROR(IF(INDEX('Disaggregation Records'!$G$95:$G$183,MATCH(LEFT(Z468,255),LEFT('Disaggregation Records'!$D$95:$D$183,255),0))=0,"",INDEX('Disaggregation Records'!$G$95:$G$183,MATCH(LEFT(Z468,255),LEFT('Disaggregation Records'!$D$95:$D$183,255),0))),"")</f>
        <v/>
      </c>
      <c r="AD468" s="528" t="s">
        <v>951</v>
      </c>
      <c r="AE468" s="393"/>
      <c r="AF468" s="134"/>
      <c r="AG468" s="134"/>
    </row>
    <row r="469" spans="1:33" ht="47.1" customHeight="1" x14ac:dyDescent="0.25">
      <c r="A469" s="410">
        <v>15</v>
      </c>
      <c r="B469" s="428" t="str">
        <f>IFERROR(VLOOKUP(A469,'Coverage Indicators - Section D'!$A$10:$Y$42,25,FALSE),"")</f>
        <v/>
      </c>
      <c r="C469" s="523" t="str">
        <f t="array" ref="C469">IFERROR(IF(INDEX('Disaggregation Records'!$E$95:$E$183,MATCH(LEFT(Z469,255),LEFT('Disaggregation Records'!$D$95:$D$183,255),0))=0,"",INDEX('Disaggregation Records'!$E$95:$E$183,MATCH(LEFT(Z469,255),LEFT('Disaggregation Records'!$D$95:$D$183,255),0))),"")</f>
        <v/>
      </c>
      <c r="D469" s="523" t="str">
        <f t="array" ref="D469">IFERROR(IF(INDEX('Disaggregation Records'!$F$95:$F$183,MATCH(LEFT(Z469,255),LEFT('Disaggregation Records'!$D$95:$D$183,255),0))=0,"",INDEX('Disaggregation Records'!$F$95:$F$183,MATCH(LEFT(Z469,255),LEFT('Disaggregation Records'!$D$95:$D$183,255),0))),"")</f>
        <v/>
      </c>
      <c r="E469" s="430" t="str">
        <f t="array" ref="E469">IFERROR(IF(INDEX('Disaggregation Data'!$K$315:$K$616,MATCH(LEFT(X469,255),LEFT('Disaggregation Data'!$J$315:$J$616,255),0))=0,"",INDEX('Disaggregation Data'!$K$315:$K$616,MATCH(LEFT(X469,255),LEFT('Disaggregation Data'!J$315:$J$616,255),0))),"")</f>
        <v/>
      </c>
      <c r="F469" s="431" t="str">
        <f t="array" ref="F469">IFERROR(IF(INDEX('Disaggregation Data'!$L$315:$L$616,MATCH(LEFT(X469,255),LEFT('Disaggregation Data'!$J$315:$J$616,255),0))=0,"",INDEX('Disaggregation Data'!$L$315:$L$616,MATCH(LEFT(X469,255),LEFT('Disaggregation Data'!J$315:$J$616,255),0))),"")</f>
        <v/>
      </c>
      <c r="G469" s="495" t="str">
        <f t="array" ref="G469">IFERROR(IF(INDEX('Disaggregation Data'!$M$315:$M$616,MATCH(LEFT(X469,255),LEFT('Disaggregation Data'!$J$315:$J$616,255),0))=0,(E469/F469)*100,INDEX('Disaggregation Data'!$M$315:$M$616,MATCH(LEFT(X469,255),LEFT('Disaggregation Data'!J$315:$J$616,255),0))),"")</f>
        <v/>
      </c>
      <c r="H469" s="434" t="str">
        <f t="array" ref="H469">IFERROR(IF(INDEX('Disaggregation Data'!$N$315:$N$616,MATCH(LEFT(X469,255),LEFT('Disaggregation Data'!$J$315:$J$616,255),0))=0,"",INDEX('Disaggregation Data'!$N$315:$N$616,MATCH(LEFT(X469,255),LEFT('Disaggregation Data'!J$315:$J$616,255),0))),"")</f>
        <v/>
      </c>
      <c r="I469" s="434" t="str">
        <f t="array" ref="I469">IFERROR(IF(INDEX('Disaggregation Data'!$Q$315:$Q$616,MATCH(LEFT(X469,255),LEFT('Disaggregation Data'!$J$315:$J$616,255),0))=0,"",INDEX('Disaggregation Data'!$Q$315:$Q$616,MATCH(LEFT(X469,255),LEFT('Disaggregation Data'!J$315:$J$616,255),0))),"")</f>
        <v/>
      </c>
      <c r="J469" s="448" t="str">
        <f t="array" ref="J469">IFERROR(IF(INDEX('Disaggregation Data'!$R$315:$R$616,MATCH(LEFT(X469,255),LEFT('Disaggregation Data'!$J$315:$J$616,255),0))=0,"",INDEX('Disaggregation Data'!$R$315:$R$616,MATCH(LEFT(X469,255),LEFT('Disaggregation Data'!J$315:$J$616,255),0))),"")</f>
        <v/>
      </c>
      <c r="K469" s="485"/>
      <c r="L469" s="485"/>
      <c r="M469" s="485"/>
      <c r="N469" s="485"/>
      <c r="O469" s="485"/>
      <c r="P469" s="430"/>
      <c r="Q469" s="430"/>
      <c r="R469" s="430"/>
      <c r="S469" s="430"/>
      <c r="T469" s="430"/>
      <c r="U469" s="434" t="str">
        <f t="array" ref="U469">IFERROR(IF(INDEX('Disaggregation Data'!$O$315:$O$616,MATCH(LEFT(X469,255),LEFT('Disaggregation Data'!$J$315:$J$616,255),0))=0,"",INDEX('Disaggregation Data'!$O$315:$O$616,MATCH(LEFT(X469,255),LEFT('Disaggregation Data'!J$315:$J$616,255),0))),"")</f>
        <v/>
      </c>
      <c r="V469" s="448" t="str">
        <f t="array" ref="V469">IFERROR(IF(INDEX('Disaggregation Data'!$P$315:$P$616,MATCH(LEFT(X469,255),LEFT('Disaggregation Data'!$J$315:$J$616,255),0))=0,"",INDEX('Disaggregation Data'!$P$315:$P$616,MATCH(LEFT(X469,255),LEFT('Disaggregation Data'!J$315:$J$616,255),0))),"")</f>
        <v/>
      </c>
      <c r="W469" s="528"/>
      <c r="X469" s="528" t="str">
        <f t="shared" si="32"/>
        <v/>
      </c>
      <c r="Y469" s="528">
        <f t="shared" si="33"/>
        <v>72</v>
      </c>
      <c r="Z469" s="528" t="str">
        <f t="shared" si="34"/>
        <v/>
      </c>
      <c r="AA469" s="528" t="b">
        <f t="shared" si="35"/>
        <v>0</v>
      </c>
      <c r="AB469" s="528" t="s">
        <v>2182</v>
      </c>
      <c r="AC469" s="528" t="str">
        <f t="array" ref="AC469">IFERROR(IF(INDEX('Disaggregation Records'!$G$95:$G$183,MATCH(LEFT(Z469,255),LEFT('Disaggregation Records'!$D$95:$D$183,255),0))=0,"",INDEX('Disaggregation Records'!$G$95:$G$183,MATCH(LEFT(Z469,255),LEFT('Disaggregation Records'!$D$95:$D$183,255),0))),"")</f>
        <v/>
      </c>
      <c r="AD469" s="528" t="s">
        <v>951</v>
      </c>
      <c r="AE469" s="393"/>
      <c r="AF469" s="134"/>
      <c r="AG469" s="134"/>
    </row>
    <row r="470" spans="1:33" ht="47.1" customHeight="1" x14ac:dyDescent="0.25">
      <c r="A470" s="410">
        <v>15</v>
      </c>
      <c r="B470" s="428" t="str">
        <f>IFERROR(VLOOKUP(A470,'Coverage Indicators - Section D'!$A$10:$Y$42,25,FALSE),"")</f>
        <v/>
      </c>
      <c r="C470" s="523" t="str">
        <f t="array" ref="C470">IFERROR(IF(INDEX('Disaggregation Records'!$E$95:$E$183,MATCH(LEFT(Z470,255),LEFT('Disaggregation Records'!$D$95:$D$183,255),0))=0,"",INDEX('Disaggregation Records'!$E$95:$E$183,MATCH(LEFT(Z470,255),LEFT('Disaggregation Records'!$D$95:$D$183,255),0))),"")</f>
        <v/>
      </c>
      <c r="D470" s="523" t="str">
        <f t="array" ref="D470">IFERROR(IF(INDEX('Disaggregation Records'!$F$95:$F$183,MATCH(LEFT(Z470,255),LEFT('Disaggregation Records'!$D$95:$D$183,255),0))=0,"",INDEX('Disaggregation Records'!$F$95:$F$183,MATCH(LEFT(Z470,255),LEFT('Disaggregation Records'!$D$95:$D$183,255),0))),"")</f>
        <v/>
      </c>
      <c r="E470" s="430" t="str">
        <f t="array" ref="E470">IFERROR(IF(INDEX('Disaggregation Data'!$K$315:$K$616,MATCH(LEFT(X470,255),LEFT('Disaggregation Data'!$J$315:$J$616,255),0))=0,"",INDEX('Disaggregation Data'!$K$315:$K$616,MATCH(LEFT(X470,255),LEFT('Disaggregation Data'!J$315:$J$616,255),0))),"")</f>
        <v/>
      </c>
      <c r="F470" s="431" t="str">
        <f t="array" ref="F470">IFERROR(IF(INDEX('Disaggregation Data'!$L$315:$L$616,MATCH(LEFT(X470,255),LEFT('Disaggregation Data'!$J$315:$J$616,255),0))=0,"",INDEX('Disaggregation Data'!$L$315:$L$616,MATCH(LEFT(X470,255),LEFT('Disaggregation Data'!J$315:$J$616,255),0))),"")</f>
        <v/>
      </c>
      <c r="G470" s="495" t="str">
        <f t="array" ref="G470">IFERROR(IF(INDEX('Disaggregation Data'!$M$315:$M$616,MATCH(LEFT(X470,255),LEFT('Disaggregation Data'!$J$315:$J$616,255),0))=0,(E470/F470)*100,INDEX('Disaggregation Data'!$M$315:$M$616,MATCH(LEFT(X470,255),LEFT('Disaggregation Data'!J$315:$J$616,255),0))),"")</f>
        <v/>
      </c>
      <c r="H470" s="434" t="str">
        <f t="array" ref="H470">IFERROR(IF(INDEX('Disaggregation Data'!$N$315:$N$616,MATCH(LEFT(X470,255),LEFT('Disaggregation Data'!$J$315:$J$616,255),0))=0,"",INDEX('Disaggregation Data'!$N$315:$N$616,MATCH(LEFT(X470,255),LEFT('Disaggregation Data'!J$315:$J$616,255),0))),"")</f>
        <v/>
      </c>
      <c r="I470" s="434" t="str">
        <f t="array" ref="I470">IFERROR(IF(INDEX('Disaggregation Data'!$Q$315:$Q$616,MATCH(LEFT(X470,255),LEFT('Disaggregation Data'!$J$315:$J$616,255),0))=0,"",INDEX('Disaggregation Data'!$Q$315:$Q$616,MATCH(LEFT(X470,255),LEFT('Disaggregation Data'!J$315:$J$616,255),0))),"")</f>
        <v/>
      </c>
      <c r="J470" s="448" t="str">
        <f t="array" ref="J470">IFERROR(IF(INDEX('Disaggregation Data'!$R$315:$R$616,MATCH(LEFT(X470,255),LEFT('Disaggregation Data'!$J$315:$J$616,255),0))=0,"",INDEX('Disaggregation Data'!$R$315:$R$616,MATCH(LEFT(X470,255),LEFT('Disaggregation Data'!J$315:$J$616,255),0))),"")</f>
        <v/>
      </c>
      <c r="K470" s="485"/>
      <c r="L470" s="485"/>
      <c r="M470" s="485"/>
      <c r="N470" s="485"/>
      <c r="O470" s="485"/>
      <c r="P470" s="430"/>
      <c r="Q470" s="430"/>
      <c r="R470" s="430"/>
      <c r="S470" s="430"/>
      <c r="T470" s="430"/>
      <c r="U470" s="434" t="str">
        <f t="array" ref="U470">IFERROR(IF(INDEX('Disaggregation Data'!$O$315:$O$616,MATCH(LEFT(X470,255),LEFT('Disaggregation Data'!$J$315:$J$616,255),0))=0,"",INDEX('Disaggregation Data'!$O$315:$O$616,MATCH(LEFT(X470,255),LEFT('Disaggregation Data'!J$315:$J$616,255),0))),"")</f>
        <v/>
      </c>
      <c r="V470" s="448" t="str">
        <f t="array" ref="V470">IFERROR(IF(INDEX('Disaggregation Data'!$P$315:$P$616,MATCH(LEFT(X470,255),LEFT('Disaggregation Data'!$J$315:$J$616,255),0))=0,"",INDEX('Disaggregation Data'!$P$315:$P$616,MATCH(LEFT(X470,255),LEFT('Disaggregation Data'!J$315:$J$616,255),0))),"")</f>
        <v/>
      </c>
      <c r="W470" s="528"/>
      <c r="X470" s="528" t="str">
        <f t="shared" si="32"/>
        <v/>
      </c>
      <c r="Y470" s="528">
        <f t="shared" si="33"/>
        <v>73</v>
      </c>
      <c r="Z470" s="528" t="str">
        <f t="shared" si="34"/>
        <v/>
      </c>
      <c r="AA470" s="528" t="b">
        <f t="shared" si="35"/>
        <v>0</v>
      </c>
      <c r="AB470" s="528" t="s">
        <v>2183</v>
      </c>
      <c r="AC470" s="528" t="str">
        <f t="array" ref="AC470">IFERROR(IF(INDEX('Disaggregation Records'!$G$95:$G$183,MATCH(LEFT(Z470,255),LEFT('Disaggregation Records'!$D$95:$D$183,255),0))=0,"",INDEX('Disaggregation Records'!$G$95:$G$183,MATCH(LEFT(Z470,255),LEFT('Disaggregation Records'!$D$95:$D$183,255),0))),"")</f>
        <v/>
      </c>
      <c r="AD470" s="528" t="s">
        <v>951</v>
      </c>
      <c r="AE470" s="393"/>
      <c r="AF470" s="134"/>
      <c r="AG470" s="134"/>
    </row>
    <row r="471" spans="1:33" ht="47.1" customHeight="1" x14ac:dyDescent="0.25">
      <c r="A471" s="410">
        <v>15</v>
      </c>
      <c r="B471" s="428" t="str">
        <f>IFERROR(VLOOKUP(A471,'Coverage Indicators - Section D'!$A$10:$Y$42,25,FALSE),"")</f>
        <v/>
      </c>
      <c r="C471" s="523" t="str">
        <f t="array" ref="C471">IFERROR(IF(INDEX('Disaggregation Records'!$E$95:$E$183,MATCH(LEFT(Z471,255),LEFT('Disaggregation Records'!$D$95:$D$183,255),0))=0,"",INDEX('Disaggregation Records'!$E$95:$E$183,MATCH(LEFT(Z471,255),LEFT('Disaggregation Records'!$D$95:$D$183,255),0))),"")</f>
        <v/>
      </c>
      <c r="D471" s="523" t="str">
        <f t="array" ref="D471">IFERROR(IF(INDEX('Disaggregation Records'!$F$95:$F$183,MATCH(LEFT(Z471,255),LEFT('Disaggregation Records'!$D$95:$D$183,255),0))=0,"",INDEX('Disaggregation Records'!$F$95:$F$183,MATCH(LEFT(Z471,255),LEFT('Disaggregation Records'!$D$95:$D$183,255),0))),"")</f>
        <v/>
      </c>
      <c r="E471" s="430" t="str">
        <f t="array" ref="E471">IFERROR(IF(INDEX('Disaggregation Data'!$K$315:$K$616,MATCH(LEFT(X471,255),LEFT('Disaggregation Data'!$J$315:$J$616,255),0))=0,"",INDEX('Disaggregation Data'!$K$315:$K$616,MATCH(LEFT(X471,255),LEFT('Disaggregation Data'!J$315:$J$616,255),0))),"")</f>
        <v/>
      </c>
      <c r="F471" s="431" t="str">
        <f t="array" ref="F471">IFERROR(IF(INDEX('Disaggregation Data'!$L$315:$L$616,MATCH(LEFT(X471,255),LEFT('Disaggregation Data'!$J$315:$J$616,255),0))=0,"",INDEX('Disaggregation Data'!$L$315:$L$616,MATCH(LEFT(X471,255),LEFT('Disaggregation Data'!J$315:$J$616,255),0))),"")</f>
        <v/>
      </c>
      <c r="G471" s="495" t="str">
        <f t="array" ref="G471">IFERROR(IF(INDEX('Disaggregation Data'!$M$315:$M$616,MATCH(LEFT(X471,255),LEFT('Disaggregation Data'!$J$315:$J$616,255),0))=0,(E471/F471)*100,INDEX('Disaggregation Data'!$M$315:$M$616,MATCH(LEFT(X471,255),LEFT('Disaggregation Data'!J$315:$J$616,255),0))),"")</f>
        <v/>
      </c>
      <c r="H471" s="434" t="str">
        <f t="array" ref="H471">IFERROR(IF(INDEX('Disaggregation Data'!$N$315:$N$616,MATCH(LEFT(X471,255),LEFT('Disaggregation Data'!$J$315:$J$616,255),0))=0,"",INDEX('Disaggregation Data'!$N$315:$N$616,MATCH(LEFT(X471,255),LEFT('Disaggregation Data'!J$315:$J$616,255),0))),"")</f>
        <v/>
      </c>
      <c r="I471" s="434" t="str">
        <f t="array" ref="I471">IFERROR(IF(INDEX('Disaggregation Data'!$Q$315:$Q$616,MATCH(LEFT(X471,255),LEFT('Disaggregation Data'!$J$315:$J$616,255),0))=0,"",INDEX('Disaggregation Data'!$Q$315:$Q$616,MATCH(LEFT(X471,255),LEFT('Disaggregation Data'!J$315:$J$616,255),0))),"")</f>
        <v/>
      </c>
      <c r="J471" s="448" t="str">
        <f t="array" ref="J471">IFERROR(IF(INDEX('Disaggregation Data'!$R$315:$R$616,MATCH(LEFT(X471,255),LEFT('Disaggregation Data'!$J$315:$J$616,255),0))=0,"",INDEX('Disaggregation Data'!$R$315:$R$616,MATCH(LEFT(X471,255),LEFT('Disaggregation Data'!J$315:$J$616,255),0))),"")</f>
        <v/>
      </c>
      <c r="K471" s="485"/>
      <c r="L471" s="485"/>
      <c r="M471" s="485"/>
      <c r="N471" s="485"/>
      <c r="O471" s="485"/>
      <c r="P471" s="430"/>
      <c r="Q471" s="430"/>
      <c r="R471" s="430"/>
      <c r="S471" s="430"/>
      <c r="T471" s="430"/>
      <c r="U471" s="434" t="str">
        <f t="array" ref="U471">IFERROR(IF(INDEX('Disaggregation Data'!$O$315:$O$616,MATCH(LEFT(X471,255),LEFT('Disaggregation Data'!$J$315:$J$616,255),0))=0,"",INDEX('Disaggregation Data'!$O$315:$O$616,MATCH(LEFT(X471,255),LEFT('Disaggregation Data'!J$315:$J$616,255),0))),"")</f>
        <v/>
      </c>
      <c r="V471" s="448" t="str">
        <f t="array" ref="V471">IFERROR(IF(INDEX('Disaggregation Data'!$P$315:$P$616,MATCH(LEFT(X471,255),LEFT('Disaggregation Data'!$J$315:$J$616,255),0))=0,"",INDEX('Disaggregation Data'!$P$315:$P$616,MATCH(LEFT(X471,255),LEFT('Disaggregation Data'!J$315:$J$616,255),0))),"")</f>
        <v/>
      </c>
      <c r="W471" s="528"/>
      <c r="X471" s="528" t="str">
        <f t="shared" si="32"/>
        <v/>
      </c>
      <c r="Y471" s="528">
        <f t="shared" si="33"/>
        <v>74</v>
      </c>
      <c r="Z471" s="528" t="str">
        <f t="shared" si="34"/>
        <v/>
      </c>
      <c r="AA471" s="528" t="b">
        <f t="shared" si="35"/>
        <v>0</v>
      </c>
      <c r="AB471" s="528" t="s">
        <v>2184</v>
      </c>
      <c r="AC471" s="528" t="str">
        <f t="array" ref="AC471">IFERROR(IF(INDEX('Disaggregation Records'!$G$95:$G$183,MATCH(LEFT(Z471,255),LEFT('Disaggregation Records'!$D$95:$D$183,255),0))=0,"",INDEX('Disaggregation Records'!$G$95:$G$183,MATCH(LEFT(Z471,255),LEFT('Disaggregation Records'!$D$95:$D$183,255),0))),"")</f>
        <v/>
      </c>
      <c r="AD471" s="528" t="s">
        <v>951</v>
      </c>
      <c r="AE471" s="393"/>
      <c r="AF471" s="134"/>
      <c r="AG471" s="134"/>
    </row>
    <row r="472" spans="1:33" ht="47.1" customHeight="1" x14ac:dyDescent="0.25">
      <c r="A472" s="410">
        <v>15</v>
      </c>
      <c r="B472" s="428" t="str">
        <f>IFERROR(VLOOKUP(A472,'Coverage Indicators - Section D'!$A$10:$Y$42,25,FALSE),"")</f>
        <v/>
      </c>
      <c r="C472" s="523" t="str">
        <f t="array" ref="C472">IFERROR(IF(INDEX('Disaggregation Records'!$E$95:$E$183,MATCH(LEFT(Z472,255),LEFT('Disaggregation Records'!$D$95:$D$183,255),0))=0,"",INDEX('Disaggregation Records'!$E$95:$E$183,MATCH(LEFT(Z472,255),LEFT('Disaggregation Records'!$D$95:$D$183,255),0))),"")</f>
        <v/>
      </c>
      <c r="D472" s="523" t="str">
        <f t="array" ref="D472">IFERROR(IF(INDEX('Disaggregation Records'!$F$95:$F$183,MATCH(LEFT(Z472,255),LEFT('Disaggregation Records'!$D$95:$D$183,255),0))=0,"",INDEX('Disaggregation Records'!$F$95:$F$183,MATCH(LEFT(Z472,255),LEFT('Disaggregation Records'!$D$95:$D$183,255),0))),"")</f>
        <v/>
      </c>
      <c r="E472" s="430" t="str">
        <f t="array" ref="E472">IFERROR(IF(INDEX('Disaggregation Data'!$K$315:$K$616,MATCH(LEFT(X472,255),LEFT('Disaggregation Data'!$J$315:$J$616,255),0))=0,"",INDEX('Disaggregation Data'!$K$315:$K$616,MATCH(LEFT(X472,255),LEFT('Disaggregation Data'!J$315:$J$616,255),0))),"")</f>
        <v/>
      </c>
      <c r="F472" s="431" t="str">
        <f t="array" ref="F472">IFERROR(IF(INDEX('Disaggregation Data'!$L$315:$L$616,MATCH(LEFT(X472,255),LEFT('Disaggregation Data'!$J$315:$J$616,255),0))=0,"",INDEX('Disaggregation Data'!$L$315:$L$616,MATCH(LEFT(X472,255),LEFT('Disaggregation Data'!J$315:$J$616,255),0))),"")</f>
        <v/>
      </c>
      <c r="G472" s="495" t="str">
        <f t="array" ref="G472">IFERROR(IF(INDEX('Disaggregation Data'!$M$315:$M$616,MATCH(LEFT(X472,255),LEFT('Disaggregation Data'!$J$315:$J$616,255),0))=0,(E472/F472)*100,INDEX('Disaggregation Data'!$M$315:$M$616,MATCH(LEFT(X472,255),LEFT('Disaggregation Data'!J$315:$J$616,255),0))),"")</f>
        <v/>
      </c>
      <c r="H472" s="434" t="str">
        <f t="array" ref="H472">IFERROR(IF(INDEX('Disaggregation Data'!$N$315:$N$616,MATCH(LEFT(X472,255),LEFT('Disaggregation Data'!$J$315:$J$616,255),0))=0,"",INDEX('Disaggregation Data'!$N$315:$N$616,MATCH(LEFT(X472,255),LEFT('Disaggregation Data'!J$315:$J$616,255),0))),"")</f>
        <v/>
      </c>
      <c r="I472" s="434" t="str">
        <f t="array" ref="I472">IFERROR(IF(INDEX('Disaggregation Data'!$Q$315:$Q$616,MATCH(LEFT(X472,255),LEFT('Disaggregation Data'!$J$315:$J$616,255),0))=0,"",INDEX('Disaggregation Data'!$Q$315:$Q$616,MATCH(LEFT(X472,255),LEFT('Disaggregation Data'!J$315:$J$616,255),0))),"")</f>
        <v/>
      </c>
      <c r="J472" s="448" t="str">
        <f t="array" ref="J472">IFERROR(IF(INDEX('Disaggregation Data'!$R$315:$R$616,MATCH(LEFT(X472,255),LEFT('Disaggregation Data'!$J$315:$J$616,255),0))=0,"",INDEX('Disaggregation Data'!$R$315:$R$616,MATCH(LEFT(X472,255),LEFT('Disaggregation Data'!J$315:$J$616,255),0))),"")</f>
        <v/>
      </c>
      <c r="K472" s="485"/>
      <c r="L472" s="485"/>
      <c r="M472" s="485"/>
      <c r="N472" s="485"/>
      <c r="O472" s="485"/>
      <c r="P472" s="430"/>
      <c r="Q472" s="430"/>
      <c r="R472" s="430"/>
      <c r="S472" s="430"/>
      <c r="T472" s="430"/>
      <c r="U472" s="434" t="str">
        <f t="array" ref="U472">IFERROR(IF(INDEX('Disaggregation Data'!$O$315:$O$616,MATCH(LEFT(X472,255),LEFT('Disaggregation Data'!$J$315:$J$616,255),0))=0,"",INDEX('Disaggregation Data'!$O$315:$O$616,MATCH(LEFT(X472,255),LEFT('Disaggregation Data'!J$315:$J$616,255),0))),"")</f>
        <v/>
      </c>
      <c r="V472" s="448" t="str">
        <f t="array" ref="V472">IFERROR(IF(INDEX('Disaggregation Data'!$P$315:$P$616,MATCH(LEFT(X472,255),LEFT('Disaggregation Data'!$J$315:$J$616,255),0))=0,"",INDEX('Disaggregation Data'!$P$315:$P$616,MATCH(LEFT(X472,255),LEFT('Disaggregation Data'!J$315:$J$616,255),0))),"")</f>
        <v/>
      </c>
      <c r="W472" s="528"/>
      <c r="X472" s="528" t="str">
        <f t="shared" si="32"/>
        <v/>
      </c>
      <c r="Y472" s="528">
        <f t="shared" si="33"/>
        <v>75</v>
      </c>
      <c r="Z472" s="528" t="str">
        <f t="shared" si="34"/>
        <v/>
      </c>
      <c r="AA472" s="528" t="b">
        <f t="shared" si="35"/>
        <v>0</v>
      </c>
      <c r="AB472" s="528" t="s">
        <v>2185</v>
      </c>
      <c r="AC472" s="528" t="str">
        <f t="array" ref="AC472">IFERROR(IF(INDEX('Disaggregation Records'!$G$95:$G$183,MATCH(LEFT(Z472,255),LEFT('Disaggregation Records'!$D$95:$D$183,255),0))=0,"",INDEX('Disaggregation Records'!$G$95:$G$183,MATCH(LEFT(Z472,255),LEFT('Disaggregation Records'!$D$95:$D$183,255),0))),"")</f>
        <v/>
      </c>
      <c r="AD472" s="528" t="s">
        <v>951</v>
      </c>
      <c r="AE472" s="393"/>
      <c r="AF472" s="134"/>
      <c r="AG472" s="134"/>
    </row>
    <row r="473" spans="1:33" ht="47.1" customHeight="1" x14ac:dyDescent="0.25">
      <c r="A473" s="410">
        <v>15</v>
      </c>
      <c r="B473" s="428" t="str">
        <f>IFERROR(VLOOKUP(A473,'Coverage Indicators - Section D'!$A$10:$Y$42,25,FALSE),"")</f>
        <v/>
      </c>
      <c r="C473" s="523" t="str">
        <f t="array" ref="C473">IFERROR(IF(INDEX('Disaggregation Records'!$E$95:$E$183,MATCH(LEFT(Z473,255),LEFT('Disaggregation Records'!$D$95:$D$183,255),0))=0,"",INDEX('Disaggregation Records'!$E$95:$E$183,MATCH(LEFT(Z473,255),LEFT('Disaggregation Records'!$D$95:$D$183,255),0))),"")</f>
        <v/>
      </c>
      <c r="D473" s="523" t="str">
        <f t="array" ref="D473">IFERROR(IF(INDEX('Disaggregation Records'!$F$95:$F$183,MATCH(LEFT(Z473,255),LEFT('Disaggregation Records'!$D$95:$D$183,255),0))=0,"",INDEX('Disaggregation Records'!$F$95:$F$183,MATCH(LEFT(Z473,255),LEFT('Disaggregation Records'!$D$95:$D$183,255),0))),"")</f>
        <v/>
      </c>
      <c r="E473" s="430" t="str">
        <f t="array" ref="E473">IFERROR(IF(INDEX('Disaggregation Data'!$K$315:$K$616,MATCH(LEFT(X473,255),LEFT('Disaggregation Data'!$J$315:$J$616,255),0))=0,"",INDEX('Disaggregation Data'!$K$315:$K$616,MATCH(LEFT(X473,255),LEFT('Disaggregation Data'!J$315:$J$616,255),0))),"")</f>
        <v/>
      </c>
      <c r="F473" s="431" t="str">
        <f t="array" ref="F473">IFERROR(IF(INDEX('Disaggregation Data'!$L$315:$L$616,MATCH(LEFT(X473,255),LEFT('Disaggregation Data'!$J$315:$J$616,255),0))=0,"",INDEX('Disaggregation Data'!$L$315:$L$616,MATCH(LEFT(X473,255),LEFT('Disaggregation Data'!J$315:$J$616,255),0))),"")</f>
        <v/>
      </c>
      <c r="G473" s="495" t="str">
        <f t="array" ref="G473">IFERROR(IF(INDEX('Disaggregation Data'!$M$315:$M$616,MATCH(LEFT(X473,255),LEFT('Disaggregation Data'!$J$315:$J$616,255),0))=0,(E473/F473)*100,INDEX('Disaggregation Data'!$M$315:$M$616,MATCH(LEFT(X473,255),LEFT('Disaggregation Data'!J$315:$J$616,255),0))),"")</f>
        <v/>
      </c>
      <c r="H473" s="434" t="str">
        <f t="array" ref="H473">IFERROR(IF(INDEX('Disaggregation Data'!$N$315:$N$616,MATCH(LEFT(X473,255),LEFT('Disaggregation Data'!$J$315:$J$616,255),0))=0,"",INDEX('Disaggregation Data'!$N$315:$N$616,MATCH(LEFT(X473,255),LEFT('Disaggregation Data'!J$315:$J$616,255),0))),"")</f>
        <v/>
      </c>
      <c r="I473" s="434" t="str">
        <f t="array" ref="I473">IFERROR(IF(INDEX('Disaggregation Data'!$Q$315:$Q$616,MATCH(LEFT(X473,255),LEFT('Disaggregation Data'!$J$315:$J$616,255),0))=0,"",INDEX('Disaggregation Data'!$Q$315:$Q$616,MATCH(LEFT(X473,255),LEFT('Disaggregation Data'!J$315:$J$616,255),0))),"")</f>
        <v/>
      </c>
      <c r="J473" s="448" t="str">
        <f t="array" ref="J473">IFERROR(IF(INDEX('Disaggregation Data'!$R$315:$R$616,MATCH(LEFT(X473,255),LEFT('Disaggregation Data'!$J$315:$J$616,255),0))=0,"",INDEX('Disaggregation Data'!$R$315:$R$616,MATCH(LEFT(X473,255),LEFT('Disaggregation Data'!J$315:$J$616,255),0))),"")</f>
        <v/>
      </c>
      <c r="K473" s="485"/>
      <c r="L473" s="485"/>
      <c r="M473" s="485"/>
      <c r="N473" s="485"/>
      <c r="O473" s="485"/>
      <c r="P473" s="430"/>
      <c r="Q473" s="430"/>
      <c r="R473" s="430"/>
      <c r="S473" s="430"/>
      <c r="T473" s="430"/>
      <c r="U473" s="434" t="str">
        <f t="array" ref="U473">IFERROR(IF(INDEX('Disaggregation Data'!$O$315:$O$616,MATCH(LEFT(X473,255),LEFT('Disaggregation Data'!$J$315:$J$616,255),0))=0,"",INDEX('Disaggregation Data'!$O$315:$O$616,MATCH(LEFT(X473,255),LEFT('Disaggregation Data'!J$315:$J$616,255),0))),"")</f>
        <v/>
      </c>
      <c r="V473" s="448" t="str">
        <f t="array" ref="V473">IFERROR(IF(INDEX('Disaggregation Data'!$P$315:$P$616,MATCH(LEFT(X473,255),LEFT('Disaggregation Data'!$J$315:$J$616,255),0))=0,"",INDEX('Disaggregation Data'!$P$315:$P$616,MATCH(LEFT(X473,255),LEFT('Disaggregation Data'!J$315:$J$616,255),0))),"")</f>
        <v/>
      </c>
      <c r="W473" s="528"/>
      <c r="X473" s="528" t="str">
        <f t="shared" si="32"/>
        <v/>
      </c>
      <c r="Y473" s="528">
        <f t="shared" si="33"/>
        <v>76</v>
      </c>
      <c r="Z473" s="528" t="str">
        <f t="shared" si="34"/>
        <v/>
      </c>
      <c r="AA473" s="528" t="b">
        <f t="shared" si="35"/>
        <v>0</v>
      </c>
      <c r="AB473" s="528" t="s">
        <v>2186</v>
      </c>
      <c r="AC473" s="528" t="str">
        <f t="array" ref="AC473">IFERROR(IF(INDEX('Disaggregation Records'!$G$95:$G$183,MATCH(LEFT(Z473,255),LEFT('Disaggregation Records'!$D$95:$D$183,255),0))=0,"",INDEX('Disaggregation Records'!$G$95:$G$183,MATCH(LEFT(Z473,255),LEFT('Disaggregation Records'!$D$95:$D$183,255),0))),"")</f>
        <v/>
      </c>
      <c r="AD473" s="528" t="s">
        <v>951</v>
      </c>
      <c r="AE473" s="393"/>
      <c r="AF473" s="134"/>
      <c r="AG473" s="134"/>
    </row>
    <row r="474" spans="1:33" ht="47.1" customHeight="1" x14ac:dyDescent="0.25">
      <c r="A474" s="410">
        <v>15</v>
      </c>
      <c r="B474" s="428" t="str">
        <f>IFERROR(VLOOKUP(A474,'Coverage Indicators - Section D'!$A$10:$Y$42,25,FALSE),"")</f>
        <v/>
      </c>
      <c r="C474" s="523" t="str">
        <f t="array" ref="C474">IFERROR(IF(INDEX('Disaggregation Records'!$E$95:$E$183,MATCH(LEFT(Z474,255),LEFT('Disaggregation Records'!$D$95:$D$183,255),0))=0,"",INDEX('Disaggregation Records'!$E$95:$E$183,MATCH(LEFT(Z474,255),LEFT('Disaggregation Records'!$D$95:$D$183,255),0))),"")</f>
        <v/>
      </c>
      <c r="D474" s="523" t="str">
        <f t="array" ref="D474">IFERROR(IF(INDEX('Disaggregation Records'!$F$95:$F$183,MATCH(LEFT(Z474,255),LEFT('Disaggregation Records'!$D$95:$D$183,255),0))=0,"",INDEX('Disaggregation Records'!$F$95:$F$183,MATCH(LEFT(Z474,255),LEFT('Disaggregation Records'!$D$95:$D$183,255),0))),"")</f>
        <v/>
      </c>
      <c r="E474" s="430" t="str">
        <f t="array" ref="E474">IFERROR(IF(INDEX('Disaggregation Data'!$K$315:$K$616,MATCH(LEFT(X474,255),LEFT('Disaggregation Data'!$J$315:$J$616,255),0))=0,"",INDEX('Disaggregation Data'!$K$315:$K$616,MATCH(LEFT(X474,255),LEFT('Disaggregation Data'!J$315:$J$616,255),0))),"")</f>
        <v/>
      </c>
      <c r="F474" s="431" t="str">
        <f t="array" ref="F474">IFERROR(IF(INDEX('Disaggregation Data'!$L$315:$L$616,MATCH(LEFT(X474,255),LEFT('Disaggregation Data'!$J$315:$J$616,255),0))=0,"",INDEX('Disaggregation Data'!$L$315:$L$616,MATCH(LEFT(X474,255),LEFT('Disaggregation Data'!J$315:$J$616,255),0))),"")</f>
        <v/>
      </c>
      <c r="G474" s="495" t="str">
        <f t="array" ref="G474">IFERROR(IF(INDEX('Disaggregation Data'!$M$315:$M$616,MATCH(LEFT(X474,255),LEFT('Disaggregation Data'!$J$315:$J$616,255),0))=0,(E474/F474)*100,INDEX('Disaggregation Data'!$M$315:$M$616,MATCH(LEFT(X474,255),LEFT('Disaggregation Data'!J$315:$J$616,255),0))),"")</f>
        <v/>
      </c>
      <c r="H474" s="434" t="str">
        <f t="array" ref="H474">IFERROR(IF(INDEX('Disaggregation Data'!$N$315:$N$616,MATCH(LEFT(X474,255),LEFT('Disaggregation Data'!$J$315:$J$616,255),0))=0,"",INDEX('Disaggregation Data'!$N$315:$N$616,MATCH(LEFT(X474,255),LEFT('Disaggregation Data'!J$315:$J$616,255),0))),"")</f>
        <v/>
      </c>
      <c r="I474" s="434" t="str">
        <f t="array" ref="I474">IFERROR(IF(INDEX('Disaggregation Data'!$Q$315:$Q$616,MATCH(LEFT(X474,255),LEFT('Disaggregation Data'!$J$315:$J$616,255),0))=0,"",INDEX('Disaggregation Data'!$Q$315:$Q$616,MATCH(LEFT(X474,255),LEFT('Disaggregation Data'!J$315:$J$616,255),0))),"")</f>
        <v/>
      </c>
      <c r="J474" s="448" t="str">
        <f t="array" ref="J474">IFERROR(IF(INDEX('Disaggregation Data'!$R$315:$R$616,MATCH(LEFT(X474,255),LEFT('Disaggregation Data'!$J$315:$J$616,255),0))=0,"",INDEX('Disaggregation Data'!$R$315:$R$616,MATCH(LEFT(X474,255),LEFT('Disaggregation Data'!J$315:$J$616,255),0))),"")</f>
        <v/>
      </c>
      <c r="K474" s="485"/>
      <c r="L474" s="485"/>
      <c r="M474" s="485"/>
      <c r="N474" s="485"/>
      <c r="O474" s="485"/>
      <c r="P474" s="430"/>
      <c r="Q474" s="430"/>
      <c r="R474" s="430"/>
      <c r="S474" s="430"/>
      <c r="T474" s="430"/>
      <c r="U474" s="434" t="str">
        <f t="array" ref="U474">IFERROR(IF(INDEX('Disaggregation Data'!$O$315:$O$616,MATCH(LEFT(X474,255),LEFT('Disaggregation Data'!$J$315:$J$616,255),0))=0,"",INDEX('Disaggregation Data'!$O$315:$O$616,MATCH(LEFT(X474,255),LEFT('Disaggregation Data'!J$315:$J$616,255),0))),"")</f>
        <v/>
      </c>
      <c r="V474" s="448" t="str">
        <f t="array" ref="V474">IFERROR(IF(INDEX('Disaggregation Data'!$P$315:$P$616,MATCH(LEFT(X474,255),LEFT('Disaggregation Data'!$J$315:$J$616,255),0))=0,"",INDEX('Disaggregation Data'!$P$315:$P$616,MATCH(LEFT(X474,255),LEFT('Disaggregation Data'!J$315:$J$616,255),0))),"")</f>
        <v/>
      </c>
      <c r="W474" s="528"/>
      <c r="X474" s="528" t="str">
        <f t="shared" si="32"/>
        <v/>
      </c>
      <c r="Y474" s="528">
        <f t="shared" si="33"/>
        <v>77</v>
      </c>
      <c r="Z474" s="528" t="str">
        <f t="shared" si="34"/>
        <v/>
      </c>
      <c r="AA474" s="528" t="b">
        <f t="shared" si="35"/>
        <v>0</v>
      </c>
      <c r="AB474" s="528" t="s">
        <v>2187</v>
      </c>
      <c r="AC474" s="528" t="str">
        <f t="array" ref="AC474">IFERROR(IF(INDEX('Disaggregation Records'!$G$95:$G$183,MATCH(LEFT(Z474,255),LEFT('Disaggregation Records'!$D$95:$D$183,255),0))=0,"",INDEX('Disaggregation Records'!$G$95:$G$183,MATCH(LEFT(Z474,255),LEFT('Disaggregation Records'!$D$95:$D$183,255),0))),"")</f>
        <v/>
      </c>
      <c r="AD474" s="528" t="s">
        <v>951</v>
      </c>
      <c r="AE474" s="393"/>
      <c r="AF474" s="134"/>
      <c r="AG474" s="134"/>
    </row>
    <row r="475" spans="1:33" ht="47.1" customHeight="1" x14ac:dyDescent="0.25">
      <c r="A475" s="410">
        <v>15</v>
      </c>
      <c r="B475" s="428" t="str">
        <f>IFERROR(VLOOKUP(A475,'Coverage Indicators - Section D'!$A$10:$Y$42,25,FALSE),"")</f>
        <v/>
      </c>
      <c r="C475" s="523" t="str">
        <f t="array" ref="C475">IFERROR(IF(INDEX('Disaggregation Records'!$E$95:$E$183,MATCH(LEFT(Z475,255),LEFT('Disaggregation Records'!$D$95:$D$183,255),0))=0,"",INDEX('Disaggregation Records'!$E$95:$E$183,MATCH(LEFT(Z475,255),LEFT('Disaggregation Records'!$D$95:$D$183,255),0))),"")</f>
        <v/>
      </c>
      <c r="D475" s="523" t="str">
        <f t="array" ref="D475">IFERROR(IF(INDEX('Disaggregation Records'!$F$95:$F$183,MATCH(LEFT(Z475,255),LEFT('Disaggregation Records'!$D$95:$D$183,255),0))=0,"",INDEX('Disaggregation Records'!$F$95:$F$183,MATCH(LEFT(Z475,255),LEFT('Disaggregation Records'!$D$95:$D$183,255),0))),"")</f>
        <v/>
      </c>
      <c r="E475" s="430" t="str">
        <f t="array" ref="E475">IFERROR(IF(INDEX('Disaggregation Data'!$K$315:$K$616,MATCH(LEFT(X475,255),LEFT('Disaggregation Data'!$J$315:$J$616,255),0))=0,"",INDEX('Disaggregation Data'!$K$315:$K$616,MATCH(LEFT(X475,255),LEFT('Disaggregation Data'!J$315:$J$616,255),0))),"")</f>
        <v/>
      </c>
      <c r="F475" s="431" t="str">
        <f t="array" ref="F475">IFERROR(IF(INDEX('Disaggregation Data'!$L$315:$L$616,MATCH(LEFT(X475,255),LEFT('Disaggregation Data'!$J$315:$J$616,255),0))=0,"",INDEX('Disaggregation Data'!$L$315:$L$616,MATCH(LEFT(X475,255),LEFT('Disaggregation Data'!J$315:$J$616,255),0))),"")</f>
        <v/>
      </c>
      <c r="G475" s="495" t="str">
        <f t="array" ref="G475">IFERROR(IF(INDEX('Disaggregation Data'!$M$315:$M$616,MATCH(LEFT(X475,255),LEFT('Disaggregation Data'!$J$315:$J$616,255),0))=0,(E475/F475)*100,INDEX('Disaggregation Data'!$M$315:$M$616,MATCH(LEFT(X475,255),LEFT('Disaggregation Data'!J$315:$J$616,255),0))),"")</f>
        <v/>
      </c>
      <c r="H475" s="434" t="str">
        <f t="array" ref="H475">IFERROR(IF(INDEX('Disaggregation Data'!$N$315:$N$616,MATCH(LEFT(X475,255),LEFT('Disaggregation Data'!$J$315:$J$616,255),0))=0,"",INDEX('Disaggregation Data'!$N$315:$N$616,MATCH(LEFT(X475,255),LEFT('Disaggregation Data'!J$315:$J$616,255),0))),"")</f>
        <v/>
      </c>
      <c r="I475" s="434" t="str">
        <f t="array" ref="I475">IFERROR(IF(INDEX('Disaggregation Data'!$Q$315:$Q$616,MATCH(LEFT(X475,255),LEFT('Disaggregation Data'!$J$315:$J$616,255),0))=0,"",INDEX('Disaggregation Data'!$Q$315:$Q$616,MATCH(LEFT(X475,255),LEFT('Disaggregation Data'!J$315:$J$616,255),0))),"")</f>
        <v/>
      </c>
      <c r="J475" s="448" t="str">
        <f t="array" ref="J475">IFERROR(IF(INDEX('Disaggregation Data'!$R$315:$R$616,MATCH(LEFT(X475,255),LEFT('Disaggregation Data'!$J$315:$J$616,255),0))=0,"",INDEX('Disaggregation Data'!$R$315:$R$616,MATCH(LEFT(X475,255),LEFT('Disaggregation Data'!J$315:$J$616,255),0))),"")</f>
        <v/>
      </c>
      <c r="K475" s="485"/>
      <c r="L475" s="485"/>
      <c r="M475" s="485"/>
      <c r="N475" s="485"/>
      <c r="O475" s="485"/>
      <c r="P475" s="430"/>
      <c r="Q475" s="430"/>
      <c r="R475" s="430"/>
      <c r="S475" s="430"/>
      <c r="T475" s="430"/>
      <c r="U475" s="434" t="str">
        <f t="array" ref="U475">IFERROR(IF(INDEX('Disaggregation Data'!$O$315:$O$616,MATCH(LEFT(X475,255),LEFT('Disaggregation Data'!$J$315:$J$616,255),0))=0,"",INDEX('Disaggregation Data'!$O$315:$O$616,MATCH(LEFT(X475,255),LEFT('Disaggregation Data'!J$315:$J$616,255),0))),"")</f>
        <v/>
      </c>
      <c r="V475" s="448" t="str">
        <f t="array" ref="V475">IFERROR(IF(INDEX('Disaggregation Data'!$P$315:$P$616,MATCH(LEFT(X475,255),LEFT('Disaggregation Data'!$J$315:$J$616,255),0))=0,"",INDEX('Disaggregation Data'!$P$315:$P$616,MATCH(LEFT(X475,255),LEFT('Disaggregation Data'!J$315:$J$616,255),0))),"")</f>
        <v/>
      </c>
      <c r="W475" s="528"/>
      <c r="X475" s="528" t="str">
        <f t="shared" si="32"/>
        <v/>
      </c>
      <c r="Y475" s="528">
        <f t="shared" si="33"/>
        <v>78</v>
      </c>
      <c r="Z475" s="528" t="str">
        <f t="shared" si="34"/>
        <v/>
      </c>
      <c r="AA475" s="528" t="b">
        <f t="shared" si="35"/>
        <v>0</v>
      </c>
      <c r="AB475" s="528" t="s">
        <v>2188</v>
      </c>
      <c r="AC475" s="528" t="str">
        <f t="array" ref="AC475">IFERROR(IF(INDEX('Disaggregation Records'!$G$95:$G$183,MATCH(LEFT(Z475,255),LEFT('Disaggregation Records'!$D$95:$D$183,255),0))=0,"",INDEX('Disaggregation Records'!$G$95:$G$183,MATCH(LEFT(Z475,255),LEFT('Disaggregation Records'!$D$95:$D$183,255),0))),"")</f>
        <v/>
      </c>
      <c r="AD475" s="528" t="s">
        <v>951</v>
      </c>
      <c r="AE475" s="393"/>
      <c r="AF475" s="134"/>
      <c r="AG475" s="134"/>
    </row>
    <row r="476" spans="1:33" ht="47.1" customHeight="1" x14ac:dyDescent="0.25">
      <c r="A476" s="410">
        <v>15</v>
      </c>
      <c r="B476" s="428" t="str">
        <f>IFERROR(VLOOKUP(A476,'Coverage Indicators - Section D'!$A$10:$Y$42,25,FALSE),"")</f>
        <v/>
      </c>
      <c r="C476" s="523" t="str">
        <f t="array" ref="C476">IFERROR(IF(INDEX('Disaggregation Records'!$E$95:$E$183,MATCH(LEFT(Z476,255),LEFT('Disaggregation Records'!$D$95:$D$183,255),0))=0,"",INDEX('Disaggregation Records'!$E$95:$E$183,MATCH(LEFT(Z476,255),LEFT('Disaggregation Records'!$D$95:$D$183,255),0))),"")</f>
        <v/>
      </c>
      <c r="D476" s="523" t="str">
        <f t="array" ref="D476">IFERROR(IF(INDEX('Disaggregation Records'!$F$95:$F$183,MATCH(LEFT(Z476,255),LEFT('Disaggregation Records'!$D$95:$D$183,255),0))=0,"",INDEX('Disaggregation Records'!$F$95:$F$183,MATCH(LEFT(Z476,255),LEFT('Disaggregation Records'!$D$95:$D$183,255),0))),"")</f>
        <v/>
      </c>
      <c r="E476" s="430" t="str">
        <f t="array" ref="E476">IFERROR(IF(INDEX('Disaggregation Data'!$K$315:$K$616,MATCH(LEFT(X476,255),LEFT('Disaggregation Data'!$J$315:$J$616,255),0))=0,"",INDEX('Disaggregation Data'!$K$315:$K$616,MATCH(LEFT(X476,255),LEFT('Disaggregation Data'!J$315:$J$616,255),0))),"")</f>
        <v/>
      </c>
      <c r="F476" s="431" t="str">
        <f t="array" ref="F476">IFERROR(IF(INDEX('Disaggregation Data'!$L$315:$L$616,MATCH(LEFT(X476,255),LEFT('Disaggregation Data'!$J$315:$J$616,255),0))=0,"",INDEX('Disaggregation Data'!$L$315:$L$616,MATCH(LEFT(X476,255),LEFT('Disaggregation Data'!J$315:$J$616,255),0))),"")</f>
        <v/>
      </c>
      <c r="G476" s="495" t="str">
        <f t="array" ref="G476">IFERROR(IF(INDEX('Disaggregation Data'!$M$315:$M$616,MATCH(LEFT(X476,255),LEFT('Disaggregation Data'!$J$315:$J$616,255),0))=0,(E476/F476)*100,INDEX('Disaggregation Data'!$M$315:$M$616,MATCH(LEFT(X476,255),LEFT('Disaggregation Data'!J$315:$J$616,255),0))),"")</f>
        <v/>
      </c>
      <c r="H476" s="434" t="str">
        <f t="array" ref="H476">IFERROR(IF(INDEX('Disaggregation Data'!$N$315:$N$616,MATCH(LEFT(X476,255),LEFT('Disaggregation Data'!$J$315:$J$616,255),0))=0,"",INDEX('Disaggregation Data'!$N$315:$N$616,MATCH(LEFT(X476,255),LEFT('Disaggregation Data'!J$315:$J$616,255),0))),"")</f>
        <v/>
      </c>
      <c r="I476" s="434" t="str">
        <f t="array" ref="I476">IFERROR(IF(INDEX('Disaggregation Data'!$Q$315:$Q$616,MATCH(LEFT(X476,255),LEFT('Disaggregation Data'!$J$315:$J$616,255),0))=0,"",INDEX('Disaggregation Data'!$Q$315:$Q$616,MATCH(LEFT(X476,255),LEFT('Disaggregation Data'!J$315:$J$616,255),0))),"")</f>
        <v/>
      </c>
      <c r="J476" s="448" t="str">
        <f t="array" ref="J476">IFERROR(IF(INDEX('Disaggregation Data'!$R$315:$R$616,MATCH(LEFT(X476,255),LEFT('Disaggregation Data'!$J$315:$J$616,255),0))=0,"",INDEX('Disaggregation Data'!$R$315:$R$616,MATCH(LEFT(X476,255),LEFT('Disaggregation Data'!J$315:$J$616,255),0))),"")</f>
        <v/>
      </c>
      <c r="K476" s="485"/>
      <c r="L476" s="485"/>
      <c r="M476" s="485"/>
      <c r="N476" s="485"/>
      <c r="O476" s="485"/>
      <c r="P476" s="430"/>
      <c r="Q476" s="430"/>
      <c r="R476" s="430"/>
      <c r="S476" s="430"/>
      <c r="T476" s="430"/>
      <c r="U476" s="434" t="str">
        <f t="array" ref="U476">IFERROR(IF(INDEX('Disaggregation Data'!$O$315:$O$616,MATCH(LEFT(X476,255),LEFT('Disaggregation Data'!$J$315:$J$616,255),0))=0,"",INDEX('Disaggregation Data'!$O$315:$O$616,MATCH(LEFT(X476,255),LEFT('Disaggregation Data'!J$315:$J$616,255),0))),"")</f>
        <v/>
      </c>
      <c r="V476" s="448" t="str">
        <f t="array" ref="V476">IFERROR(IF(INDEX('Disaggregation Data'!$P$315:$P$616,MATCH(LEFT(X476,255),LEFT('Disaggregation Data'!$J$315:$J$616,255),0))=0,"",INDEX('Disaggregation Data'!$P$315:$P$616,MATCH(LEFT(X476,255),LEFT('Disaggregation Data'!J$315:$J$616,255),0))),"")</f>
        <v/>
      </c>
      <c r="W476" s="528"/>
      <c r="X476" s="528" t="str">
        <f t="shared" si="32"/>
        <v/>
      </c>
      <c r="Y476" s="528">
        <f t="shared" si="33"/>
        <v>79</v>
      </c>
      <c r="Z476" s="528" t="str">
        <f t="shared" si="34"/>
        <v/>
      </c>
      <c r="AA476" s="528" t="b">
        <f t="shared" si="35"/>
        <v>0</v>
      </c>
      <c r="AB476" s="528" t="s">
        <v>2189</v>
      </c>
      <c r="AC476" s="528" t="str">
        <f t="array" ref="AC476">IFERROR(IF(INDEX('Disaggregation Records'!$G$95:$G$183,MATCH(LEFT(Z476,255),LEFT('Disaggregation Records'!$D$95:$D$183,255),0))=0,"",INDEX('Disaggregation Records'!$G$95:$G$183,MATCH(LEFT(Z476,255),LEFT('Disaggregation Records'!$D$95:$D$183,255),0))),"")</f>
        <v/>
      </c>
      <c r="AD476" s="528" t="s">
        <v>951</v>
      </c>
      <c r="AE476" s="393"/>
      <c r="AF476" s="134"/>
      <c r="AG476" s="134"/>
    </row>
    <row r="477" spans="1:33" ht="47.1" customHeight="1" x14ac:dyDescent="0.25">
      <c r="A477" s="410">
        <v>16</v>
      </c>
      <c r="B477" s="428" t="str">
        <f>IFERROR(VLOOKUP(A477,'Coverage Indicators - Section D'!$A$10:$Y$42,25,FALSE),"")</f>
        <v/>
      </c>
      <c r="C477" s="523" t="str">
        <f t="array" ref="C477">IFERROR(IF(INDEX('Disaggregation Records'!$E$95:$E$183,MATCH(LEFT(Z477,255),LEFT('Disaggregation Records'!$D$95:$D$183,255),0))=0,"",INDEX('Disaggregation Records'!$E$95:$E$183,MATCH(LEFT(Z477,255),LEFT('Disaggregation Records'!$D$95:$D$183,255),0))),"")</f>
        <v/>
      </c>
      <c r="D477" s="523" t="str">
        <f t="array" ref="D477">IFERROR(IF(INDEX('Disaggregation Records'!$F$95:$F$183,MATCH(LEFT(Z477,255),LEFT('Disaggregation Records'!$D$95:$D$183,255),0))=0,"",INDEX('Disaggregation Records'!$F$95:$F$183,MATCH(LEFT(Z477,255),LEFT('Disaggregation Records'!$D$95:$D$183,255),0))),"")</f>
        <v/>
      </c>
      <c r="E477" s="430" t="str">
        <f t="array" ref="E477">IFERROR(IF(INDEX('Disaggregation Data'!$K$315:$K$616,MATCH(LEFT(X477,255),LEFT('Disaggregation Data'!$J$315:$J$616,255),0))=0,"",INDEX('Disaggregation Data'!$K$315:$K$616,MATCH(LEFT(X477,255),LEFT('Disaggregation Data'!J$315:$J$616,255),0))),"")</f>
        <v/>
      </c>
      <c r="F477" s="431" t="str">
        <f t="array" ref="F477">IFERROR(IF(INDEX('Disaggregation Data'!$L$315:$L$616,MATCH(LEFT(X477,255),LEFT('Disaggregation Data'!$J$315:$J$616,255),0))=0,"",INDEX('Disaggregation Data'!$L$315:$L$616,MATCH(LEFT(X477,255),LEFT('Disaggregation Data'!J$315:$J$616,255),0))),"")</f>
        <v/>
      </c>
      <c r="G477" s="495" t="str">
        <f t="array" ref="G477">IFERROR(IF(INDEX('Disaggregation Data'!$M$315:$M$616,MATCH(LEFT(X477,255),LEFT('Disaggregation Data'!$J$315:$J$616,255),0))=0,(E477/F477)*100,INDEX('Disaggregation Data'!$M$315:$M$616,MATCH(LEFT(X477,255),LEFT('Disaggregation Data'!J$315:$J$616,255),0))),"")</f>
        <v/>
      </c>
      <c r="H477" s="434" t="str">
        <f t="array" ref="H477">IFERROR(IF(INDEX('Disaggregation Data'!$N$315:$N$616,MATCH(LEFT(X477,255),LEFT('Disaggregation Data'!$J$315:$J$616,255),0))=0,"",INDEX('Disaggregation Data'!$N$315:$N$616,MATCH(LEFT(X477,255),LEFT('Disaggregation Data'!J$315:$J$616,255),0))),"")</f>
        <v/>
      </c>
      <c r="I477" s="434" t="str">
        <f t="array" ref="I477">IFERROR(IF(INDEX('Disaggregation Data'!$Q$315:$Q$616,MATCH(LEFT(X477,255),LEFT('Disaggregation Data'!$J$315:$J$616,255),0))=0,"",INDEX('Disaggregation Data'!$Q$315:$Q$616,MATCH(LEFT(X477,255),LEFT('Disaggregation Data'!J$315:$J$616,255),0))),"")</f>
        <v/>
      </c>
      <c r="J477" s="448" t="str">
        <f t="array" ref="J477">IFERROR(IF(INDEX('Disaggregation Data'!$R$315:$R$616,MATCH(LEFT(X477,255),LEFT('Disaggregation Data'!$J$315:$J$616,255),0))=0,"",INDEX('Disaggregation Data'!$R$315:$R$616,MATCH(LEFT(X477,255),LEFT('Disaggregation Data'!J$315:$J$616,255),0))),"")</f>
        <v/>
      </c>
      <c r="K477" s="485"/>
      <c r="L477" s="485"/>
      <c r="M477" s="485"/>
      <c r="N477" s="485"/>
      <c r="O477" s="485"/>
      <c r="P477" s="430"/>
      <c r="Q477" s="430"/>
      <c r="R477" s="430"/>
      <c r="S477" s="430"/>
      <c r="T477" s="430"/>
      <c r="U477" s="434" t="str">
        <f t="array" ref="U477">IFERROR(IF(INDEX('Disaggregation Data'!$O$315:$O$616,MATCH(LEFT(X477,255),LEFT('Disaggregation Data'!$J$315:$J$616,255),0))=0,"",INDEX('Disaggregation Data'!$O$315:$O$616,MATCH(LEFT(X477,255),LEFT('Disaggregation Data'!J$315:$J$616,255),0))),"")</f>
        <v/>
      </c>
      <c r="V477" s="448" t="str">
        <f t="array" ref="V477">IFERROR(IF(INDEX('Disaggregation Data'!$P$315:$P$616,MATCH(LEFT(X477,255),LEFT('Disaggregation Data'!$J$315:$J$616,255),0))=0,"",INDEX('Disaggregation Data'!$P$315:$P$616,MATCH(LEFT(X477,255),LEFT('Disaggregation Data'!J$315:$J$616,255),0))),"")</f>
        <v/>
      </c>
      <c r="W477" s="528"/>
      <c r="X477" s="528" t="str">
        <f t="shared" si="32"/>
        <v/>
      </c>
      <c r="Y477" s="528">
        <f t="shared" si="33"/>
        <v>80</v>
      </c>
      <c r="Z477" s="528" t="str">
        <f t="shared" si="34"/>
        <v/>
      </c>
      <c r="AA477" s="528" t="b">
        <f t="shared" si="35"/>
        <v>0</v>
      </c>
      <c r="AB477" s="528" t="s">
        <v>2190</v>
      </c>
      <c r="AC477" s="528" t="str">
        <f t="array" ref="AC477">IFERROR(IF(INDEX('Disaggregation Records'!$G$95:$G$183,MATCH(LEFT(Z477,255),LEFT('Disaggregation Records'!$D$95:$D$183,255),0))=0,"",INDEX('Disaggregation Records'!$G$95:$G$183,MATCH(LEFT(Z477,255),LEFT('Disaggregation Records'!$D$95:$D$183,255),0))),"")</f>
        <v/>
      </c>
      <c r="AD477" s="528" t="s">
        <v>952</v>
      </c>
      <c r="AE477" s="393"/>
      <c r="AF477" s="134"/>
      <c r="AG477" s="134"/>
    </row>
    <row r="478" spans="1:33" ht="47.1" customHeight="1" x14ac:dyDescent="0.25">
      <c r="A478" s="410">
        <v>16</v>
      </c>
      <c r="B478" s="428" t="str">
        <f>IFERROR(VLOOKUP(A478,'Coverage Indicators - Section D'!$A$10:$Y$42,25,FALSE),"")</f>
        <v/>
      </c>
      <c r="C478" s="523" t="str">
        <f t="array" ref="C478">IFERROR(IF(INDEX('Disaggregation Records'!$E$95:$E$183,MATCH(LEFT(Z478,255),LEFT('Disaggregation Records'!$D$95:$D$183,255),0))=0,"",INDEX('Disaggregation Records'!$E$95:$E$183,MATCH(LEFT(Z478,255),LEFT('Disaggregation Records'!$D$95:$D$183,255),0))),"")</f>
        <v/>
      </c>
      <c r="D478" s="523" t="str">
        <f t="array" ref="D478">IFERROR(IF(INDEX('Disaggregation Records'!$F$95:$F$183,MATCH(LEFT(Z478,255),LEFT('Disaggregation Records'!$D$95:$D$183,255),0))=0,"",INDEX('Disaggregation Records'!$F$95:$F$183,MATCH(LEFT(Z478,255),LEFT('Disaggregation Records'!$D$95:$D$183,255),0))),"")</f>
        <v/>
      </c>
      <c r="E478" s="430" t="str">
        <f t="array" ref="E478">IFERROR(IF(INDEX('Disaggregation Data'!$K$315:$K$616,MATCH(LEFT(X478,255),LEFT('Disaggregation Data'!$J$315:$J$616,255),0))=0,"",INDEX('Disaggregation Data'!$K$315:$K$616,MATCH(LEFT(X478,255),LEFT('Disaggregation Data'!J$315:$J$616,255),0))),"")</f>
        <v/>
      </c>
      <c r="F478" s="431" t="str">
        <f t="array" ref="F478">IFERROR(IF(INDEX('Disaggregation Data'!$L$315:$L$616,MATCH(LEFT(X478,255),LEFT('Disaggregation Data'!$J$315:$J$616,255),0))=0,"",INDEX('Disaggregation Data'!$L$315:$L$616,MATCH(LEFT(X478,255),LEFT('Disaggregation Data'!J$315:$J$616,255),0))),"")</f>
        <v/>
      </c>
      <c r="G478" s="495" t="str">
        <f t="array" ref="G478">IFERROR(IF(INDEX('Disaggregation Data'!$M$315:$M$616,MATCH(LEFT(X478,255),LEFT('Disaggregation Data'!$J$315:$J$616,255),0))=0,(E478/F478)*100,INDEX('Disaggregation Data'!$M$315:$M$616,MATCH(LEFT(X478,255),LEFT('Disaggregation Data'!J$315:$J$616,255),0))),"")</f>
        <v/>
      </c>
      <c r="H478" s="434" t="str">
        <f t="array" ref="H478">IFERROR(IF(INDEX('Disaggregation Data'!$N$315:$N$616,MATCH(LEFT(X478,255),LEFT('Disaggregation Data'!$J$315:$J$616,255),0))=0,"",INDEX('Disaggregation Data'!$N$315:$N$616,MATCH(LEFT(X478,255),LEFT('Disaggregation Data'!J$315:$J$616,255),0))),"")</f>
        <v/>
      </c>
      <c r="I478" s="434" t="str">
        <f t="array" ref="I478">IFERROR(IF(INDEX('Disaggregation Data'!$Q$315:$Q$616,MATCH(LEFT(X478,255),LEFT('Disaggregation Data'!$J$315:$J$616,255),0))=0,"",INDEX('Disaggregation Data'!$Q$315:$Q$616,MATCH(LEFT(X478,255),LEFT('Disaggregation Data'!J$315:$J$616,255),0))),"")</f>
        <v/>
      </c>
      <c r="J478" s="448" t="str">
        <f t="array" ref="J478">IFERROR(IF(INDEX('Disaggregation Data'!$R$315:$R$616,MATCH(LEFT(X478,255),LEFT('Disaggregation Data'!$J$315:$J$616,255),0))=0,"",INDEX('Disaggregation Data'!$R$315:$R$616,MATCH(LEFT(X478,255),LEFT('Disaggregation Data'!J$315:$J$616,255),0))),"")</f>
        <v/>
      </c>
      <c r="K478" s="485"/>
      <c r="L478" s="485"/>
      <c r="M478" s="485"/>
      <c r="N478" s="485"/>
      <c r="O478" s="485"/>
      <c r="P478" s="430"/>
      <c r="Q478" s="430"/>
      <c r="R478" s="430"/>
      <c r="S478" s="430"/>
      <c r="T478" s="430"/>
      <c r="U478" s="434" t="str">
        <f t="array" ref="U478">IFERROR(IF(INDEX('Disaggregation Data'!$O$315:$O$616,MATCH(LEFT(X478,255),LEFT('Disaggregation Data'!$J$315:$J$616,255),0))=0,"",INDEX('Disaggregation Data'!$O$315:$O$616,MATCH(LEFT(X478,255),LEFT('Disaggregation Data'!J$315:$J$616,255),0))),"")</f>
        <v/>
      </c>
      <c r="V478" s="448" t="str">
        <f t="array" ref="V478">IFERROR(IF(INDEX('Disaggregation Data'!$P$315:$P$616,MATCH(LEFT(X478,255),LEFT('Disaggregation Data'!$J$315:$J$616,255),0))=0,"",INDEX('Disaggregation Data'!$P$315:$P$616,MATCH(LEFT(X478,255),LEFT('Disaggregation Data'!J$315:$J$616,255),0))),"")</f>
        <v/>
      </c>
      <c r="W478" s="528"/>
      <c r="X478" s="528" t="str">
        <f t="shared" si="32"/>
        <v/>
      </c>
      <c r="Y478" s="528">
        <f t="shared" si="33"/>
        <v>81</v>
      </c>
      <c r="Z478" s="528" t="str">
        <f t="shared" si="34"/>
        <v/>
      </c>
      <c r="AA478" s="528" t="b">
        <f t="shared" si="35"/>
        <v>0</v>
      </c>
      <c r="AB478" s="528" t="s">
        <v>2191</v>
      </c>
      <c r="AC478" s="528" t="str">
        <f t="array" ref="AC478">IFERROR(IF(INDEX('Disaggregation Records'!$G$95:$G$183,MATCH(LEFT(Z478,255),LEFT('Disaggregation Records'!$D$95:$D$183,255),0))=0,"",INDEX('Disaggregation Records'!$G$95:$G$183,MATCH(LEFT(Z478,255),LEFT('Disaggregation Records'!$D$95:$D$183,255),0))),"")</f>
        <v/>
      </c>
      <c r="AD478" s="528" t="s">
        <v>952</v>
      </c>
      <c r="AE478" s="393"/>
      <c r="AF478" s="134"/>
      <c r="AG478" s="134"/>
    </row>
    <row r="479" spans="1:33" ht="47.1" customHeight="1" x14ac:dyDescent="0.25">
      <c r="A479" s="410">
        <v>16</v>
      </c>
      <c r="B479" s="428" t="str">
        <f>IFERROR(VLOOKUP(A479,'Coverage Indicators - Section D'!$A$10:$Y$42,25,FALSE),"")</f>
        <v/>
      </c>
      <c r="C479" s="523" t="str">
        <f t="array" ref="C479">IFERROR(IF(INDEX('Disaggregation Records'!$E$95:$E$183,MATCH(LEFT(Z479,255),LEFT('Disaggregation Records'!$D$95:$D$183,255),0))=0,"",INDEX('Disaggregation Records'!$E$95:$E$183,MATCH(LEFT(Z479,255),LEFT('Disaggregation Records'!$D$95:$D$183,255),0))),"")</f>
        <v/>
      </c>
      <c r="D479" s="523" t="str">
        <f t="array" ref="D479">IFERROR(IF(INDEX('Disaggregation Records'!$F$95:$F$183,MATCH(LEFT(Z479,255),LEFT('Disaggregation Records'!$D$95:$D$183,255),0))=0,"",INDEX('Disaggregation Records'!$F$95:$F$183,MATCH(LEFT(Z479,255),LEFT('Disaggregation Records'!$D$95:$D$183,255),0))),"")</f>
        <v/>
      </c>
      <c r="E479" s="430" t="str">
        <f t="array" ref="E479">IFERROR(IF(INDEX('Disaggregation Data'!$K$315:$K$616,MATCH(LEFT(X479,255),LEFT('Disaggregation Data'!$J$315:$J$616,255),0))=0,"",INDEX('Disaggregation Data'!$K$315:$K$616,MATCH(LEFT(X479,255),LEFT('Disaggregation Data'!J$315:$J$616,255),0))),"")</f>
        <v/>
      </c>
      <c r="F479" s="431" t="str">
        <f t="array" ref="F479">IFERROR(IF(INDEX('Disaggregation Data'!$L$315:$L$616,MATCH(LEFT(X479,255),LEFT('Disaggregation Data'!$J$315:$J$616,255),0))=0,"",INDEX('Disaggregation Data'!$L$315:$L$616,MATCH(LEFT(X479,255),LEFT('Disaggregation Data'!J$315:$J$616,255),0))),"")</f>
        <v/>
      </c>
      <c r="G479" s="495" t="str">
        <f t="array" ref="G479">IFERROR(IF(INDEX('Disaggregation Data'!$M$315:$M$616,MATCH(LEFT(X479,255),LEFT('Disaggregation Data'!$J$315:$J$616,255),0))=0,(E479/F479)*100,INDEX('Disaggregation Data'!$M$315:$M$616,MATCH(LEFT(X479,255),LEFT('Disaggregation Data'!J$315:$J$616,255),0))),"")</f>
        <v/>
      </c>
      <c r="H479" s="434" t="str">
        <f t="array" ref="H479">IFERROR(IF(INDEX('Disaggregation Data'!$N$315:$N$616,MATCH(LEFT(X479,255),LEFT('Disaggregation Data'!$J$315:$J$616,255),0))=0,"",INDEX('Disaggregation Data'!$N$315:$N$616,MATCH(LEFT(X479,255),LEFT('Disaggregation Data'!J$315:$J$616,255),0))),"")</f>
        <v/>
      </c>
      <c r="I479" s="434" t="str">
        <f t="array" ref="I479">IFERROR(IF(INDEX('Disaggregation Data'!$Q$315:$Q$616,MATCH(LEFT(X479,255),LEFT('Disaggregation Data'!$J$315:$J$616,255),0))=0,"",INDEX('Disaggregation Data'!$Q$315:$Q$616,MATCH(LEFT(X479,255),LEFT('Disaggregation Data'!J$315:$J$616,255),0))),"")</f>
        <v/>
      </c>
      <c r="J479" s="448" t="str">
        <f t="array" ref="J479">IFERROR(IF(INDEX('Disaggregation Data'!$R$315:$R$616,MATCH(LEFT(X479,255),LEFT('Disaggregation Data'!$J$315:$J$616,255),0))=0,"",INDEX('Disaggregation Data'!$R$315:$R$616,MATCH(LEFT(X479,255),LEFT('Disaggregation Data'!J$315:$J$616,255),0))),"")</f>
        <v/>
      </c>
      <c r="K479" s="485"/>
      <c r="L479" s="485"/>
      <c r="M479" s="485"/>
      <c r="N479" s="485"/>
      <c r="O479" s="485"/>
      <c r="P479" s="430"/>
      <c r="Q479" s="430"/>
      <c r="R479" s="430"/>
      <c r="S479" s="430"/>
      <c r="T479" s="430"/>
      <c r="U479" s="434" t="str">
        <f t="array" ref="U479">IFERROR(IF(INDEX('Disaggregation Data'!$O$315:$O$616,MATCH(LEFT(X479,255),LEFT('Disaggregation Data'!$J$315:$J$616,255),0))=0,"",INDEX('Disaggregation Data'!$O$315:$O$616,MATCH(LEFT(X479,255),LEFT('Disaggregation Data'!J$315:$J$616,255),0))),"")</f>
        <v/>
      </c>
      <c r="V479" s="448" t="str">
        <f t="array" ref="V479">IFERROR(IF(INDEX('Disaggregation Data'!$P$315:$P$616,MATCH(LEFT(X479,255),LEFT('Disaggregation Data'!$J$315:$J$616,255),0))=0,"",INDEX('Disaggregation Data'!$P$315:$P$616,MATCH(LEFT(X479,255),LEFT('Disaggregation Data'!J$315:$J$616,255),0))),"")</f>
        <v/>
      </c>
      <c r="W479" s="528"/>
      <c r="X479" s="528" t="str">
        <f t="shared" si="32"/>
        <v/>
      </c>
      <c r="Y479" s="528">
        <f t="shared" si="33"/>
        <v>82</v>
      </c>
      <c r="Z479" s="528" t="str">
        <f t="shared" si="34"/>
        <v/>
      </c>
      <c r="AA479" s="528" t="b">
        <f t="shared" si="35"/>
        <v>0</v>
      </c>
      <c r="AB479" s="528" t="s">
        <v>2192</v>
      </c>
      <c r="AC479" s="528" t="str">
        <f t="array" ref="AC479">IFERROR(IF(INDEX('Disaggregation Records'!$G$95:$G$183,MATCH(LEFT(Z479,255),LEFT('Disaggregation Records'!$D$95:$D$183,255),0))=0,"",INDEX('Disaggregation Records'!$G$95:$G$183,MATCH(LEFT(Z479,255),LEFT('Disaggregation Records'!$D$95:$D$183,255),0))),"")</f>
        <v/>
      </c>
      <c r="AD479" s="528" t="s">
        <v>952</v>
      </c>
      <c r="AE479" s="393"/>
      <c r="AF479" s="134"/>
      <c r="AG479" s="134"/>
    </row>
    <row r="480" spans="1:33" ht="47.1" customHeight="1" x14ac:dyDescent="0.25">
      <c r="A480" s="410">
        <v>16</v>
      </c>
      <c r="B480" s="428" t="str">
        <f>IFERROR(VLOOKUP(A480,'Coverage Indicators - Section D'!$A$10:$Y$42,25,FALSE),"")</f>
        <v/>
      </c>
      <c r="C480" s="523" t="str">
        <f t="array" ref="C480">IFERROR(IF(INDEX('Disaggregation Records'!$E$95:$E$183,MATCH(LEFT(Z480,255),LEFT('Disaggregation Records'!$D$95:$D$183,255),0))=0,"",INDEX('Disaggregation Records'!$E$95:$E$183,MATCH(LEFT(Z480,255),LEFT('Disaggregation Records'!$D$95:$D$183,255),0))),"")</f>
        <v/>
      </c>
      <c r="D480" s="523" t="str">
        <f t="array" ref="D480">IFERROR(IF(INDEX('Disaggregation Records'!$F$95:$F$183,MATCH(LEFT(Z480,255),LEFT('Disaggregation Records'!$D$95:$D$183,255),0))=0,"",INDEX('Disaggregation Records'!$F$95:$F$183,MATCH(LEFT(Z480,255),LEFT('Disaggregation Records'!$D$95:$D$183,255),0))),"")</f>
        <v/>
      </c>
      <c r="E480" s="430" t="str">
        <f t="array" ref="E480">IFERROR(IF(INDEX('Disaggregation Data'!$K$315:$K$616,MATCH(LEFT(X480,255),LEFT('Disaggregation Data'!$J$315:$J$616,255),0))=0,"",INDEX('Disaggregation Data'!$K$315:$K$616,MATCH(LEFT(X480,255),LEFT('Disaggregation Data'!J$315:$J$616,255),0))),"")</f>
        <v/>
      </c>
      <c r="F480" s="431" t="str">
        <f t="array" ref="F480">IFERROR(IF(INDEX('Disaggregation Data'!$L$315:$L$616,MATCH(LEFT(X480,255),LEFT('Disaggregation Data'!$J$315:$J$616,255),0))=0,"",INDEX('Disaggregation Data'!$L$315:$L$616,MATCH(LEFT(X480,255),LEFT('Disaggregation Data'!J$315:$J$616,255),0))),"")</f>
        <v/>
      </c>
      <c r="G480" s="495" t="str">
        <f t="array" ref="G480">IFERROR(IF(INDEX('Disaggregation Data'!$M$315:$M$616,MATCH(LEFT(X480,255),LEFT('Disaggregation Data'!$J$315:$J$616,255),0))=0,(E480/F480)*100,INDEX('Disaggregation Data'!$M$315:$M$616,MATCH(LEFT(X480,255),LEFT('Disaggregation Data'!J$315:$J$616,255),0))),"")</f>
        <v/>
      </c>
      <c r="H480" s="434" t="str">
        <f t="array" ref="H480">IFERROR(IF(INDEX('Disaggregation Data'!$N$315:$N$616,MATCH(LEFT(X480,255),LEFT('Disaggregation Data'!$J$315:$J$616,255),0))=0,"",INDEX('Disaggregation Data'!$N$315:$N$616,MATCH(LEFT(X480,255),LEFT('Disaggregation Data'!J$315:$J$616,255),0))),"")</f>
        <v/>
      </c>
      <c r="I480" s="434" t="str">
        <f t="array" ref="I480">IFERROR(IF(INDEX('Disaggregation Data'!$Q$315:$Q$616,MATCH(LEFT(X480,255),LEFT('Disaggregation Data'!$J$315:$J$616,255),0))=0,"",INDEX('Disaggregation Data'!$Q$315:$Q$616,MATCH(LEFT(X480,255),LEFT('Disaggregation Data'!J$315:$J$616,255),0))),"")</f>
        <v/>
      </c>
      <c r="J480" s="448" t="str">
        <f t="array" ref="J480">IFERROR(IF(INDEX('Disaggregation Data'!$R$315:$R$616,MATCH(LEFT(X480,255),LEFT('Disaggregation Data'!$J$315:$J$616,255),0))=0,"",INDEX('Disaggregation Data'!$R$315:$R$616,MATCH(LEFT(X480,255),LEFT('Disaggregation Data'!J$315:$J$616,255),0))),"")</f>
        <v/>
      </c>
      <c r="K480" s="485"/>
      <c r="L480" s="485"/>
      <c r="M480" s="485"/>
      <c r="N480" s="485"/>
      <c r="O480" s="485"/>
      <c r="P480" s="430"/>
      <c r="Q480" s="430"/>
      <c r="R480" s="430"/>
      <c r="S480" s="430"/>
      <c r="T480" s="430"/>
      <c r="U480" s="434" t="str">
        <f t="array" ref="U480">IFERROR(IF(INDEX('Disaggregation Data'!$O$315:$O$616,MATCH(LEFT(X480,255),LEFT('Disaggregation Data'!$J$315:$J$616,255),0))=0,"",INDEX('Disaggregation Data'!$O$315:$O$616,MATCH(LEFT(X480,255),LEFT('Disaggregation Data'!J$315:$J$616,255),0))),"")</f>
        <v/>
      </c>
      <c r="V480" s="448" t="str">
        <f t="array" ref="V480">IFERROR(IF(INDEX('Disaggregation Data'!$P$315:$P$616,MATCH(LEFT(X480,255),LEFT('Disaggregation Data'!$J$315:$J$616,255),0))=0,"",INDEX('Disaggregation Data'!$P$315:$P$616,MATCH(LEFT(X480,255),LEFT('Disaggregation Data'!J$315:$J$616,255),0))),"")</f>
        <v/>
      </c>
      <c r="W480" s="528"/>
      <c r="X480" s="528" t="str">
        <f t="shared" si="32"/>
        <v/>
      </c>
      <c r="Y480" s="528">
        <f t="shared" si="33"/>
        <v>83</v>
      </c>
      <c r="Z480" s="528" t="str">
        <f t="shared" si="34"/>
        <v/>
      </c>
      <c r="AA480" s="528" t="b">
        <f t="shared" si="35"/>
        <v>0</v>
      </c>
      <c r="AB480" s="528" t="s">
        <v>2193</v>
      </c>
      <c r="AC480" s="528" t="str">
        <f t="array" ref="AC480">IFERROR(IF(INDEX('Disaggregation Records'!$G$95:$G$183,MATCH(LEFT(Z480,255),LEFT('Disaggregation Records'!$D$95:$D$183,255),0))=0,"",INDEX('Disaggregation Records'!$G$95:$G$183,MATCH(LEFT(Z480,255),LEFT('Disaggregation Records'!$D$95:$D$183,255),0))),"")</f>
        <v/>
      </c>
      <c r="AD480" s="528" t="s">
        <v>952</v>
      </c>
      <c r="AE480" s="393"/>
      <c r="AF480" s="134"/>
      <c r="AG480" s="134"/>
    </row>
    <row r="481" spans="1:33" ht="47.1" customHeight="1" x14ac:dyDescent="0.25">
      <c r="A481" s="410">
        <v>16</v>
      </c>
      <c r="B481" s="428" t="str">
        <f>IFERROR(VLOOKUP(A481,'Coverage Indicators - Section D'!$A$10:$Y$42,25,FALSE),"")</f>
        <v/>
      </c>
      <c r="C481" s="523" t="str">
        <f t="array" ref="C481">IFERROR(IF(INDEX('Disaggregation Records'!$E$95:$E$183,MATCH(LEFT(Z481,255),LEFT('Disaggregation Records'!$D$95:$D$183,255),0))=0,"",INDEX('Disaggregation Records'!$E$95:$E$183,MATCH(LEFT(Z481,255),LEFT('Disaggregation Records'!$D$95:$D$183,255),0))),"")</f>
        <v/>
      </c>
      <c r="D481" s="523" t="str">
        <f t="array" ref="D481">IFERROR(IF(INDEX('Disaggregation Records'!$F$95:$F$183,MATCH(LEFT(Z481,255),LEFT('Disaggregation Records'!$D$95:$D$183,255),0))=0,"",INDEX('Disaggregation Records'!$F$95:$F$183,MATCH(LEFT(Z481,255),LEFT('Disaggregation Records'!$D$95:$D$183,255),0))),"")</f>
        <v/>
      </c>
      <c r="E481" s="430" t="str">
        <f t="array" ref="E481">IFERROR(IF(INDEX('Disaggregation Data'!$K$315:$K$616,MATCH(LEFT(X481,255),LEFT('Disaggregation Data'!$J$315:$J$616,255),0))=0,"",INDEX('Disaggregation Data'!$K$315:$K$616,MATCH(LEFT(X481,255),LEFT('Disaggregation Data'!J$315:$J$616,255),0))),"")</f>
        <v/>
      </c>
      <c r="F481" s="431" t="str">
        <f t="array" ref="F481">IFERROR(IF(INDEX('Disaggregation Data'!$L$315:$L$616,MATCH(LEFT(X481,255),LEFT('Disaggregation Data'!$J$315:$J$616,255),0))=0,"",INDEX('Disaggregation Data'!$L$315:$L$616,MATCH(LEFT(X481,255),LEFT('Disaggregation Data'!J$315:$J$616,255),0))),"")</f>
        <v/>
      </c>
      <c r="G481" s="495" t="str">
        <f t="array" ref="G481">IFERROR(IF(INDEX('Disaggregation Data'!$M$315:$M$616,MATCH(LEFT(X481,255),LEFT('Disaggregation Data'!$J$315:$J$616,255),0))=0,(E481/F481)*100,INDEX('Disaggregation Data'!$M$315:$M$616,MATCH(LEFT(X481,255),LEFT('Disaggregation Data'!J$315:$J$616,255),0))),"")</f>
        <v/>
      </c>
      <c r="H481" s="434" t="str">
        <f t="array" ref="H481">IFERROR(IF(INDEX('Disaggregation Data'!$N$315:$N$616,MATCH(LEFT(X481,255),LEFT('Disaggregation Data'!$J$315:$J$616,255),0))=0,"",INDEX('Disaggregation Data'!$N$315:$N$616,MATCH(LEFT(X481,255),LEFT('Disaggregation Data'!J$315:$J$616,255),0))),"")</f>
        <v/>
      </c>
      <c r="I481" s="434" t="str">
        <f t="array" ref="I481">IFERROR(IF(INDEX('Disaggregation Data'!$Q$315:$Q$616,MATCH(LEFT(X481,255),LEFT('Disaggregation Data'!$J$315:$J$616,255),0))=0,"",INDEX('Disaggregation Data'!$Q$315:$Q$616,MATCH(LEFT(X481,255),LEFT('Disaggregation Data'!J$315:$J$616,255),0))),"")</f>
        <v/>
      </c>
      <c r="J481" s="448" t="str">
        <f t="array" ref="J481">IFERROR(IF(INDEX('Disaggregation Data'!$R$315:$R$616,MATCH(LEFT(X481,255),LEFT('Disaggregation Data'!$J$315:$J$616,255),0))=0,"",INDEX('Disaggregation Data'!$R$315:$R$616,MATCH(LEFT(X481,255),LEFT('Disaggregation Data'!J$315:$J$616,255),0))),"")</f>
        <v/>
      </c>
      <c r="K481" s="485"/>
      <c r="L481" s="485"/>
      <c r="M481" s="485"/>
      <c r="N481" s="485"/>
      <c r="O481" s="485"/>
      <c r="P481" s="430"/>
      <c r="Q481" s="430"/>
      <c r="R481" s="430"/>
      <c r="S481" s="430"/>
      <c r="T481" s="430"/>
      <c r="U481" s="434" t="str">
        <f t="array" ref="U481">IFERROR(IF(INDEX('Disaggregation Data'!$O$315:$O$616,MATCH(LEFT(X481,255),LEFT('Disaggregation Data'!$J$315:$J$616,255),0))=0,"",INDEX('Disaggregation Data'!$O$315:$O$616,MATCH(LEFT(X481,255),LEFT('Disaggregation Data'!J$315:$J$616,255),0))),"")</f>
        <v/>
      </c>
      <c r="V481" s="448" t="str">
        <f t="array" ref="V481">IFERROR(IF(INDEX('Disaggregation Data'!$P$315:$P$616,MATCH(LEFT(X481,255),LEFT('Disaggregation Data'!$J$315:$J$616,255),0))=0,"",INDEX('Disaggregation Data'!$P$315:$P$616,MATCH(LEFT(X481,255),LEFT('Disaggregation Data'!J$315:$J$616,255),0))),"")</f>
        <v/>
      </c>
      <c r="W481" s="528"/>
      <c r="X481" s="528" t="str">
        <f t="shared" si="32"/>
        <v/>
      </c>
      <c r="Y481" s="528">
        <f t="shared" si="33"/>
        <v>84</v>
      </c>
      <c r="Z481" s="528" t="str">
        <f t="shared" si="34"/>
        <v/>
      </c>
      <c r="AA481" s="528" t="b">
        <f t="shared" si="35"/>
        <v>0</v>
      </c>
      <c r="AB481" s="528" t="s">
        <v>2194</v>
      </c>
      <c r="AC481" s="528" t="str">
        <f t="array" ref="AC481">IFERROR(IF(INDEX('Disaggregation Records'!$G$95:$G$183,MATCH(LEFT(Z481,255),LEFT('Disaggregation Records'!$D$95:$D$183,255),0))=0,"",INDEX('Disaggregation Records'!$G$95:$G$183,MATCH(LEFT(Z481,255),LEFT('Disaggregation Records'!$D$95:$D$183,255),0))),"")</f>
        <v/>
      </c>
      <c r="AD481" s="528" t="s">
        <v>952</v>
      </c>
      <c r="AE481" s="393"/>
      <c r="AF481" s="134"/>
      <c r="AG481" s="134"/>
    </row>
    <row r="482" spans="1:33" ht="47.1" customHeight="1" x14ac:dyDescent="0.25">
      <c r="A482" s="410">
        <v>16</v>
      </c>
      <c r="B482" s="428" t="str">
        <f>IFERROR(VLOOKUP(A482,'Coverage Indicators - Section D'!$A$10:$Y$42,25,FALSE),"")</f>
        <v/>
      </c>
      <c r="C482" s="523" t="str">
        <f t="array" ref="C482">IFERROR(IF(INDEX('Disaggregation Records'!$E$95:$E$183,MATCH(LEFT(Z482,255),LEFT('Disaggregation Records'!$D$95:$D$183,255),0))=0,"",INDEX('Disaggregation Records'!$E$95:$E$183,MATCH(LEFT(Z482,255),LEFT('Disaggregation Records'!$D$95:$D$183,255),0))),"")</f>
        <v/>
      </c>
      <c r="D482" s="523" t="str">
        <f t="array" ref="D482">IFERROR(IF(INDEX('Disaggregation Records'!$F$95:$F$183,MATCH(LEFT(Z482,255),LEFT('Disaggregation Records'!$D$95:$D$183,255),0))=0,"",INDEX('Disaggregation Records'!$F$95:$F$183,MATCH(LEFT(Z482,255),LEFT('Disaggregation Records'!$D$95:$D$183,255),0))),"")</f>
        <v/>
      </c>
      <c r="E482" s="430" t="str">
        <f t="array" ref="E482">IFERROR(IF(INDEX('Disaggregation Data'!$K$315:$K$616,MATCH(LEFT(X482,255),LEFT('Disaggregation Data'!$J$315:$J$616,255),0))=0,"",INDEX('Disaggregation Data'!$K$315:$K$616,MATCH(LEFT(X482,255),LEFT('Disaggregation Data'!J$315:$J$616,255),0))),"")</f>
        <v/>
      </c>
      <c r="F482" s="431" t="str">
        <f t="array" ref="F482">IFERROR(IF(INDEX('Disaggregation Data'!$L$315:$L$616,MATCH(LEFT(X482,255),LEFT('Disaggregation Data'!$J$315:$J$616,255),0))=0,"",INDEX('Disaggregation Data'!$L$315:$L$616,MATCH(LEFT(X482,255),LEFT('Disaggregation Data'!J$315:$J$616,255),0))),"")</f>
        <v/>
      </c>
      <c r="G482" s="495" t="str">
        <f t="array" ref="G482">IFERROR(IF(INDEX('Disaggregation Data'!$M$315:$M$616,MATCH(LEFT(X482,255),LEFT('Disaggregation Data'!$J$315:$J$616,255),0))=0,(E482/F482)*100,INDEX('Disaggregation Data'!$M$315:$M$616,MATCH(LEFT(X482,255),LEFT('Disaggregation Data'!J$315:$J$616,255),0))),"")</f>
        <v/>
      </c>
      <c r="H482" s="434" t="str">
        <f t="array" ref="H482">IFERROR(IF(INDEX('Disaggregation Data'!$N$315:$N$616,MATCH(LEFT(X482,255),LEFT('Disaggregation Data'!$J$315:$J$616,255),0))=0,"",INDEX('Disaggregation Data'!$N$315:$N$616,MATCH(LEFT(X482,255),LEFT('Disaggregation Data'!J$315:$J$616,255),0))),"")</f>
        <v/>
      </c>
      <c r="I482" s="434" t="str">
        <f t="array" ref="I482">IFERROR(IF(INDEX('Disaggregation Data'!$Q$315:$Q$616,MATCH(LEFT(X482,255),LEFT('Disaggregation Data'!$J$315:$J$616,255),0))=0,"",INDEX('Disaggregation Data'!$Q$315:$Q$616,MATCH(LEFT(X482,255),LEFT('Disaggregation Data'!J$315:$J$616,255),0))),"")</f>
        <v/>
      </c>
      <c r="J482" s="448" t="str">
        <f t="array" ref="J482">IFERROR(IF(INDEX('Disaggregation Data'!$R$315:$R$616,MATCH(LEFT(X482,255),LEFT('Disaggregation Data'!$J$315:$J$616,255),0))=0,"",INDEX('Disaggregation Data'!$R$315:$R$616,MATCH(LEFT(X482,255),LEFT('Disaggregation Data'!J$315:$J$616,255),0))),"")</f>
        <v/>
      </c>
      <c r="K482" s="485"/>
      <c r="L482" s="485"/>
      <c r="M482" s="485"/>
      <c r="N482" s="485"/>
      <c r="O482" s="485"/>
      <c r="P482" s="430"/>
      <c r="Q482" s="430"/>
      <c r="R482" s="430"/>
      <c r="S482" s="430"/>
      <c r="T482" s="430"/>
      <c r="U482" s="434" t="str">
        <f t="array" ref="U482">IFERROR(IF(INDEX('Disaggregation Data'!$O$315:$O$616,MATCH(LEFT(X482,255),LEFT('Disaggregation Data'!$J$315:$J$616,255),0))=0,"",INDEX('Disaggregation Data'!$O$315:$O$616,MATCH(LEFT(X482,255),LEFT('Disaggregation Data'!J$315:$J$616,255),0))),"")</f>
        <v/>
      </c>
      <c r="V482" s="448" t="str">
        <f t="array" ref="V482">IFERROR(IF(INDEX('Disaggregation Data'!$P$315:$P$616,MATCH(LEFT(X482,255),LEFT('Disaggregation Data'!$J$315:$J$616,255),0))=0,"",INDEX('Disaggregation Data'!$P$315:$P$616,MATCH(LEFT(X482,255),LEFT('Disaggregation Data'!J$315:$J$616,255),0))),"")</f>
        <v/>
      </c>
      <c r="W482" s="528"/>
      <c r="X482" s="528" t="str">
        <f t="shared" si="32"/>
        <v/>
      </c>
      <c r="Y482" s="528">
        <f t="shared" si="33"/>
        <v>85</v>
      </c>
      <c r="Z482" s="528" t="str">
        <f t="shared" si="34"/>
        <v/>
      </c>
      <c r="AA482" s="528" t="b">
        <f t="shared" si="35"/>
        <v>0</v>
      </c>
      <c r="AB482" s="528" t="s">
        <v>2195</v>
      </c>
      <c r="AC482" s="528" t="str">
        <f t="array" ref="AC482">IFERROR(IF(INDEX('Disaggregation Records'!$G$95:$G$183,MATCH(LEFT(Z482,255),LEFT('Disaggregation Records'!$D$95:$D$183,255),0))=0,"",INDEX('Disaggregation Records'!$G$95:$G$183,MATCH(LEFT(Z482,255),LEFT('Disaggregation Records'!$D$95:$D$183,255),0))),"")</f>
        <v/>
      </c>
      <c r="AD482" s="528" t="s">
        <v>952</v>
      </c>
      <c r="AE482" s="393"/>
      <c r="AF482" s="134"/>
      <c r="AG482" s="134"/>
    </row>
    <row r="483" spans="1:33" ht="47.1" customHeight="1" x14ac:dyDescent="0.25">
      <c r="A483" s="410">
        <v>16</v>
      </c>
      <c r="B483" s="428" t="str">
        <f>IFERROR(VLOOKUP(A483,'Coverage Indicators - Section D'!$A$10:$Y$42,25,FALSE),"")</f>
        <v/>
      </c>
      <c r="C483" s="523" t="str">
        <f t="array" ref="C483">IFERROR(IF(INDEX('Disaggregation Records'!$E$95:$E$183,MATCH(LEFT(Z483,255),LEFT('Disaggregation Records'!$D$95:$D$183,255),0))=0,"",INDEX('Disaggregation Records'!$E$95:$E$183,MATCH(LEFT(Z483,255),LEFT('Disaggregation Records'!$D$95:$D$183,255),0))),"")</f>
        <v/>
      </c>
      <c r="D483" s="523" t="str">
        <f t="array" ref="D483">IFERROR(IF(INDEX('Disaggregation Records'!$F$95:$F$183,MATCH(LEFT(Z483,255),LEFT('Disaggregation Records'!$D$95:$D$183,255),0))=0,"",INDEX('Disaggregation Records'!$F$95:$F$183,MATCH(LEFT(Z483,255),LEFT('Disaggregation Records'!$D$95:$D$183,255),0))),"")</f>
        <v/>
      </c>
      <c r="E483" s="430" t="str">
        <f t="array" ref="E483">IFERROR(IF(INDEX('Disaggregation Data'!$K$315:$K$616,MATCH(LEFT(X483,255),LEFT('Disaggregation Data'!$J$315:$J$616,255),0))=0,"",INDEX('Disaggregation Data'!$K$315:$K$616,MATCH(LEFT(X483,255),LEFT('Disaggregation Data'!J$315:$J$616,255),0))),"")</f>
        <v/>
      </c>
      <c r="F483" s="431" t="str">
        <f t="array" ref="F483">IFERROR(IF(INDEX('Disaggregation Data'!$L$315:$L$616,MATCH(LEFT(X483,255),LEFT('Disaggregation Data'!$J$315:$J$616,255),0))=0,"",INDEX('Disaggregation Data'!$L$315:$L$616,MATCH(LEFT(X483,255),LEFT('Disaggregation Data'!J$315:$J$616,255),0))),"")</f>
        <v/>
      </c>
      <c r="G483" s="495" t="str">
        <f t="array" ref="G483">IFERROR(IF(INDEX('Disaggregation Data'!$M$315:$M$616,MATCH(LEFT(X483,255),LEFT('Disaggregation Data'!$J$315:$J$616,255),0))=0,(E483/F483)*100,INDEX('Disaggregation Data'!$M$315:$M$616,MATCH(LEFT(X483,255),LEFT('Disaggregation Data'!J$315:$J$616,255),0))),"")</f>
        <v/>
      </c>
      <c r="H483" s="434" t="str">
        <f t="array" ref="H483">IFERROR(IF(INDEX('Disaggregation Data'!$N$315:$N$616,MATCH(LEFT(X483,255),LEFT('Disaggregation Data'!$J$315:$J$616,255),0))=0,"",INDEX('Disaggregation Data'!$N$315:$N$616,MATCH(LEFT(X483,255),LEFT('Disaggregation Data'!J$315:$J$616,255),0))),"")</f>
        <v/>
      </c>
      <c r="I483" s="434" t="str">
        <f t="array" ref="I483">IFERROR(IF(INDEX('Disaggregation Data'!$Q$315:$Q$616,MATCH(LEFT(X483,255),LEFT('Disaggregation Data'!$J$315:$J$616,255),0))=0,"",INDEX('Disaggregation Data'!$Q$315:$Q$616,MATCH(LEFT(X483,255),LEFT('Disaggregation Data'!J$315:$J$616,255),0))),"")</f>
        <v/>
      </c>
      <c r="J483" s="448" t="str">
        <f t="array" ref="J483">IFERROR(IF(INDEX('Disaggregation Data'!$R$315:$R$616,MATCH(LEFT(X483,255),LEFT('Disaggregation Data'!$J$315:$J$616,255),0))=0,"",INDEX('Disaggregation Data'!$R$315:$R$616,MATCH(LEFT(X483,255),LEFT('Disaggregation Data'!J$315:$J$616,255),0))),"")</f>
        <v/>
      </c>
      <c r="K483" s="485"/>
      <c r="L483" s="485"/>
      <c r="M483" s="485"/>
      <c r="N483" s="485"/>
      <c r="O483" s="485"/>
      <c r="P483" s="430"/>
      <c r="Q483" s="430"/>
      <c r="R483" s="430"/>
      <c r="S483" s="430"/>
      <c r="T483" s="430"/>
      <c r="U483" s="434" t="str">
        <f t="array" ref="U483">IFERROR(IF(INDEX('Disaggregation Data'!$O$315:$O$616,MATCH(LEFT(X483,255),LEFT('Disaggregation Data'!$J$315:$J$616,255),0))=0,"",INDEX('Disaggregation Data'!$O$315:$O$616,MATCH(LEFT(X483,255),LEFT('Disaggregation Data'!J$315:$J$616,255),0))),"")</f>
        <v/>
      </c>
      <c r="V483" s="448" t="str">
        <f t="array" ref="V483">IFERROR(IF(INDEX('Disaggregation Data'!$P$315:$P$616,MATCH(LEFT(X483,255),LEFT('Disaggregation Data'!$J$315:$J$616,255),0))=0,"",INDEX('Disaggregation Data'!$P$315:$P$616,MATCH(LEFT(X483,255),LEFT('Disaggregation Data'!J$315:$J$616,255),0))),"")</f>
        <v/>
      </c>
      <c r="W483" s="528"/>
      <c r="X483" s="528" t="str">
        <f t="shared" si="32"/>
        <v/>
      </c>
      <c r="Y483" s="528">
        <f t="shared" si="33"/>
        <v>86</v>
      </c>
      <c r="Z483" s="528" t="str">
        <f t="shared" si="34"/>
        <v/>
      </c>
      <c r="AA483" s="528" t="b">
        <f t="shared" si="35"/>
        <v>0</v>
      </c>
      <c r="AB483" s="528" t="s">
        <v>2196</v>
      </c>
      <c r="AC483" s="528" t="str">
        <f t="array" ref="AC483">IFERROR(IF(INDEX('Disaggregation Records'!$G$95:$G$183,MATCH(LEFT(Z483,255),LEFT('Disaggregation Records'!$D$95:$D$183,255),0))=0,"",INDEX('Disaggregation Records'!$G$95:$G$183,MATCH(LEFT(Z483,255),LEFT('Disaggregation Records'!$D$95:$D$183,255),0))),"")</f>
        <v/>
      </c>
      <c r="AD483" s="528" t="s">
        <v>952</v>
      </c>
      <c r="AE483" s="393"/>
      <c r="AF483" s="134"/>
      <c r="AG483" s="134"/>
    </row>
    <row r="484" spans="1:33" ht="47.1" customHeight="1" x14ac:dyDescent="0.25">
      <c r="A484" s="410">
        <v>16</v>
      </c>
      <c r="B484" s="428" t="str">
        <f>IFERROR(VLOOKUP(A484,'Coverage Indicators - Section D'!$A$10:$Y$42,25,FALSE),"")</f>
        <v/>
      </c>
      <c r="C484" s="523" t="str">
        <f t="array" ref="C484">IFERROR(IF(INDEX('Disaggregation Records'!$E$95:$E$183,MATCH(LEFT(Z484,255),LEFT('Disaggregation Records'!$D$95:$D$183,255),0))=0,"",INDEX('Disaggregation Records'!$E$95:$E$183,MATCH(LEFT(Z484,255),LEFT('Disaggregation Records'!$D$95:$D$183,255),0))),"")</f>
        <v/>
      </c>
      <c r="D484" s="523" t="str">
        <f t="array" ref="D484">IFERROR(IF(INDEX('Disaggregation Records'!$F$95:$F$183,MATCH(LEFT(Z484,255),LEFT('Disaggregation Records'!$D$95:$D$183,255),0))=0,"",INDEX('Disaggregation Records'!$F$95:$F$183,MATCH(LEFT(Z484,255),LEFT('Disaggregation Records'!$D$95:$D$183,255),0))),"")</f>
        <v/>
      </c>
      <c r="E484" s="430" t="str">
        <f t="array" ref="E484">IFERROR(IF(INDEX('Disaggregation Data'!$K$315:$K$616,MATCH(LEFT(X484,255),LEFT('Disaggregation Data'!$J$315:$J$616,255),0))=0,"",INDEX('Disaggregation Data'!$K$315:$K$616,MATCH(LEFT(X484,255),LEFT('Disaggregation Data'!J$315:$J$616,255),0))),"")</f>
        <v/>
      </c>
      <c r="F484" s="431" t="str">
        <f t="array" ref="F484">IFERROR(IF(INDEX('Disaggregation Data'!$L$315:$L$616,MATCH(LEFT(X484,255),LEFT('Disaggregation Data'!$J$315:$J$616,255),0))=0,"",INDEX('Disaggregation Data'!$L$315:$L$616,MATCH(LEFT(X484,255),LEFT('Disaggregation Data'!J$315:$J$616,255),0))),"")</f>
        <v/>
      </c>
      <c r="G484" s="495" t="str">
        <f t="array" ref="G484">IFERROR(IF(INDEX('Disaggregation Data'!$M$315:$M$616,MATCH(LEFT(X484,255),LEFT('Disaggregation Data'!$J$315:$J$616,255),0))=0,(E484/F484)*100,INDEX('Disaggregation Data'!$M$315:$M$616,MATCH(LEFT(X484,255),LEFT('Disaggregation Data'!J$315:$J$616,255),0))),"")</f>
        <v/>
      </c>
      <c r="H484" s="434" t="str">
        <f t="array" ref="H484">IFERROR(IF(INDEX('Disaggregation Data'!$N$315:$N$616,MATCH(LEFT(X484,255),LEFT('Disaggregation Data'!$J$315:$J$616,255),0))=0,"",INDEX('Disaggregation Data'!$N$315:$N$616,MATCH(LEFT(X484,255),LEFT('Disaggregation Data'!J$315:$J$616,255),0))),"")</f>
        <v/>
      </c>
      <c r="I484" s="434" t="str">
        <f t="array" ref="I484">IFERROR(IF(INDEX('Disaggregation Data'!$Q$315:$Q$616,MATCH(LEFT(X484,255),LEFT('Disaggregation Data'!$J$315:$J$616,255),0))=0,"",INDEX('Disaggregation Data'!$Q$315:$Q$616,MATCH(LEFT(X484,255),LEFT('Disaggregation Data'!J$315:$J$616,255),0))),"")</f>
        <v/>
      </c>
      <c r="J484" s="448" t="str">
        <f t="array" ref="J484">IFERROR(IF(INDEX('Disaggregation Data'!$R$315:$R$616,MATCH(LEFT(X484,255),LEFT('Disaggregation Data'!$J$315:$J$616,255),0))=0,"",INDEX('Disaggregation Data'!$R$315:$R$616,MATCH(LEFT(X484,255),LEFT('Disaggregation Data'!J$315:$J$616,255),0))),"")</f>
        <v/>
      </c>
      <c r="K484" s="485"/>
      <c r="L484" s="485"/>
      <c r="M484" s="485"/>
      <c r="N484" s="485"/>
      <c r="O484" s="485"/>
      <c r="P484" s="430"/>
      <c r="Q484" s="430"/>
      <c r="R484" s="430"/>
      <c r="S484" s="430"/>
      <c r="T484" s="430"/>
      <c r="U484" s="434" t="str">
        <f t="array" ref="U484">IFERROR(IF(INDEX('Disaggregation Data'!$O$315:$O$616,MATCH(LEFT(X484,255),LEFT('Disaggregation Data'!$J$315:$J$616,255),0))=0,"",INDEX('Disaggregation Data'!$O$315:$O$616,MATCH(LEFT(X484,255),LEFT('Disaggregation Data'!J$315:$J$616,255),0))),"")</f>
        <v/>
      </c>
      <c r="V484" s="448" t="str">
        <f t="array" ref="V484">IFERROR(IF(INDEX('Disaggregation Data'!$P$315:$P$616,MATCH(LEFT(X484,255),LEFT('Disaggregation Data'!$J$315:$J$616,255),0))=0,"",INDEX('Disaggregation Data'!$P$315:$P$616,MATCH(LEFT(X484,255),LEFT('Disaggregation Data'!J$315:$J$616,255),0))),"")</f>
        <v/>
      </c>
      <c r="W484" s="528"/>
      <c r="X484" s="528" t="str">
        <f t="shared" si="32"/>
        <v/>
      </c>
      <c r="Y484" s="528">
        <f t="shared" si="33"/>
        <v>87</v>
      </c>
      <c r="Z484" s="528" t="str">
        <f t="shared" si="34"/>
        <v/>
      </c>
      <c r="AA484" s="528" t="b">
        <f t="shared" si="35"/>
        <v>0</v>
      </c>
      <c r="AB484" s="528" t="s">
        <v>2197</v>
      </c>
      <c r="AC484" s="528" t="str">
        <f t="array" ref="AC484">IFERROR(IF(INDEX('Disaggregation Records'!$G$95:$G$183,MATCH(LEFT(Z484,255),LEFT('Disaggregation Records'!$D$95:$D$183,255),0))=0,"",INDEX('Disaggregation Records'!$G$95:$G$183,MATCH(LEFT(Z484,255),LEFT('Disaggregation Records'!$D$95:$D$183,255),0))),"")</f>
        <v/>
      </c>
      <c r="AD484" s="528" t="s">
        <v>952</v>
      </c>
      <c r="AE484" s="393"/>
      <c r="AF484" s="134"/>
      <c r="AG484" s="134"/>
    </row>
    <row r="485" spans="1:33" ht="47.1" customHeight="1" x14ac:dyDescent="0.25">
      <c r="A485" s="410">
        <v>16</v>
      </c>
      <c r="B485" s="428" t="str">
        <f>IFERROR(VLOOKUP(A485,'Coverage Indicators - Section D'!$A$10:$Y$42,25,FALSE),"")</f>
        <v/>
      </c>
      <c r="C485" s="523" t="str">
        <f t="array" ref="C485">IFERROR(IF(INDEX('Disaggregation Records'!$E$95:$E$183,MATCH(LEFT(Z485,255),LEFT('Disaggregation Records'!$D$95:$D$183,255),0))=0,"",INDEX('Disaggregation Records'!$E$95:$E$183,MATCH(LEFT(Z485,255),LEFT('Disaggregation Records'!$D$95:$D$183,255),0))),"")</f>
        <v/>
      </c>
      <c r="D485" s="523" t="str">
        <f t="array" ref="D485">IFERROR(IF(INDEX('Disaggregation Records'!$F$95:$F$183,MATCH(LEFT(Z485,255),LEFT('Disaggregation Records'!$D$95:$D$183,255),0))=0,"",INDEX('Disaggregation Records'!$F$95:$F$183,MATCH(LEFT(Z485,255),LEFT('Disaggregation Records'!$D$95:$D$183,255),0))),"")</f>
        <v/>
      </c>
      <c r="E485" s="430" t="str">
        <f t="array" ref="E485">IFERROR(IF(INDEX('Disaggregation Data'!$K$315:$K$616,MATCH(LEFT(X485,255),LEFT('Disaggregation Data'!$J$315:$J$616,255),0))=0,"",INDEX('Disaggregation Data'!$K$315:$K$616,MATCH(LEFT(X485,255),LEFT('Disaggregation Data'!J$315:$J$616,255),0))),"")</f>
        <v/>
      </c>
      <c r="F485" s="431" t="str">
        <f t="array" ref="F485">IFERROR(IF(INDEX('Disaggregation Data'!$L$315:$L$616,MATCH(LEFT(X485,255),LEFT('Disaggregation Data'!$J$315:$J$616,255),0))=0,"",INDEX('Disaggregation Data'!$L$315:$L$616,MATCH(LEFT(X485,255),LEFT('Disaggregation Data'!J$315:$J$616,255),0))),"")</f>
        <v/>
      </c>
      <c r="G485" s="495" t="str">
        <f t="array" ref="G485">IFERROR(IF(INDEX('Disaggregation Data'!$M$315:$M$616,MATCH(LEFT(X485,255),LEFT('Disaggregation Data'!$J$315:$J$616,255),0))=0,(E485/F485)*100,INDEX('Disaggregation Data'!$M$315:$M$616,MATCH(LEFT(X485,255),LEFT('Disaggregation Data'!J$315:$J$616,255),0))),"")</f>
        <v/>
      </c>
      <c r="H485" s="434" t="str">
        <f t="array" ref="H485">IFERROR(IF(INDEX('Disaggregation Data'!$N$315:$N$616,MATCH(LEFT(X485,255),LEFT('Disaggregation Data'!$J$315:$J$616,255),0))=0,"",INDEX('Disaggregation Data'!$N$315:$N$616,MATCH(LEFT(X485,255),LEFT('Disaggregation Data'!J$315:$J$616,255),0))),"")</f>
        <v/>
      </c>
      <c r="I485" s="434" t="str">
        <f t="array" ref="I485">IFERROR(IF(INDEX('Disaggregation Data'!$Q$315:$Q$616,MATCH(LEFT(X485,255),LEFT('Disaggregation Data'!$J$315:$J$616,255),0))=0,"",INDEX('Disaggregation Data'!$Q$315:$Q$616,MATCH(LEFT(X485,255),LEFT('Disaggregation Data'!J$315:$J$616,255),0))),"")</f>
        <v/>
      </c>
      <c r="J485" s="448" t="str">
        <f t="array" ref="J485">IFERROR(IF(INDEX('Disaggregation Data'!$R$315:$R$616,MATCH(LEFT(X485,255),LEFT('Disaggregation Data'!$J$315:$J$616,255),0))=0,"",INDEX('Disaggregation Data'!$R$315:$R$616,MATCH(LEFT(X485,255),LEFT('Disaggregation Data'!J$315:$J$616,255),0))),"")</f>
        <v/>
      </c>
      <c r="K485" s="485"/>
      <c r="L485" s="485"/>
      <c r="M485" s="485"/>
      <c r="N485" s="485"/>
      <c r="O485" s="485"/>
      <c r="P485" s="430"/>
      <c r="Q485" s="430"/>
      <c r="R485" s="430"/>
      <c r="S485" s="430"/>
      <c r="T485" s="430"/>
      <c r="U485" s="434" t="str">
        <f t="array" ref="U485">IFERROR(IF(INDEX('Disaggregation Data'!$O$315:$O$616,MATCH(LEFT(X485,255),LEFT('Disaggregation Data'!$J$315:$J$616,255),0))=0,"",INDEX('Disaggregation Data'!$O$315:$O$616,MATCH(LEFT(X485,255),LEFT('Disaggregation Data'!J$315:$J$616,255),0))),"")</f>
        <v/>
      </c>
      <c r="V485" s="448" t="str">
        <f t="array" ref="V485">IFERROR(IF(INDEX('Disaggregation Data'!$P$315:$P$616,MATCH(LEFT(X485,255),LEFT('Disaggregation Data'!$J$315:$J$616,255),0))=0,"",INDEX('Disaggregation Data'!$P$315:$P$616,MATCH(LEFT(X485,255),LEFT('Disaggregation Data'!J$315:$J$616,255),0))),"")</f>
        <v/>
      </c>
      <c r="W485" s="528"/>
      <c r="X485" s="528" t="str">
        <f t="shared" si="32"/>
        <v/>
      </c>
      <c r="Y485" s="528">
        <f t="shared" si="33"/>
        <v>88</v>
      </c>
      <c r="Z485" s="528" t="str">
        <f t="shared" si="34"/>
        <v/>
      </c>
      <c r="AA485" s="528" t="b">
        <f t="shared" si="35"/>
        <v>0</v>
      </c>
      <c r="AB485" s="528" t="s">
        <v>2198</v>
      </c>
      <c r="AC485" s="528" t="str">
        <f t="array" ref="AC485">IFERROR(IF(INDEX('Disaggregation Records'!$G$95:$G$183,MATCH(LEFT(Z485,255),LEFT('Disaggregation Records'!$D$95:$D$183,255),0))=0,"",INDEX('Disaggregation Records'!$G$95:$G$183,MATCH(LEFT(Z485,255),LEFT('Disaggregation Records'!$D$95:$D$183,255),0))),"")</f>
        <v/>
      </c>
      <c r="AD485" s="528" t="s">
        <v>952</v>
      </c>
      <c r="AE485" s="393"/>
      <c r="AF485" s="134"/>
      <c r="AG485" s="134"/>
    </row>
    <row r="486" spans="1:33" ht="47.1" customHeight="1" x14ac:dyDescent="0.25">
      <c r="A486" s="410">
        <v>16</v>
      </c>
      <c r="B486" s="428" t="str">
        <f>IFERROR(VLOOKUP(A486,'Coverage Indicators - Section D'!$A$10:$Y$42,25,FALSE),"")</f>
        <v/>
      </c>
      <c r="C486" s="523" t="str">
        <f t="array" ref="C486">IFERROR(IF(INDEX('Disaggregation Records'!$E$95:$E$183,MATCH(LEFT(Z486,255),LEFT('Disaggregation Records'!$D$95:$D$183,255),0))=0,"",INDEX('Disaggregation Records'!$E$95:$E$183,MATCH(LEFT(Z486,255),LEFT('Disaggregation Records'!$D$95:$D$183,255),0))),"")</f>
        <v/>
      </c>
      <c r="D486" s="523" t="str">
        <f t="array" ref="D486">IFERROR(IF(INDEX('Disaggregation Records'!$F$95:$F$183,MATCH(LEFT(Z486,255),LEFT('Disaggregation Records'!$D$95:$D$183,255),0))=0,"",INDEX('Disaggregation Records'!$F$95:$F$183,MATCH(LEFT(Z486,255),LEFT('Disaggregation Records'!$D$95:$D$183,255),0))),"")</f>
        <v/>
      </c>
      <c r="E486" s="430" t="str">
        <f t="array" ref="E486">IFERROR(IF(INDEX('Disaggregation Data'!$K$315:$K$616,MATCH(LEFT(X486,255),LEFT('Disaggregation Data'!$J$315:$J$616,255),0))=0,"",INDEX('Disaggregation Data'!$K$315:$K$616,MATCH(LEFT(X486,255),LEFT('Disaggregation Data'!J$315:$J$616,255),0))),"")</f>
        <v/>
      </c>
      <c r="F486" s="431" t="str">
        <f t="array" ref="F486">IFERROR(IF(INDEX('Disaggregation Data'!$L$315:$L$616,MATCH(LEFT(X486,255),LEFT('Disaggregation Data'!$J$315:$J$616,255),0))=0,"",INDEX('Disaggregation Data'!$L$315:$L$616,MATCH(LEFT(X486,255),LEFT('Disaggregation Data'!J$315:$J$616,255),0))),"")</f>
        <v/>
      </c>
      <c r="G486" s="495" t="str">
        <f t="array" ref="G486">IFERROR(IF(INDEX('Disaggregation Data'!$M$315:$M$616,MATCH(LEFT(X486,255),LEFT('Disaggregation Data'!$J$315:$J$616,255),0))=0,(E486/F486)*100,INDEX('Disaggregation Data'!$M$315:$M$616,MATCH(LEFT(X486,255),LEFT('Disaggregation Data'!J$315:$J$616,255),0))),"")</f>
        <v/>
      </c>
      <c r="H486" s="434" t="str">
        <f t="array" ref="H486">IFERROR(IF(INDEX('Disaggregation Data'!$N$315:$N$616,MATCH(LEFT(X486,255),LEFT('Disaggregation Data'!$J$315:$J$616,255),0))=0,"",INDEX('Disaggregation Data'!$N$315:$N$616,MATCH(LEFT(X486,255),LEFT('Disaggregation Data'!J$315:$J$616,255),0))),"")</f>
        <v/>
      </c>
      <c r="I486" s="434" t="str">
        <f t="array" ref="I486">IFERROR(IF(INDEX('Disaggregation Data'!$Q$315:$Q$616,MATCH(LEFT(X486,255),LEFT('Disaggregation Data'!$J$315:$J$616,255),0))=0,"",INDEX('Disaggregation Data'!$Q$315:$Q$616,MATCH(LEFT(X486,255),LEFT('Disaggregation Data'!J$315:$J$616,255),0))),"")</f>
        <v/>
      </c>
      <c r="J486" s="448" t="str">
        <f t="array" ref="J486">IFERROR(IF(INDEX('Disaggregation Data'!$R$315:$R$616,MATCH(LEFT(X486,255),LEFT('Disaggregation Data'!$J$315:$J$616,255),0))=0,"",INDEX('Disaggregation Data'!$R$315:$R$616,MATCH(LEFT(X486,255),LEFT('Disaggregation Data'!J$315:$J$616,255),0))),"")</f>
        <v/>
      </c>
      <c r="K486" s="485"/>
      <c r="L486" s="485"/>
      <c r="M486" s="485"/>
      <c r="N486" s="485"/>
      <c r="O486" s="485"/>
      <c r="P486" s="430"/>
      <c r="Q486" s="430"/>
      <c r="R486" s="430"/>
      <c r="S486" s="430"/>
      <c r="T486" s="430"/>
      <c r="U486" s="434" t="str">
        <f t="array" ref="U486">IFERROR(IF(INDEX('Disaggregation Data'!$O$315:$O$616,MATCH(LEFT(X486,255),LEFT('Disaggregation Data'!$J$315:$J$616,255),0))=0,"",INDEX('Disaggregation Data'!$O$315:$O$616,MATCH(LEFT(X486,255),LEFT('Disaggregation Data'!J$315:$J$616,255),0))),"")</f>
        <v/>
      </c>
      <c r="V486" s="448" t="str">
        <f t="array" ref="V486">IFERROR(IF(INDEX('Disaggregation Data'!$P$315:$P$616,MATCH(LEFT(X486,255),LEFT('Disaggregation Data'!$J$315:$J$616,255),0))=0,"",INDEX('Disaggregation Data'!$P$315:$P$616,MATCH(LEFT(X486,255),LEFT('Disaggregation Data'!J$315:$J$616,255),0))),"")</f>
        <v/>
      </c>
      <c r="W486" s="528"/>
      <c r="X486" s="528" t="str">
        <f t="shared" si="32"/>
        <v/>
      </c>
      <c r="Y486" s="528">
        <f t="shared" si="33"/>
        <v>89</v>
      </c>
      <c r="Z486" s="528" t="str">
        <f t="shared" si="34"/>
        <v/>
      </c>
      <c r="AA486" s="528" t="b">
        <f t="shared" si="35"/>
        <v>0</v>
      </c>
      <c r="AB486" s="528" t="s">
        <v>2199</v>
      </c>
      <c r="AC486" s="528" t="str">
        <f t="array" ref="AC486">IFERROR(IF(INDEX('Disaggregation Records'!$G$95:$G$183,MATCH(LEFT(Z486,255),LEFT('Disaggregation Records'!$D$95:$D$183,255),0))=0,"",INDEX('Disaggregation Records'!$G$95:$G$183,MATCH(LEFT(Z486,255),LEFT('Disaggregation Records'!$D$95:$D$183,255),0))),"")</f>
        <v/>
      </c>
      <c r="AD486" s="528" t="s">
        <v>952</v>
      </c>
      <c r="AE486" s="393"/>
      <c r="AF486" s="134"/>
      <c r="AG486" s="134"/>
    </row>
    <row r="487" spans="1:33" ht="47.1" customHeight="1" x14ac:dyDescent="0.25">
      <c r="A487" s="410">
        <v>17</v>
      </c>
      <c r="B487" s="428" t="str">
        <f>IFERROR(VLOOKUP(A487,'Coverage Indicators - Section D'!$A$10:$Y$42,25,FALSE),"")</f>
        <v/>
      </c>
      <c r="C487" s="523" t="str">
        <f t="array" ref="C487">IFERROR(IF(INDEX('Disaggregation Records'!$E$95:$E$183,MATCH(LEFT(Z487,255),LEFT('Disaggregation Records'!$D$95:$D$183,255),0))=0,"",INDEX('Disaggregation Records'!$E$95:$E$183,MATCH(LEFT(Z487,255),LEFT('Disaggregation Records'!$D$95:$D$183,255),0))),"")</f>
        <v/>
      </c>
      <c r="D487" s="523" t="str">
        <f t="array" ref="D487">IFERROR(IF(INDEX('Disaggregation Records'!$F$95:$F$183,MATCH(LEFT(Z487,255),LEFT('Disaggregation Records'!$D$95:$D$183,255),0))=0,"",INDEX('Disaggregation Records'!$F$95:$F$183,MATCH(LEFT(Z487,255),LEFT('Disaggregation Records'!$D$95:$D$183,255),0))),"")</f>
        <v/>
      </c>
      <c r="E487" s="430" t="str">
        <f t="array" ref="E487">IFERROR(IF(INDEX('Disaggregation Data'!$K$315:$K$616,MATCH(LEFT(X487,255),LEFT('Disaggregation Data'!$J$315:$J$616,255),0))=0,"",INDEX('Disaggregation Data'!$K$315:$K$616,MATCH(LEFT(X487,255),LEFT('Disaggregation Data'!J$315:$J$616,255),0))),"")</f>
        <v/>
      </c>
      <c r="F487" s="431" t="str">
        <f t="array" ref="F487">IFERROR(IF(INDEX('Disaggregation Data'!$L$315:$L$616,MATCH(LEFT(X487,255),LEFT('Disaggregation Data'!$J$315:$J$616,255),0))=0,"",INDEX('Disaggregation Data'!$L$315:$L$616,MATCH(LEFT(X487,255),LEFT('Disaggregation Data'!J$315:$J$616,255),0))),"")</f>
        <v/>
      </c>
      <c r="G487" s="495" t="str">
        <f t="array" ref="G487">IFERROR(IF(INDEX('Disaggregation Data'!$M$315:$M$616,MATCH(LEFT(X487,255),LEFT('Disaggregation Data'!$J$315:$J$616,255),0))=0,(E487/F487)*100,INDEX('Disaggregation Data'!$M$315:$M$616,MATCH(LEFT(X487,255),LEFT('Disaggregation Data'!J$315:$J$616,255),0))),"")</f>
        <v/>
      </c>
      <c r="H487" s="434" t="str">
        <f t="array" ref="H487">IFERROR(IF(INDEX('Disaggregation Data'!$N$315:$N$616,MATCH(LEFT(X487,255),LEFT('Disaggregation Data'!$J$315:$J$616,255),0))=0,"",INDEX('Disaggregation Data'!$N$315:$N$616,MATCH(LEFT(X487,255),LEFT('Disaggregation Data'!J$315:$J$616,255),0))),"")</f>
        <v/>
      </c>
      <c r="I487" s="434" t="str">
        <f t="array" ref="I487">IFERROR(IF(INDEX('Disaggregation Data'!$Q$315:$Q$616,MATCH(LEFT(X487,255),LEFT('Disaggregation Data'!$J$315:$J$616,255),0))=0,"",INDEX('Disaggregation Data'!$Q$315:$Q$616,MATCH(LEFT(X487,255),LEFT('Disaggregation Data'!J$315:$J$616,255),0))),"")</f>
        <v/>
      </c>
      <c r="J487" s="448" t="str">
        <f t="array" ref="J487">IFERROR(IF(INDEX('Disaggregation Data'!$R$315:$R$616,MATCH(LEFT(X487,255),LEFT('Disaggregation Data'!$J$315:$J$616,255),0))=0,"",INDEX('Disaggregation Data'!$R$315:$R$616,MATCH(LEFT(X487,255),LEFT('Disaggregation Data'!J$315:$J$616,255),0))),"")</f>
        <v/>
      </c>
      <c r="K487" s="485"/>
      <c r="L487" s="485"/>
      <c r="M487" s="485"/>
      <c r="N487" s="485"/>
      <c r="O487" s="485"/>
      <c r="P487" s="430"/>
      <c r="Q487" s="430"/>
      <c r="R487" s="430"/>
      <c r="S487" s="430"/>
      <c r="T487" s="430"/>
      <c r="U487" s="434" t="str">
        <f t="array" ref="U487">IFERROR(IF(INDEX('Disaggregation Data'!$O$315:$O$616,MATCH(LEFT(X487,255),LEFT('Disaggregation Data'!$J$315:$J$616,255),0))=0,"",INDEX('Disaggregation Data'!$O$315:$O$616,MATCH(LEFT(X487,255),LEFT('Disaggregation Data'!J$315:$J$616,255),0))),"")</f>
        <v/>
      </c>
      <c r="V487" s="448" t="str">
        <f t="array" ref="V487">IFERROR(IF(INDEX('Disaggregation Data'!$P$315:$P$616,MATCH(LEFT(X487,255),LEFT('Disaggregation Data'!$J$315:$J$616,255),0))=0,"",INDEX('Disaggregation Data'!$P$315:$P$616,MATCH(LEFT(X487,255),LEFT('Disaggregation Data'!J$315:$J$616,255),0))),"")</f>
        <v/>
      </c>
      <c r="W487" s="528"/>
      <c r="X487" s="528" t="str">
        <f t="shared" si="32"/>
        <v/>
      </c>
      <c r="Y487" s="528">
        <f t="shared" si="33"/>
        <v>90</v>
      </c>
      <c r="Z487" s="528" t="str">
        <f t="shared" si="34"/>
        <v/>
      </c>
      <c r="AA487" s="528" t="b">
        <f t="shared" si="35"/>
        <v>0</v>
      </c>
      <c r="AB487" s="528" t="s">
        <v>2200</v>
      </c>
      <c r="AC487" s="528" t="str">
        <f t="array" ref="AC487">IFERROR(IF(INDEX('Disaggregation Records'!$G$95:$G$183,MATCH(LEFT(Z487,255),LEFT('Disaggregation Records'!$D$95:$D$183,255),0))=0,"",INDEX('Disaggregation Records'!$G$95:$G$183,MATCH(LEFT(Z487,255),LEFT('Disaggregation Records'!$D$95:$D$183,255),0))),"")</f>
        <v/>
      </c>
      <c r="AD487" s="528" t="s">
        <v>953</v>
      </c>
      <c r="AE487" s="393"/>
      <c r="AF487" s="134"/>
      <c r="AG487" s="134"/>
    </row>
    <row r="488" spans="1:33" ht="47.1" customHeight="1" x14ac:dyDescent="0.25">
      <c r="A488" s="410">
        <v>17</v>
      </c>
      <c r="B488" s="428" t="str">
        <f>IFERROR(VLOOKUP(A488,'Coverage Indicators - Section D'!$A$10:$Y$42,25,FALSE),"")</f>
        <v/>
      </c>
      <c r="C488" s="523" t="str">
        <f t="array" ref="C488">IFERROR(IF(INDEX('Disaggregation Records'!$E$95:$E$183,MATCH(LEFT(Z488,255),LEFT('Disaggregation Records'!$D$95:$D$183,255),0))=0,"",INDEX('Disaggregation Records'!$E$95:$E$183,MATCH(LEFT(Z488,255),LEFT('Disaggregation Records'!$D$95:$D$183,255),0))),"")</f>
        <v/>
      </c>
      <c r="D488" s="523" t="str">
        <f t="array" ref="D488">IFERROR(IF(INDEX('Disaggregation Records'!$F$95:$F$183,MATCH(LEFT(Z488,255),LEFT('Disaggregation Records'!$D$95:$D$183,255),0))=0,"",INDEX('Disaggregation Records'!$F$95:$F$183,MATCH(LEFT(Z488,255),LEFT('Disaggregation Records'!$D$95:$D$183,255),0))),"")</f>
        <v/>
      </c>
      <c r="E488" s="430" t="str">
        <f t="array" ref="E488">IFERROR(IF(INDEX('Disaggregation Data'!$K$315:$K$616,MATCH(LEFT(X488,255),LEFT('Disaggregation Data'!$J$315:$J$616,255),0))=0,"",INDEX('Disaggregation Data'!$K$315:$K$616,MATCH(LEFT(X488,255),LEFT('Disaggregation Data'!J$315:$J$616,255),0))),"")</f>
        <v/>
      </c>
      <c r="F488" s="431" t="str">
        <f t="array" ref="F488">IFERROR(IF(INDEX('Disaggregation Data'!$L$315:$L$616,MATCH(LEFT(X488,255),LEFT('Disaggregation Data'!$J$315:$J$616,255),0))=0,"",INDEX('Disaggregation Data'!$L$315:$L$616,MATCH(LEFT(X488,255),LEFT('Disaggregation Data'!J$315:$J$616,255),0))),"")</f>
        <v/>
      </c>
      <c r="G488" s="495" t="str">
        <f t="array" ref="G488">IFERROR(IF(INDEX('Disaggregation Data'!$M$315:$M$616,MATCH(LEFT(X488,255),LEFT('Disaggregation Data'!$J$315:$J$616,255),0))=0,(E488/F488)*100,INDEX('Disaggregation Data'!$M$315:$M$616,MATCH(LEFT(X488,255),LEFT('Disaggregation Data'!J$315:$J$616,255),0))),"")</f>
        <v/>
      </c>
      <c r="H488" s="434" t="str">
        <f t="array" ref="H488">IFERROR(IF(INDEX('Disaggregation Data'!$N$315:$N$616,MATCH(LEFT(X488,255),LEFT('Disaggregation Data'!$J$315:$J$616,255),0))=0,"",INDEX('Disaggregation Data'!$N$315:$N$616,MATCH(LEFT(X488,255),LEFT('Disaggregation Data'!J$315:$J$616,255),0))),"")</f>
        <v/>
      </c>
      <c r="I488" s="434" t="str">
        <f t="array" ref="I488">IFERROR(IF(INDEX('Disaggregation Data'!$Q$315:$Q$616,MATCH(LEFT(X488,255),LEFT('Disaggregation Data'!$J$315:$J$616,255),0))=0,"",INDEX('Disaggregation Data'!$Q$315:$Q$616,MATCH(LEFT(X488,255),LEFT('Disaggregation Data'!J$315:$J$616,255),0))),"")</f>
        <v/>
      </c>
      <c r="J488" s="448" t="str">
        <f t="array" ref="J488">IFERROR(IF(INDEX('Disaggregation Data'!$R$315:$R$616,MATCH(LEFT(X488,255),LEFT('Disaggregation Data'!$J$315:$J$616,255),0))=0,"",INDEX('Disaggregation Data'!$R$315:$R$616,MATCH(LEFT(X488,255),LEFT('Disaggregation Data'!J$315:$J$616,255),0))),"")</f>
        <v/>
      </c>
      <c r="K488" s="485"/>
      <c r="L488" s="485"/>
      <c r="M488" s="485"/>
      <c r="N488" s="485"/>
      <c r="O488" s="485"/>
      <c r="P488" s="430"/>
      <c r="Q488" s="430"/>
      <c r="R488" s="430"/>
      <c r="S488" s="430"/>
      <c r="T488" s="430"/>
      <c r="U488" s="434" t="str">
        <f t="array" ref="U488">IFERROR(IF(INDEX('Disaggregation Data'!$O$315:$O$616,MATCH(LEFT(X488,255),LEFT('Disaggregation Data'!$J$315:$J$616,255),0))=0,"",INDEX('Disaggregation Data'!$O$315:$O$616,MATCH(LEFT(X488,255),LEFT('Disaggregation Data'!J$315:$J$616,255),0))),"")</f>
        <v/>
      </c>
      <c r="V488" s="448" t="str">
        <f t="array" ref="V488">IFERROR(IF(INDEX('Disaggregation Data'!$P$315:$P$616,MATCH(LEFT(X488,255),LEFT('Disaggregation Data'!$J$315:$J$616,255),0))=0,"",INDEX('Disaggregation Data'!$P$315:$P$616,MATCH(LEFT(X488,255),LEFT('Disaggregation Data'!J$315:$J$616,255),0))),"")</f>
        <v/>
      </c>
      <c r="W488" s="528"/>
      <c r="X488" s="528" t="str">
        <f t="shared" si="32"/>
        <v/>
      </c>
      <c r="Y488" s="528">
        <f t="shared" si="33"/>
        <v>91</v>
      </c>
      <c r="Z488" s="528" t="str">
        <f t="shared" si="34"/>
        <v/>
      </c>
      <c r="AA488" s="528" t="b">
        <f t="shared" si="35"/>
        <v>0</v>
      </c>
      <c r="AB488" s="528" t="s">
        <v>2201</v>
      </c>
      <c r="AC488" s="528" t="str">
        <f t="array" ref="AC488">IFERROR(IF(INDEX('Disaggregation Records'!$G$95:$G$183,MATCH(LEFT(Z488,255),LEFT('Disaggregation Records'!$D$95:$D$183,255),0))=0,"",INDEX('Disaggregation Records'!$G$95:$G$183,MATCH(LEFT(Z488,255),LEFT('Disaggregation Records'!$D$95:$D$183,255),0))),"")</f>
        <v/>
      </c>
      <c r="AD488" s="528" t="s">
        <v>953</v>
      </c>
      <c r="AE488" s="393"/>
      <c r="AF488" s="134"/>
      <c r="AG488" s="134"/>
    </row>
    <row r="489" spans="1:33" ht="47.1" customHeight="1" x14ac:dyDescent="0.25">
      <c r="A489" s="410">
        <v>17</v>
      </c>
      <c r="B489" s="428" t="str">
        <f>IFERROR(VLOOKUP(A489,'Coverage Indicators - Section D'!$A$10:$Y$42,25,FALSE),"")</f>
        <v/>
      </c>
      <c r="C489" s="523" t="str">
        <f t="array" ref="C489">IFERROR(IF(INDEX('Disaggregation Records'!$E$95:$E$183,MATCH(LEFT(Z489,255),LEFT('Disaggregation Records'!$D$95:$D$183,255),0))=0,"",INDEX('Disaggregation Records'!$E$95:$E$183,MATCH(LEFT(Z489,255),LEFT('Disaggregation Records'!$D$95:$D$183,255),0))),"")</f>
        <v/>
      </c>
      <c r="D489" s="523" t="str">
        <f t="array" ref="D489">IFERROR(IF(INDEX('Disaggregation Records'!$F$95:$F$183,MATCH(LEFT(Z489,255),LEFT('Disaggregation Records'!$D$95:$D$183,255),0))=0,"",INDEX('Disaggregation Records'!$F$95:$F$183,MATCH(LEFT(Z489,255),LEFT('Disaggregation Records'!$D$95:$D$183,255),0))),"")</f>
        <v/>
      </c>
      <c r="E489" s="430" t="str">
        <f t="array" ref="E489">IFERROR(IF(INDEX('Disaggregation Data'!$K$315:$K$616,MATCH(LEFT(X489,255),LEFT('Disaggregation Data'!$J$315:$J$616,255),0))=0,"",INDEX('Disaggregation Data'!$K$315:$K$616,MATCH(LEFT(X489,255),LEFT('Disaggregation Data'!J$315:$J$616,255),0))),"")</f>
        <v/>
      </c>
      <c r="F489" s="431" t="str">
        <f t="array" ref="F489">IFERROR(IF(INDEX('Disaggregation Data'!$L$315:$L$616,MATCH(LEFT(X489,255),LEFT('Disaggregation Data'!$J$315:$J$616,255),0))=0,"",INDEX('Disaggregation Data'!$L$315:$L$616,MATCH(LEFT(X489,255),LEFT('Disaggregation Data'!J$315:$J$616,255),0))),"")</f>
        <v/>
      </c>
      <c r="G489" s="495" t="str">
        <f t="array" ref="G489">IFERROR(IF(INDEX('Disaggregation Data'!$M$315:$M$616,MATCH(LEFT(X489,255),LEFT('Disaggregation Data'!$J$315:$J$616,255),0))=0,(E489/F489)*100,INDEX('Disaggregation Data'!$M$315:$M$616,MATCH(LEFT(X489,255),LEFT('Disaggregation Data'!J$315:$J$616,255),0))),"")</f>
        <v/>
      </c>
      <c r="H489" s="434" t="str">
        <f t="array" ref="H489">IFERROR(IF(INDEX('Disaggregation Data'!$N$315:$N$616,MATCH(LEFT(X489,255),LEFT('Disaggregation Data'!$J$315:$J$616,255),0))=0,"",INDEX('Disaggregation Data'!$N$315:$N$616,MATCH(LEFT(X489,255),LEFT('Disaggregation Data'!J$315:$J$616,255),0))),"")</f>
        <v/>
      </c>
      <c r="I489" s="434" t="str">
        <f t="array" ref="I489">IFERROR(IF(INDEX('Disaggregation Data'!$Q$315:$Q$616,MATCH(LEFT(X489,255),LEFT('Disaggregation Data'!$J$315:$J$616,255),0))=0,"",INDEX('Disaggregation Data'!$Q$315:$Q$616,MATCH(LEFT(X489,255),LEFT('Disaggregation Data'!J$315:$J$616,255),0))),"")</f>
        <v/>
      </c>
      <c r="J489" s="448" t="str">
        <f t="array" ref="J489">IFERROR(IF(INDEX('Disaggregation Data'!$R$315:$R$616,MATCH(LEFT(X489,255),LEFT('Disaggregation Data'!$J$315:$J$616,255),0))=0,"",INDEX('Disaggregation Data'!$R$315:$R$616,MATCH(LEFT(X489,255),LEFT('Disaggregation Data'!J$315:$J$616,255),0))),"")</f>
        <v/>
      </c>
      <c r="K489" s="485"/>
      <c r="L489" s="485"/>
      <c r="M489" s="485"/>
      <c r="N489" s="485"/>
      <c r="O489" s="485"/>
      <c r="P489" s="430"/>
      <c r="Q489" s="430"/>
      <c r="R489" s="430"/>
      <c r="S489" s="430"/>
      <c r="T489" s="430"/>
      <c r="U489" s="434" t="str">
        <f t="array" ref="U489">IFERROR(IF(INDEX('Disaggregation Data'!$O$315:$O$616,MATCH(LEFT(X489,255),LEFT('Disaggregation Data'!$J$315:$J$616,255),0))=0,"",INDEX('Disaggregation Data'!$O$315:$O$616,MATCH(LEFT(X489,255),LEFT('Disaggregation Data'!J$315:$J$616,255),0))),"")</f>
        <v/>
      </c>
      <c r="V489" s="448" t="str">
        <f t="array" ref="V489">IFERROR(IF(INDEX('Disaggregation Data'!$P$315:$P$616,MATCH(LEFT(X489,255),LEFT('Disaggregation Data'!$J$315:$J$616,255),0))=0,"",INDEX('Disaggregation Data'!$P$315:$P$616,MATCH(LEFT(X489,255),LEFT('Disaggregation Data'!J$315:$J$616,255),0))),"")</f>
        <v/>
      </c>
      <c r="W489" s="528"/>
      <c r="X489" s="528" t="str">
        <f t="shared" si="32"/>
        <v/>
      </c>
      <c r="Y489" s="528">
        <f t="shared" si="33"/>
        <v>92</v>
      </c>
      <c r="Z489" s="528" t="str">
        <f t="shared" si="34"/>
        <v/>
      </c>
      <c r="AA489" s="528" t="b">
        <f t="shared" si="35"/>
        <v>0</v>
      </c>
      <c r="AB489" s="528" t="s">
        <v>2202</v>
      </c>
      <c r="AC489" s="528" t="str">
        <f t="array" ref="AC489">IFERROR(IF(INDEX('Disaggregation Records'!$G$95:$G$183,MATCH(LEFT(Z489,255),LEFT('Disaggregation Records'!$D$95:$D$183,255),0))=0,"",INDEX('Disaggregation Records'!$G$95:$G$183,MATCH(LEFT(Z489,255),LEFT('Disaggregation Records'!$D$95:$D$183,255),0))),"")</f>
        <v/>
      </c>
      <c r="AD489" s="528" t="s">
        <v>953</v>
      </c>
      <c r="AE489" s="393"/>
      <c r="AF489" s="134"/>
      <c r="AG489" s="134"/>
    </row>
    <row r="490" spans="1:33" ht="47.1" customHeight="1" x14ac:dyDescent="0.25">
      <c r="A490" s="410">
        <v>17</v>
      </c>
      <c r="B490" s="428" t="str">
        <f>IFERROR(VLOOKUP(A490,'Coverage Indicators - Section D'!$A$10:$Y$42,25,FALSE),"")</f>
        <v/>
      </c>
      <c r="C490" s="523" t="str">
        <f t="array" ref="C490">IFERROR(IF(INDEX('Disaggregation Records'!$E$95:$E$183,MATCH(LEFT(Z490,255),LEFT('Disaggregation Records'!$D$95:$D$183,255),0))=0,"",INDEX('Disaggregation Records'!$E$95:$E$183,MATCH(LEFT(Z490,255),LEFT('Disaggregation Records'!$D$95:$D$183,255),0))),"")</f>
        <v/>
      </c>
      <c r="D490" s="523" t="str">
        <f t="array" ref="D490">IFERROR(IF(INDEX('Disaggregation Records'!$F$95:$F$183,MATCH(LEFT(Z490,255),LEFT('Disaggregation Records'!$D$95:$D$183,255),0))=0,"",INDEX('Disaggregation Records'!$F$95:$F$183,MATCH(LEFT(Z490,255),LEFT('Disaggregation Records'!$D$95:$D$183,255),0))),"")</f>
        <v/>
      </c>
      <c r="E490" s="430" t="str">
        <f t="array" ref="E490">IFERROR(IF(INDEX('Disaggregation Data'!$K$315:$K$616,MATCH(LEFT(X490,255),LEFT('Disaggregation Data'!$J$315:$J$616,255),0))=0,"",INDEX('Disaggregation Data'!$K$315:$K$616,MATCH(LEFT(X490,255),LEFT('Disaggregation Data'!J$315:$J$616,255),0))),"")</f>
        <v/>
      </c>
      <c r="F490" s="431" t="str">
        <f t="array" ref="F490">IFERROR(IF(INDEX('Disaggregation Data'!$L$315:$L$616,MATCH(LEFT(X490,255),LEFT('Disaggregation Data'!$J$315:$J$616,255),0))=0,"",INDEX('Disaggregation Data'!$L$315:$L$616,MATCH(LEFT(X490,255),LEFT('Disaggregation Data'!J$315:$J$616,255),0))),"")</f>
        <v/>
      </c>
      <c r="G490" s="495" t="str">
        <f t="array" ref="G490">IFERROR(IF(INDEX('Disaggregation Data'!$M$315:$M$616,MATCH(LEFT(X490,255),LEFT('Disaggregation Data'!$J$315:$J$616,255),0))=0,(E490/F490)*100,INDEX('Disaggregation Data'!$M$315:$M$616,MATCH(LEFT(X490,255),LEFT('Disaggregation Data'!J$315:$J$616,255),0))),"")</f>
        <v/>
      </c>
      <c r="H490" s="434" t="str">
        <f t="array" ref="H490">IFERROR(IF(INDEX('Disaggregation Data'!$N$315:$N$616,MATCH(LEFT(X490,255),LEFT('Disaggregation Data'!$J$315:$J$616,255),0))=0,"",INDEX('Disaggregation Data'!$N$315:$N$616,MATCH(LEFT(X490,255),LEFT('Disaggregation Data'!J$315:$J$616,255),0))),"")</f>
        <v/>
      </c>
      <c r="I490" s="434" t="str">
        <f t="array" ref="I490">IFERROR(IF(INDEX('Disaggregation Data'!$Q$315:$Q$616,MATCH(LEFT(X490,255),LEFT('Disaggregation Data'!$J$315:$J$616,255),0))=0,"",INDEX('Disaggregation Data'!$Q$315:$Q$616,MATCH(LEFT(X490,255),LEFT('Disaggregation Data'!J$315:$J$616,255),0))),"")</f>
        <v/>
      </c>
      <c r="J490" s="448" t="str">
        <f t="array" ref="J490">IFERROR(IF(INDEX('Disaggregation Data'!$R$315:$R$616,MATCH(LEFT(X490,255),LEFT('Disaggregation Data'!$J$315:$J$616,255),0))=0,"",INDEX('Disaggregation Data'!$R$315:$R$616,MATCH(LEFT(X490,255),LEFT('Disaggregation Data'!J$315:$J$616,255),0))),"")</f>
        <v/>
      </c>
      <c r="K490" s="485"/>
      <c r="L490" s="485"/>
      <c r="M490" s="485"/>
      <c r="N490" s="485"/>
      <c r="O490" s="485"/>
      <c r="P490" s="430"/>
      <c r="Q490" s="430"/>
      <c r="R490" s="430"/>
      <c r="S490" s="430"/>
      <c r="T490" s="430"/>
      <c r="U490" s="434" t="str">
        <f t="array" ref="U490">IFERROR(IF(INDEX('Disaggregation Data'!$O$315:$O$616,MATCH(LEFT(X490,255),LEFT('Disaggregation Data'!$J$315:$J$616,255),0))=0,"",INDEX('Disaggregation Data'!$O$315:$O$616,MATCH(LEFT(X490,255),LEFT('Disaggregation Data'!J$315:$J$616,255),0))),"")</f>
        <v/>
      </c>
      <c r="V490" s="448" t="str">
        <f t="array" ref="V490">IFERROR(IF(INDEX('Disaggregation Data'!$P$315:$P$616,MATCH(LEFT(X490,255),LEFT('Disaggregation Data'!$J$315:$J$616,255),0))=0,"",INDEX('Disaggregation Data'!$P$315:$P$616,MATCH(LEFT(X490,255),LEFT('Disaggregation Data'!J$315:$J$616,255),0))),"")</f>
        <v/>
      </c>
      <c r="W490" s="528"/>
      <c r="X490" s="528" t="str">
        <f t="shared" si="32"/>
        <v/>
      </c>
      <c r="Y490" s="528">
        <f t="shared" si="33"/>
        <v>93</v>
      </c>
      <c r="Z490" s="528" t="str">
        <f t="shared" si="34"/>
        <v/>
      </c>
      <c r="AA490" s="528" t="b">
        <f t="shared" si="35"/>
        <v>0</v>
      </c>
      <c r="AB490" s="528" t="s">
        <v>2203</v>
      </c>
      <c r="AC490" s="528" t="str">
        <f t="array" ref="AC490">IFERROR(IF(INDEX('Disaggregation Records'!$G$95:$G$183,MATCH(LEFT(Z490,255),LEFT('Disaggregation Records'!$D$95:$D$183,255),0))=0,"",INDEX('Disaggregation Records'!$G$95:$G$183,MATCH(LEFT(Z490,255),LEFT('Disaggregation Records'!$D$95:$D$183,255),0))),"")</f>
        <v/>
      </c>
      <c r="AD490" s="528" t="s">
        <v>953</v>
      </c>
      <c r="AE490" s="393"/>
      <c r="AF490" s="134"/>
      <c r="AG490" s="134"/>
    </row>
    <row r="491" spans="1:33" ht="47.1" customHeight="1" x14ac:dyDescent="0.25">
      <c r="A491" s="410">
        <v>17</v>
      </c>
      <c r="B491" s="428" t="str">
        <f>IFERROR(VLOOKUP(A491,'Coverage Indicators - Section D'!$A$10:$Y$42,25,FALSE),"")</f>
        <v/>
      </c>
      <c r="C491" s="523" t="str">
        <f t="array" ref="C491">IFERROR(IF(INDEX('Disaggregation Records'!$E$95:$E$183,MATCH(LEFT(Z491,255),LEFT('Disaggregation Records'!$D$95:$D$183,255),0))=0,"",INDEX('Disaggregation Records'!$E$95:$E$183,MATCH(LEFT(Z491,255),LEFT('Disaggregation Records'!$D$95:$D$183,255),0))),"")</f>
        <v/>
      </c>
      <c r="D491" s="523" t="str">
        <f t="array" ref="D491">IFERROR(IF(INDEX('Disaggregation Records'!$F$95:$F$183,MATCH(LEFT(Z491,255),LEFT('Disaggregation Records'!$D$95:$D$183,255),0))=0,"",INDEX('Disaggregation Records'!$F$95:$F$183,MATCH(LEFT(Z491,255),LEFT('Disaggregation Records'!$D$95:$D$183,255),0))),"")</f>
        <v/>
      </c>
      <c r="E491" s="430" t="str">
        <f t="array" ref="E491">IFERROR(IF(INDEX('Disaggregation Data'!$K$315:$K$616,MATCH(LEFT(X491,255),LEFT('Disaggregation Data'!$J$315:$J$616,255),0))=0,"",INDEX('Disaggregation Data'!$K$315:$K$616,MATCH(LEFT(X491,255),LEFT('Disaggregation Data'!J$315:$J$616,255),0))),"")</f>
        <v/>
      </c>
      <c r="F491" s="431" t="str">
        <f t="array" ref="F491">IFERROR(IF(INDEX('Disaggregation Data'!$L$315:$L$616,MATCH(LEFT(X491,255),LEFT('Disaggregation Data'!$J$315:$J$616,255),0))=0,"",INDEX('Disaggregation Data'!$L$315:$L$616,MATCH(LEFT(X491,255),LEFT('Disaggregation Data'!J$315:$J$616,255),0))),"")</f>
        <v/>
      </c>
      <c r="G491" s="495" t="str">
        <f t="array" ref="G491">IFERROR(IF(INDEX('Disaggregation Data'!$M$315:$M$616,MATCH(LEFT(X491,255),LEFT('Disaggregation Data'!$J$315:$J$616,255),0))=0,(E491/F491)*100,INDEX('Disaggregation Data'!$M$315:$M$616,MATCH(LEFT(X491,255),LEFT('Disaggregation Data'!J$315:$J$616,255),0))),"")</f>
        <v/>
      </c>
      <c r="H491" s="434" t="str">
        <f t="array" ref="H491">IFERROR(IF(INDEX('Disaggregation Data'!$N$315:$N$616,MATCH(LEFT(X491,255),LEFT('Disaggregation Data'!$J$315:$J$616,255),0))=0,"",INDEX('Disaggregation Data'!$N$315:$N$616,MATCH(LEFT(X491,255),LEFT('Disaggregation Data'!J$315:$J$616,255),0))),"")</f>
        <v/>
      </c>
      <c r="I491" s="434" t="str">
        <f t="array" ref="I491">IFERROR(IF(INDEX('Disaggregation Data'!$Q$315:$Q$616,MATCH(LEFT(X491,255),LEFT('Disaggregation Data'!$J$315:$J$616,255),0))=0,"",INDEX('Disaggregation Data'!$Q$315:$Q$616,MATCH(LEFT(X491,255),LEFT('Disaggregation Data'!J$315:$J$616,255),0))),"")</f>
        <v/>
      </c>
      <c r="J491" s="448" t="str">
        <f t="array" ref="J491">IFERROR(IF(INDEX('Disaggregation Data'!$R$315:$R$616,MATCH(LEFT(X491,255),LEFT('Disaggregation Data'!$J$315:$J$616,255),0))=0,"",INDEX('Disaggregation Data'!$R$315:$R$616,MATCH(LEFT(X491,255),LEFT('Disaggregation Data'!J$315:$J$616,255),0))),"")</f>
        <v/>
      </c>
      <c r="K491" s="485"/>
      <c r="L491" s="485"/>
      <c r="M491" s="485"/>
      <c r="N491" s="485"/>
      <c r="O491" s="485"/>
      <c r="P491" s="430"/>
      <c r="Q491" s="430"/>
      <c r="R491" s="430"/>
      <c r="S491" s="430"/>
      <c r="T491" s="430"/>
      <c r="U491" s="434" t="str">
        <f t="array" ref="U491">IFERROR(IF(INDEX('Disaggregation Data'!$O$315:$O$616,MATCH(LEFT(X491,255),LEFT('Disaggregation Data'!$J$315:$J$616,255),0))=0,"",INDEX('Disaggregation Data'!$O$315:$O$616,MATCH(LEFT(X491,255),LEFT('Disaggregation Data'!J$315:$J$616,255),0))),"")</f>
        <v/>
      </c>
      <c r="V491" s="448" t="str">
        <f t="array" ref="V491">IFERROR(IF(INDEX('Disaggregation Data'!$P$315:$P$616,MATCH(LEFT(X491,255),LEFT('Disaggregation Data'!$J$315:$J$616,255),0))=0,"",INDEX('Disaggregation Data'!$P$315:$P$616,MATCH(LEFT(X491,255),LEFT('Disaggregation Data'!J$315:$J$616,255),0))),"")</f>
        <v/>
      </c>
      <c r="W491" s="528"/>
      <c r="X491" s="528" t="str">
        <f t="shared" si="32"/>
        <v/>
      </c>
      <c r="Y491" s="528">
        <f t="shared" si="33"/>
        <v>94</v>
      </c>
      <c r="Z491" s="528" t="str">
        <f t="shared" si="34"/>
        <v/>
      </c>
      <c r="AA491" s="528" t="b">
        <f t="shared" si="35"/>
        <v>0</v>
      </c>
      <c r="AB491" s="528" t="s">
        <v>2204</v>
      </c>
      <c r="AC491" s="528" t="str">
        <f t="array" ref="AC491">IFERROR(IF(INDEX('Disaggregation Records'!$G$95:$G$183,MATCH(LEFT(Z491,255),LEFT('Disaggregation Records'!$D$95:$D$183,255),0))=0,"",INDEX('Disaggregation Records'!$G$95:$G$183,MATCH(LEFT(Z491,255),LEFT('Disaggregation Records'!$D$95:$D$183,255),0))),"")</f>
        <v/>
      </c>
      <c r="AD491" s="528" t="s">
        <v>953</v>
      </c>
      <c r="AE491" s="393"/>
      <c r="AF491" s="134"/>
      <c r="AG491" s="134"/>
    </row>
    <row r="492" spans="1:33" ht="47.1" customHeight="1" x14ac:dyDescent="0.25">
      <c r="A492" s="410">
        <v>17</v>
      </c>
      <c r="B492" s="428" t="str">
        <f>IFERROR(VLOOKUP(A492,'Coverage Indicators - Section D'!$A$10:$Y$42,25,FALSE),"")</f>
        <v/>
      </c>
      <c r="C492" s="523" t="str">
        <f t="array" ref="C492">IFERROR(IF(INDEX('Disaggregation Records'!$E$95:$E$183,MATCH(LEFT(Z492,255),LEFT('Disaggregation Records'!$D$95:$D$183,255),0))=0,"",INDEX('Disaggregation Records'!$E$95:$E$183,MATCH(LEFT(Z492,255),LEFT('Disaggregation Records'!$D$95:$D$183,255),0))),"")</f>
        <v/>
      </c>
      <c r="D492" s="523" t="str">
        <f t="array" ref="D492">IFERROR(IF(INDEX('Disaggregation Records'!$F$95:$F$183,MATCH(LEFT(Z492,255),LEFT('Disaggregation Records'!$D$95:$D$183,255),0))=0,"",INDEX('Disaggregation Records'!$F$95:$F$183,MATCH(LEFT(Z492,255),LEFT('Disaggregation Records'!$D$95:$D$183,255),0))),"")</f>
        <v/>
      </c>
      <c r="E492" s="430" t="str">
        <f t="array" ref="E492">IFERROR(IF(INDEX('Disaggregation Data'!$K$315:$K$616,MATCH(LEFT(X492,255),LEFT('Disaggregation Data'!$J$315:$J$616,255),0))=0,"",INDEX('Disaggregation Data'!$K$315:$K$616,MATCH(LEFT(X492,255),LEFT('Disaggregation Data'!J$315:$J$616,255),0))),"")</f>
        <v/>
      </c>
      <c r="F492" s="431" t="str">
        <f t="array" ref="F492">IFERROR(IF(INDEX('Disaggregation Data'!$L$315:$L$616,MATCH(LEFT(X492,255),LEFT('Disaggregation Data'!$J$315:$J$616,255),0))=0,"",INDEX('Disaggregation Data'!$L$315:$L$616,MATCH(LEFT(X492,255),LEFT('Disaggregation Data'!J$315:$J$616,255),0))),"")</f>
        <v/>
      </c>
      <c r="G492" s="495" t="str">
        <f t="array" ref="G492">IFERROR(IF(INDEX('Disaggregation Data'!$M$315:$M$616,MATCH(LEFT(X492,255),LEFT('Disaggregation Data'!$J$315:$J$616,255),0))=0,(E492/F492)*100,INDEX('Disaggregation Data'!$M$315:$M$616,MATCH(LEFT(X492,255),LEFT('Disaggregation Data'!J$315:$J$616,255),0))),"")</f>
        <v/>
      </c>
      <c r="H492" s="434" t="str">
        <f t="array" ref="H492">IFERROR(IF(INDEX('Disaggregation Data'!$N$315:$N$616,MATCH(LEFT(X492,255),LEFT('Disaggregation Data'!$J$315:$J$616,255),0))=0,"",INDEX('Disaggregation Data'!$N$315:$N$616,MATCH(LEFT(X492,255),LEFT('Disaggregation Data'!J$315:$J$616,255),0))),"")</f>
        <v/>
      </c>
      <c r="I492" s="434" t="str">
        <f t="array" ref="I492">IFERROR(IF(INDEX('Disaggregation Data'!$Q$315:$Q$616,MATCH(LEFT(X492,255),LEFT('Disaggregation Data'!$J$315:$J$616,255),0))=0,"",INDEX('Disaggregation Data'!$Q$315:$Q$616,MATCH(LEFT(X492,255),LEFT('Disaggregation Data'!J$315:$J$616,255),0))),"")</f>
        <v/>
      </c>
      <c r="J492" s="448" t="str">
        <f t="array" ref="J492">IFERROR(IF(INDEX('Disaggregation Data'!$R$315:$R$616,MATCH(LEFT(X492,255),LEFT('Disaggregation Data'!$J$315:$J$616,255),0))=0,"",INDEX('Disaggregation Data'!$R$315:$R$616,MATCH(LEFT(X492,255),LEFT('Disaggregation Data'!J$315:$J$616,255),0))),"")</f>
        <v/>
      </c>
      <c r="K492" s="485"/>
      <c r="L492" s="485"/>
      <c r="M492" s="485"/>
      <c r="N492" s="485"/>
      <c r="O492" s="485"/>
      <c r="P492" s="430"/>
      <c r="Q492" s="430"/>
      <c r="R492" s="430"/>
      <c r="S492" s="430"/>
      <c r="T492" s="430"/>
      <c r="U492" s="434" t="str">
        <f t="array" ref="U492">IFERROR(IF(INDEX('Disaggregation Data'!$O$315:$O$616,MATCH(LEFT(X492,255),LEFT('Disaggregation Data'!$J$315:$J$616,255),0))=0,"",INDEX('Disaggregation Data'!$O$315:$O$616,MATCH(LEFT(X492,255),LEFT('Disaggregation Data'!J$315:$J$616,255),0))),"")</f>
        <v/>
      </c>
      <c r="V492" s="448" t="str">
        <f t="array" ref="V492">IFERROR(IF(INDEX('Disaggregation Data'!$P$315:$P$616,MATCH(LEFT(X492,255),LEFT('Disaggregation Data'!$J$315:$J$616,255),0))=0,"",INDEX('Disaggregation Data'!$P$315:$P$616,MATCH(LEFT(X492,255),LEFT('Disaggregation Data'!J$315:$J$616,255),0))),"")</f>
        <v/>
      </c>
      <c r="W492" s="528"/>
      <c r="X492" s="528" t="str">
        <f t="shared" si="32"/>
        <v/>
      </c>
      <c r="Y492" s="528">
        <f t="shared" si="33"/>
        <v>95</v>
      </c>
      <c r="Z492" s="528" t="str">
        <f t="shared" si="34"/>
        <v/>
      </c>
      <c r="AA492" s="528" t="b">
        <f t="shared" si="35"/>
        <v>0</v>
      </c>
      <c r="AB492" s="528" t="s">
        <v>2205</v>
      </c>
      <c r="AC492" s="528" t="str">
        <f t="array" ref="AC492">IFERROR(IF(INDEX('Disaggregation Records'!$G$95:$G$183,MATCH(LEFT(Z492,255),LEFT('Disaggregation Records'!$D$95:$D$183,255),0))=0,"",INDEX('Disaggregation Records'!$G$95:$G$183,MATCH(LEFT(Z492,255),LEFT('Disaggregation Records'!$D$95:$D$183,255),0))),"")</f>
        <v/>
      </c>
      <c r="AD492" s="528" t="s">
        <v>953</v>
      </c>
      <c r="AE492" s="393"/>
      <c r="AF492" s="134"/>
      <c r="AG492" s="134"/>
    </row>
    <row r="493" spans="1:33" ht="47.1" customHeight="1" x14ac:dyDescent="0.25">
      <c r="A493" s="410">
        <v>17</v>
      </c>
      <c r="B493" s="428" t="str">
        <f>IFERROR(VLOOKUP(A493,'Coverage Indicators - Section D'!$A$10:$Y$42,25,FALSE),"")</f>
        <v/>
      </c>
      <c r="C493" s="523" t="str">
        <f t="array" ref="C493">IFERROR(IF(INDEX('Disaggregation Records'!$E$95:$E$183,MATCH(LEFT(Z493,255),LEFT('Disaggregation Records'!$D$95:$D$183,255),0))=0,"",INDEX('Disaggregation Records'!$E$95:$E$183,MATCH(LEFT(Z493,255),LEFT('Disaggregation Records'!$D$95:$D$183,255),0))),"")</f>
        <v/>
      </c>
      <c r="D493" s="523" t="str">
        <f t="array" ref="D493">IFERROR(IF(INDEX('Disaggregation Records'!$F$95:$F$183,MATCH(LEFT(Z493,255),LEFT('Disaggregation Records'!$D$95:$D$183,255),0))=0,"",INDEX('Disaggregation Records'!$F$95:$F$183,MATCH(LEFT(Z493,255),LEFT('Disaggregation Records'!$D$95:$D$183,255),0))),"")</f>
        <v/>
      </c>
      <c r="E493" s="430" t="str">
        <f t="array" ref="E493">IFERROR(IF(INDEX('Disaggregation Data'!$K$315:$K$616,MATCH(LEFT(X493,255),LEFT('Disaggregation Data'!$J$315:$J$616,255),0))=0,"",INDEX('Disaggregation Data'!$K$315:$K$616,MATCH(LEFT(X493,255),LEFT('Disaggregation Data'!J$315:$J$616,255),0))),"")</f>
        <v/>
      </c>
      <c r="F493" s="431" t="str">
        <f t="array" ref="F493">IFERROR(IF(INDEX('Disaggregation Data'!$L$315:$L$616,MATCH(LEFT(X493,255),LEFT('Disaggregation Data'!$J$315:$J$616,255),0))=0,"",INDEX('Disaggregation Data'!$L$315:$L$616,MATCH(LEFT(X493,255),LEFT('Disaggregation Data'!J$315:$J$616,255),0))),"")</f>
        <v/>
      </c>
      <c r="G493" s="495" t="str">
        <f t="array" ref="G493">IFERROR(IF(INDEX('Disaggregation Data'!$M$315:$M$616,MATCH(LEFT(X493,255),LEFT('Disaggregation Data'!$J$315:$J$616,255),0))=0,(E493/F493)*100,INDEX('Disaggregation Data'!$M$315:$M$616,MATCH(LEFT(X493,255),LEFT('Disaggregation Data'!J$315:$J$616,255),0))),"")</f>
        <v/>
      </c>
      <c r="H493" s="434" t="str">
        <f t="array" ref="H493">IFERROR(IF(INDEX('Disaggregation Data'!$N$315:$N$616,MATCH(LEFT(X493,255),LEFT('Disaggregation Data'!$J$315:$J$616,255),0))=0,"",INDEX('Disaggregation Data'!$N$315:$N$616,MATCH(LEFT(X493,255),LEFT('Disaggregation Data'!J$315:$J$616,255),0))),"")</f>
        <v/>
      </c>
      <c r="I493" s="434" t="str">
        <f t="array" ref="I493">IFERROR(IF(INDEX('Disaggregation Data'!$Q$315:$Q$616,MATCH(LEFT(X493,255),LEFT('Disaggregation Data'!$J$315:$J$616,255),0))=0,"",INDEX('Disaggregation Data'!$Q$315:$Q$616,MATCH(LEFT(X493,255),LEFT('Disaggregation Data'!J$315:$J$616,255),0))),"")</f>
        <v/>
      </c>
      <c r="J493" s="448" t="str">
        <f t="array" ref="J493">IFERROR(IF(INDEX('Disaggregation Data'!$R$315:$R$616,MATCH(LEFT(X493,255),LEFT('Disaggregation Data'!$J$315:$J$616,255),0))=0,"",INDEX('Disaggregation Data'!$R$315:$R$616,MATCH(LEFT(X493,255),LEFT('Disaggregation Data'!J$315:$J$616,255),0))),"")</f>
        <v/>
      </c>
      <c r="K493" s="485"/>
      <c r="L493" s="485"/>
      <c r="M493" s="485"/>
      <c r="N493" s="485"/>
      <c r="O493" s="485"/>
      <c r="P493" s="430"/>
      <c r="Q493" s="430"/>
      <c r="R493" s="430"/>
      <c r="S493" s="430"/>
      <c r="T493" s="430"/>
      <c r="U493" s="434" t="str">
        <f t="array" ref="U493">IFERROR(IF(INDEX('Disaggregation Data'!$O$315:$O$616,MATCH(LEFT(X493,255),LEFT('Disaggregation Data'!$J$315:$J$616,255),0))=0,"",INDEX('Disaggregation Data'!$O$315:$O$616,MATCH(LEFT(X493,255),LEFT('Disaggregation Data'!J$315:$J$616,255),0))),"")</f>
        <v/>
      </c>
      <c r="V493" s="448" t="str">
        <f t="array" ref="V493">IFERROR(IF(INDEX('Disaggregation Data'!$P$315:$P$616,MATCH(LEFT(X493,255),LEFT('Disaggregation Data'!$J$315:$J$616,255),0))=0,"",INDEX('Disaggregation Data'!$P$315:$P$616,MATCH(LEFT(X493,255),LEFT('Disaggregation Data'!J$315:$J$616,255),0))),"")</f>
        <v/>
      </c>
      <c r="W493" s="528"/>
      <c r="X493" s="528" t="str">
        <f t="shared" si="32"/>
        <v/>
      </c>
      <c r="Y493" s="528">
        <f t="shared" si="33"/>
        <v>96</v>
      </c>
      <c r="Z493" s="528" t="str">
        <f t="shared" si="34"/>
        <v/>
      </c>
      <c r="AA493" s="528" t="b">
        <f t="shared" si="35"/>
        <v>0</v>
      </c>
      <c r="AB493" s="528" t="s">
        <v>2206</v>
      </c>
      <c r="AC493" s="528" t="str">
        <f t="array" ref="AC493">IFERROR(IF(INDEX('Disaggregation Records'!$G$95:$G$183,MATCH(LEFT(Z493,255),LEFT('Disaggregation Records'!$D$95:$D$183,255),0))=0,"",INDEX('Disaggregation Records'!$G$95:$G$183,MATCH(LEFT(Z493,255),LEFT('Disaggregation Records'!$D$95:$D$183,255),0))),"")</f>
        <v/>
      </c>
      <c r="AD493" s="528" t="s">
        <v>953</v>
      </c>
      <c r="AE493" s="393"/>
      <c r="AF493" s="134"/>
      <c r="AG493" s="134"/>
    </row>
    <row r="494" spans="1:33" ht="47.1" customHeight="1" x14ac:dyDescent="0.25">
      <c r="A494" s="410">
        <v>17</v>
      </c>
      <c r="B494" s="428" t="str">
        <f>IFERROR(VLOOKUP(A494,'Coverage Indicators - Section D'!$A$10:$Y$42,25,FALSE),"")</f>
        <v/>
      </c>
      <c r="C494" s="523" t="str">
        <f t="array" ref="C494">IFERROR(IF(INDEX('Disaggregation Records'!$E$95:$E$183,MATCH(LEFT(Z494,255),LEFT('Disaggregation Records'!$D$95:$D$183,255),0))=0,"",INDEX('Disaggregation Records'!$E$95:$E$183,MATCH(LEFT(Z494,255),LEFT('Disaggregation Records'!$D$95:$D$183,255),0))),"")</f>
        <v/>
      </c>
      <c r="D494" s="523" t="str">
        <f t="array" ref="D494">IFERROR(IF(INDEX('Disaggregation Records'!$F$95:$F$183,MATCH(LEFT(Z494,255),LEFT('Disaggregation Records'!$D$95:$D$183,255),0))=0,"",INDEX('Disaggregation Records'!$F$95:$F$183,MATCH(LEFT(Z494,255),LEFT('Disaggregation Records'!$D$95:$D$183,255),0))),"")</f>
        <v/>
      </c>
      <c r="E494" s="430" t="str">
        <f t="array" ref="E494">IFERROR(IF(INDEX('Disaggregation Data'!$K$315:$K$616,MATCH(LEFT(X494,255),LEFT('Disaggregation Data'!$J$315:$J$616,255),0))=0,"",INDEX('Disaggregation Data'!$K$315:$K$616,MATCH(LEFT(X494,255),LEFT('Disaggregation Data'!J$315:$J$616,255),0))),"")</f>
        <v/>
      </c>
      <c r="F494" s="431" t="str">
        <f t="array" ref="F494">IFERROR(IF(INDEX('Disaggregation Data'!$L$315:$L$616,MATCH(LEFT(X494,255),LEFT('Disaggregation Data'!$J$315:$J$616,255),0))=0,"",INDEX('Disaggregation Data'!$L$315:$L$616,MATCH(LEFT(X494,255),LEFT('Disaggregation Data'!J$315:$J$616,255),0))),"")</f>
        <v/>
      </c>
      <c r="G494" s="495" t="str">
        <f t="array" ref="G494">IFERROR(IF(INDEX('Disaggregation Data'!$M$315:$M$616,MATCH(LEFT(X494,255),LEFT('Disaggregation Data'!$J$315:$J$616,255),0))=0,(E494/F494)*100,INDEX('Disaggregation Data'!$M$315:$M$616,MATCH(LEFT(X494,255),LEFT('Disaggregation Data'!J$315:$J$616,255),0))),"")</f>
        <v/>
      </c>
      <c r="H494" s="434" t="str">
        <f t="array" ref="H494">IFERROR(IF(INDEX('Disaggregation Data'!$N$315:$N$616,MATCH(LEFT(X494,255),LEFT('Disaggregation Data'!$J$315:$J$616,255),0))=0,"",INDEX('Disaggregation Data'!$N$315:$N$616,MATCH(LEFT(X494,255),LEFT('Disaggregation Data'!J$315:$J$616,255),0))),"")</f>
        <v/>
      </c>
      <c r="I494" s="434" t="str">
        <f t="array" ref="I494">IFERROR(IF(INDEX('Disaggregation Data'!$Q$315:$Q$616,MATCH(LEFT(X494,255),LEFT('Disaggregation Data'!$J$315:$J$616,255),0))=0,"",INDEX('Disaggregation Data'!$Q$315:$Q$616,MATCH(LEFT(X494,255),LEFT('Disaggregation Data'!J$315:$J$616,255),0))),"")</f>
        <v/>
      </c>
      <c r="J494" s="448" t="str">
        <f t="array" ref="J494">IFERROR(IF(INDEX('Disaggregation Data'!$R$315:$R$616,MATCH(LEFT(X494,255),LEFT('Disaggregation Data'!$J$315:$J$616,255),0))=0,"",INDEX('Disaggregation Data'!$R$315:$R$616,MATCH(LEFT(X494,255),LEFT('Disaggregation Data'!J$315:$J$616,255),0))),"")</f>
        <v/>
      </c>
      <c r="K494" s="485"/>
      <c r="L494" s="485"/>
      <c r="M494" s="485"/>
      <c r="N494" s="485"/>
      <c r="O494" s="485"/>
      <c r="P494" s="430"/>
      <c r="Q494" s="430"/>
      <c r="R494" s="430"/>
      <c r="S494" s="430"/>
      <c r="T494" s="430"/>
      <c r="U494" s="434" t="str">
        <f t="array" ref="U494">IFERROR(IF(INDEX('Disaggregation Data'!$O$315:$O$616,MATCH(LEFT(X494,255),LEFT('Disaggregation Data'!$J$315:$J$616,255),0))=0,"",INDEX('Disaggregation Data'!$O$315:$O$616,MATCH(LEFT(X494,255),LEFT('Disaggregation Data'!J$315:$J$616,255),0))),"")</f>
        <v/>
      </c>
      <c r="V494" s="448" t="str">
        <f t="array" ref="V494">IFERROR(IF(INDEX('Disaggregation Data'!$P$315:$P$616,MATCH(LEFT(X494,255),LEFT('Disaggregation Data'!$J$315:$J$616,255),0))=0,"",INDEX('Disaggregation Data'!$P$315:$P$616,MATCH(LEFT(X494,255),LEFT('Disaggregation Data'!J$315:$J$616,255),0))),"")</f>
        <v/>
      </c>
      <c r="W494" s="528"/>
      <c r="X494" s="528" t="str">
        <f t="shared" si="32"/>
        <v/>
      </c>
      <c r="Y494" s="528">
        <f t="shared" si="33"/>
        <v>97</v>
      </c>
      <c r="Z494" s="528" t="str">
        <f t="shared" si="34"/>
        <v/>
      </c>
      <c r="AA494" s="528" t="b">
        <f t="shared" si="35"/>
        <v>0</v>
      </c>
      <c r="AB494" s="528" t="s">
        <v>2207</v>
      </c>
      <c r="AC494" s="528" t="str">
        <f t="array" ref="AC494">IFERROR(IF(INDEX('Disaggregation Records'!$G$95:$G$183,MATCH(LEFT(Z494,255),LEFT('Disaggregation Records'!$D$95:$D$183,255),0))=0,"",INDEX('Disaggregation Records'!$G$95:$G$183,MATCH(LEFT(Z494,255),LEFT('Disaggregation Records'!$D$95:$D$183,255),0))),"")</f>
        <v/>
      </c>
      <c r="AD494" s="528" t="s">
        <v>953</v>
      </c>
      <c r="AE494" s="393"/>
      <c r="AF494" s="134"/>
      <c r="AG494" s="134"/>
    </row>
    <row r="495" spans="1:33" ht="47.1" customHeight="1" x14ac:dyDescent="0.25">
      <c r="A495" s="410">
        <v>17</v>
      </c>
      <c r="B495" s="428" t="str">
        <f>IFERROR(VLOOKUP(A495,'Coverage Indicators - Section D'!$A$10:$Y$42,25,FALSE),"")</f>
        <v/>
      </c>
      <c r="C495" s="523" t="str">
        <f t="array" ref="C495">IFERROR(IF(INDEX('Disaggregation Records'!$E$95:$E$183,MATCH(LEFT(Z495,255),LEFT('Disaggregation Records'!$D$95:$D$183,255),0))=0,"",INDEX('Disaggregation Records'!$E$95:$E$183,MATCH(LEFT(Z495,255),LEFT('Disaggregation Records'!$D$95:$D$183,255),0))),"")</f>
        <v/>
      </c>
      <c r="D495" s="523" t="str">
        <f t="array" ref="D495">IFERROR(IF(INDEX('Disaggregation Records'!$F$95:$F$183,MATCH(LEFT(Z495,255),LEFT('Disaggregation Records'!$D$95:$D$183,255),0))=0,"",INDEX('Disaggregation Records'!$F$95:$F$183,MATCH(LEFT(Z495,255),LEFT('Disaggregation Records'!$D$95:$D$183,255),0))),"")</f>
        <v/>
      </c>
      <c r="E495" s="430" t="str">
        <f t="array" ref="E495">IFERROR(IF(INDEX('Disaggregation Data'!$K$315:$K$616,MATCH(LEFT(X495,255),LEFT('Disaggregation Data'!$J$315:$J$616,255),0))=0,"",INDEX('Disaggregation Data'!$K$315:$K$616,MATCH(LEFT(X495,255),LEFT('Disaggregation Data'!J$315:$J$616,255),0))),"")</f>
        <v/>
      </c>
      <c r="F495" s="431" t="str">
        <f t="array" ref="F495">IFERROR(IF(INDEX('Disaggregation Data'!$L$315:$L$616,MATCH(LEFT(X495,255),LEFT('Disaggregation Data'!$J$315:$J$616,255),0))=0,"",INDEX('Disaggregation Data'!$L$315:$L$616,MATCH(LEFT(X495,255),LEFT('Disaggregation Data'!J$315:$J$616,255),0))),"")</f>
        <v/>
      </c>
      <c r="G495" s="495" t="str">
        <f t="array" ref="G495">IFERROR(IF(INDEX('Disaggregation Data'!$M$315:$M$616,MATCH(LEFT(X495,255),LEFT('Disaggregation Data'!$J$315:$J$616,255),0))=0,(E495/F495)*100,INDEX('Disaggregation Data'!$M$315:$M$616,MATCH(LEFT(X495,255),LEFT('Disaggregation Data'!J$315:$J$616,255),0))),"")</f>
        <v/>
      </c>
      <c r="H495" s="434" t="str">
        <f t="array" ref="H495">IFERROR(IF(INDEX('Disaggregation Data'!$N$315:$N$616,MATCH(LEFT(X495,255),LEFT('Disaggregation Data'!$J$315:$J$616,255),0))=0,"",INDEX('Disaggregation Data'!$N$315:$N$616,MATCH(LEFT(X495,255),LEFT('Disaggregation Data'!J$315:$J$616,255),0))),"")</f>
        <v/>
      </c>
      <c r="I495" s="434" t="str">
        <f t="array" ref="I495">IFERROR(IF(INDEX('Disaggregation Data'!$Q$315:$Q$616,MATCH(LEFT(X495,255),LEFT('Disaggregation Data'!$J$315:$J$616,255),0))=0,"",INDEX('Disaggregation Data'!$Q$315:$Q$616,MATCH(LEFT(X495,255),LEFT('Disaggregation Data'!J$315:$J$616,255),0))),"")</f>
        <v/>
      </c>
      <c r="J495" s="448" t="str">
        <f t="array" ref="J495">IFERROR(IF(INDEX('Disaggregation Data'!$R$315:$R$616,MATCH(LEFT(X495,255),LEFT('Disaggregation Data'!$J$315:$J$616,255),0))=0,"",INDEX('Disaggregation Data'!$R$315:$R$616,MATCH(LEFT(X495,255),LEFT('Disaggregation Data'!J$315:$J$616,255),0))),"")</f>
        <v/>
      </c>
      <c r="K495" s="485"/>
      <c r="L495" s="485"/>
      <c r="M495" s="485"/>
      <c r="N495" s="485"/>
      <c r="O495" s="485"/>
      <c r="P495" s="430"/>
      <c r="Q495" s="430"/>
      <c r="R495" s="430"/>
      <c r="S495" s="430"/>
      <c r="T495" s="430"/>
      <c r="U495" s="434" t="str">
        <f t="array" ref="U495">IFERROR(IF(INDEX('Disaggregation Data'!$O$315:$O$616,MATCH(LEFT(X495,255),LEFT('Disaggregation Data'!$J$315:$J$616,255),0))=0,"",INDEX('Disaggregation Data'!$O$315:$O$616,MATCH(LEFT(X495,255),LEFT('Disaggregation Data'!J$315:$J$616,255),0))),"")</f>
        <v/>
      </c>
      <c r="V495" s="448" t="str">
        <f t="array" ref="V495">IFERROR(IF(INDEX('Disaggregation Data'!$P$315:$P$616,MATCH(LEFT(X495,255),LEFT('Disaggregation Data'!$J$315:$J$616,255),0))=0,"",INDEX('Disaggregation Data'!$P$315:$P$616,MATCH(LEFT(X495,255),LEFT('Disaggregation Data'!J$315:$J$616,255),0))),"")</f>
        <v/>
      </c>
      <c r="W495" s="528"/>
      <c r="X495" s="528" t="str">
        <f t="shared" si="32"/>
        <v/>
      </c>
      <c r="Y495" s="528">
        <f t="shared" si="33"/>
        <v>98</v>
      </c>
      <c r="Z495" s="528" t="str">
        <f t="shared" si="34"/>
        <v/>
      </c>
      <c r="AA495" s="528" t="b">
        <f t="shared" si="35"/>
        <v>0</v>
      </c>
      <c r="AB495" s="528" t="s">
        <v>2208</v>
      </c>
      <c r="AC495" s="528" t="str">
        <f t="array" ref="AC495">IFERROR(IF(INDEX('Disaggregation Records'!$G$95:$G$183,MATCH(LEFT(Z495,255),LEFT('Disaggregation Records'!$D$95:$D$183,255),0))=0,"",INDEX('Disaggregation Records'!$G$95:$G$183,MATCH(LEFT(Z495,255),LEFT('Disaggregation Records'!$D$95:$D$183,255),0))),"")</f>
        <v/>
      </c>
      <c r="AD495" s="528" t="s">
        <v>953</v>
      </c>
      <c r="AE495" s="393"/>
      <c r="AF495" s="134"/>
      <c r="AG495" s="134"/>
    </row>
    <row r="496" spans="1:33" ht="47.1" customHeight="1" x14ac:dyDescent="0.25">
      <c r="A496" s="410">
        <v>17</v>
      </c>
      <c r="B496" s="428" t="str">
        <f>IFERROR(VLOOKUP(A496,'Coverage Indicators - Section D'!$A$10:$Y$42,25,FALSE),"")</f>
        <v/>
      </c>
      <c r="C496" s="523" t="str">
        <f t="array" ref="C496">IFERROR(IF(INDEX('Disaggregation Records'!$E$95:$E$183,MATCH(LEFT(Z496,255),LEFT('Disaggregation Records'!$D$95:$D$183,255),0))=0,"",INDEX('Disaggregation Records'!$E$95:$E$183,MATCH(LEFT(Z496,255),LEFT('Disaggregation Records'!$D$95:$D$183,255),0))),"")</f>
        <v/>
      </c>
      <c r="D496" s="523" t="str">
        <f t="array" ref="D496">IFERROR(IF(INDEX('Disaggregation Records'!$F$95:$F$183,MATCH(LEFT(Z496,255),LEFT('Disaggregation Records'!$D$95:$D$183,255),0))=0,"",INDEX('Disaggregation Records'!$F$95:$F$183,MATCH(LEFT(Z496,255),LEFT('Disaggregation Records'!$D$95:$D$183,255),0))),"")</f>
        <v/>
      </c>
      <c r="E496" s="430" t="str">
        <f t="array" ref="E496">IFERROR(IF(INDEX('Disaggregation Data'!$K$315:$K$616,MATCH(LEFT(X496,255),LEFT('Disaggregation Data'!$J$315:$J$616,255),0))=0,"",INDEX('Disaggregation Data'!$K$315:$K$616,MATCH(LEFT(X496,255),LEFT('Disaggregation Data'!J$315:$J$616,255),0))),"")</f>
        <v/>
      </c>
      <c r="F496" s="431" t="str">
        <f t="array" ref="F496">IFERROR(IF(INDEX('Disaggregation Data'!$L$315:$L$616,MATCH(LEFT(X496,255),LEFT('Disaggregation Data'!$J$315:$J$616,255),0))=0,"",INDEX('Disaggregation Data'!$L$315:$L$616,MATCH(LEFT(X496,255),LEFT('Disaggregation Data'!J$315:$J$616,255),0))),"")</f>
        <v/>
      </c>
      <c r="G496" s="495" t="str">
        <f t="array" ref="G496">IFERROR(IF(INDEX('Disaggregation Data'!$M$315:$M$616,MATCH(LEFT(X496,255),LEFT('Disaggregation Data'!$J$315:$J$616,255),0))=0,(E496/F496)*100,INDEX('Disaggregation Data'!$M$315:$M$616,MATCH(LEFT(X496,255),LEFT('Disaggregation Data'!J$315:$J$616,255),0))),"")</f>
        <v/>
      </c>
      <c r="H496" s="434" t="str">
        <f t="array" ref="H496">IFERROR(IF(INDEX('Disaggregation Data'!$N$315:$N$616,MATCH(LEFT(X496,255),LEFT('Disaggregation Data'!$J$315:$J$616,255),0))=0,"",INDEX('Disaggregation Data'!$N$315:$N$616,MATCH(LEFT(X496,255),LEFT('Disaggregation Data'!J$315:$J$616,255),0))),"")</f>
        <v/>
      </c>
      <c r="I496" s="434" t="str">
        <f t="array" ref="I496">IFERROR(IF(INDEX('Disaggregation Data'!$Q$315:$Q$616,MATCH(LEFT(X496,255),LEFT('Disaggregation Data'!$J$315:$J$616,255),0))=0,"",INDEX('Disaggregation Data'!$Q$315:$Q$616,MATCH(LEFT(X496,255),LEFT('Disaggregation Data'!J$315:$J$616,255),0))),"")</f>
        <v/>
      </c>
      <c r="J496" s="448" t="str">
        <f t="array" ref="J496">IFERROR(IF(INDEX('Disaggregation Data'!$R$315:$R$616,MATCH(LEFT(X496,255),LEFT('Disaggregation Data'!$J$315:$J$616,255),0))=0,"",INDEX('Disaggregation Data'!$R$315:$R$616,MATCH(LEFT(X496,255),LEFT('Disaggregation Data'!J$315:$J$616,255),0))),"")</f>
        <v/>
      </c>
      <c r="K496" s="485"/>
      <c r="L496" s="485"/>
      <c r="M496" s="485"/>
      <c r="N496" s="485"/>
      <c r="O496" s="485"/>
      <c r="P496" s="430"/>
      <c r="Q496" s="430"/>
      <c r="R496" s="430"/>
      <c r="S496" s="430"/>
      <c r="T496" s="430"/>
      <c r="U496" s="434" t="str">
        <f t="array" ref="U496">IFERROR(IF(INDEX('Disaggregation Data'!$O$315:$O$616,MATCH(LEFT(X496,255),LEFT('Disaggregation Data'!$J$315:$J$616,255),0))=0,"",INDEX('Disaggregation Data'!$O$315:$O$616,MATCH(LEFT(X496,255),LEFT('Disaggregation Data'!J$315:$J$616,255),0))),"")</f>
        <v/>
      </c>
      <c r="V496" s="448" t="str">
        <f t="array" ref="V496">IFERROR(IF(INDEX('Disaggregation Data'!$P$315:$P$616,MATCH(LEFT(X496,255),LEFT('Disaggregation Data'!$J$315:$J$616,255),0))=0,"",INDEX('Disaggregation Data'!$P$315:$P$616,MATCH(LEFT(X496,255),LEFT('Disaggregation Data'!J$315:$J$616,255),0))),"")</f>
        <v/>
      </c>
      <c r="W496" s="528"/>
      <c r="X496" s="528" t="str">
        <f t="shared" si="32"/>
        <v/>
      </c>
      <c r="Y496" s="528">
        <f t="shared" si="33"/>
        <v>99</v>
      </c>
      <c r="Z496" s="528" t="str">
        <f t="shared" si="34"/>
        <v/>
      </c>
      <c r="AA496" s="528" t="b">
        <f t="shared" si="35"/>
        <v>0</v>
      </c>
      <c r="AB496" s="528" t="s">
        <v>2209</v>
      </c>
      <c r="AC496" s="528" t="str">
        <f t="array" ref="AC496">IFERROR(IF(INDEX('Disaggregation Records'!$G$95:$G$183,MATCH(LEFT(Z496,255),LEFT('Disaggregation Records'!$D$95:$D$183,255),0))=0,"",INDEX('Disaggregation Records'!$G$95:$G$183,MATCH(LEFT(Z496,255),LEFT('Disaggregation Records'!$D$95:$D$183,255),0))),"")</f>
        <v/>
      </c>
      <c r="AD496" s="528" t="s">
        <v>953</v>
      </c>
      <c r="AE496" s="393"/>
      <c r="AF496" s="134"/>
      <c r="AG496" s="134"/>
    </row>
    <row r="497" spans="1:33" ht="47.1" customHeight="1" x14ac:dyDescent="0.25">
      <c r="A497" s="410">
        <v>18</v>
      </c>
      <c r="B497" s="428" t="str">
        <f>IFERROR(VLOOKUP(A497,'Coverage Indicators - Section D'!$A$10:$Y$42,25,FALSE),"")</f>
        <v/>
      </c>
      <c r="C497" s="523" t="str">
        <f t="array" ref="C497">IFERROR(IF(INDEX('Disaggregation Records'!$E$95:$E$183,MATCH(LEFT(Z497,255),LEFT('Disaggregation Records'!$D$95:$D$183,255),0))=0,"",INDEX('Disaggregation Records'!$E$95:$E$183,MATCH(LEFT(Z497,255),LEFT('Disaggregation Records'!$D$95:$D$183,255),0))),"")</f>
        <v/>
      </c>
      <c r="D497" s="523" t="str">
        <f t="array" ref="D497">IFERROR(IF(INDEX('Disaggregation Records'!$F$95:$F$183,MATCH(LEFT(Z497,255),LEFT('Disaggregation Records'!$D$95:$D$183,255),0))=0,"",INDEX('Disaggregation Records'!$F$95:$F$183,MATCH(LEFT(Z497,255),LEFT('Disaggregation Records'!$D$95:$D$183,255),0))),"")</f>
        <v/>
      </c>
      <c r="E497" s="430" t="str">
        <f t="array" ref="E497">IFERROR(IF(INDEX('Disaggregation Data'!$K$315:$K$616,MATCH(LEFT(X497,255),LEFT('Disaggregation Data'!$J$315:$J$616,255),0))=0,"",INDEX('Disaggregation Data'!$K$315:$K$616,MATCH(LEFT(X497,255),LEFT('Disaggregation Data'!J$315:$J$616,255),0))),"")</f>
        <v/>
      </c>
      <c r="F497" s="431" t="str">
        <f t="array" ref="F497">IFERROR(IF(INDEX('Disaggregation Data'!$L$315:$L$616,MATCH(LEFT(X497,255),LEFT('Disaggregation Data'!$J$315:$J$616,255),0))=0,"",INDEX('Disaggregation Data'!$L$315:$L$616,MATCH(LEFT(X497,255),LEFT('Disaggregation Data'!J$315:$J$616,255),0))),"")</f>
        <v/>
      </c>
      <c r="G497" s="495" t="str">
        <f t="array" ref="G497">IFERROR(IF(INDEX('Disaggregation Data'!$M$315:$M$616,MATCH(LEFT(X497,255),LEFT('Disaggregation Data'!$J$315:$J$616,255),0))=0,(E497/F497)*100,INDEX('Disaggregation Data'!$M$315:$M$616,MATCH(LEFT(X497,255),LEFT('Disaggregation Data'!J$315:$J$616,255),0))),"")</f>
        <v/>
      </c>
      <c r="H497" s="434" t="str">
        <f t="array" ref="H497">IFERROR(IF(INDEX('Disaggregation Data'!$N$315:$N$616,MATCH(LEFT(X497,255),LEFT('Disaggregation Data'!$J$315:$J$616,255),0))=0,"",INDEX('Disaggregation Data'!$N$315:$N$616,MATCH(LEFT(X497,255),LEFT('Disaggregation Data'!J$315:$J$616,255),0))),"")</f>
        <v/>
      </c>
      <c r="I497" s="434" t="str">
        <f t="array" ref="I497">IFERROR(IF(INDEX('Disaggregation Data'!$Q$315:$Q$616,MATCH(LEFT(X497,255),LEFT('Disaggregation Data'!$J$315:$J$616,255),0))=0,"",INDEX('Disaggregation Data'!$Q$315:$Q$616,MATCH(LEFT(X497,255),LEFT('Disaggregation Data'!J$315:$J$616,255),0))),"")</f>
        <v/>
      </c>
      <c r="J497" s="448" t="str">
        <f t="array" ref="J497">IFERROR(IF(INDEX('Disaggregation Data'!$R$315:$R$616,MATCH(LEFT(X497,255),LEFT('Disaggregation Data'!$J$315:$J$616,255),0))=0,"",INDEX('Disaggregation Data'!$R$315:$R$616,MATCH(LEFT(X497,255),LEFT('Disaggregation Data'!J$315:$J$616,255),0))),"")</f>
        <v/>
      </c>
      <c r="K497" s="485"/>
      <c r="L497" s="485"/>
      <c r="M497" s="485"/>
      <c r="N497" s="485"/>
      <c r="O497" s="485"/>
      <c r="P497" s="430"/>
      <c r="Q497" s="430"/>
      <c r="R497" s="430"/>
      <c r="S497" s="430"/>
      <c r="T497" s="430"/>
      <c r="U497" s="434" t="str">
        <f t="array" ref="U497">IFERROR(IF(INDEX('Disaggregation Data'!$O$315:$O$616,MATCH(LEFT(X497,255),LEFT('Disaggregation Data'!$J$315:$J$616,255),0))=0,"",INDEX('Disaggregation Data'!$O$315:$O$616,MATCH(LEFT(X497,255),LEFT('Disaggregation Data'!J$315:$J$616,255),0))),"")</f>
        <v/>
      </c>
      <c r="V497" s="448" t="str">
        <f t="array" ref="V497">IFERROR(IF(INDEX('Disaggregation Data'!$P$315:$P$616,MATCH(LEFT(X497,255),LEFT('Disaggregation Data'!$J$315:$J$616,255),0))=0,"",INDEX('Disaggregation Data'!$P$315:$P$616,MATCH(LEFT(X497,255),LEFT('Disaggregation Data'!J$315:$J$616,255),0))),"")</f>
        <v/>
      </c>
      <c r="W497" s="528"/>
      <c r="X497" s="528" t="str">
        <f t="shared" si="32"/>
        <v/>
      </c>
      <c r="Y497" s="528">
        <f t="shared" si="33"/>
        <v>100</v>
      </c>
      <c r="Z497" s="528" t="str">
        <f t="shared" si="34"/>
        <v/>
      </c>
      <c r="AA497" s="528" t="b">
        <f t="shared" si="35"/>
        <v>0</v>
      </c>
      <c r="AB497" s="528" t="s">
        <v>2210</v>
      </c>
      <c r="AC497" s="528" t="str">
        <f t="array" ref="AC497">IFERROR(IF(INDEX('Disaggregation Records'!$G$95:$G$183,MATCH(LEFT(Z497,255),LEFT('Disaggregation Records'!$D$95:$D$183,255),0))=0,"",INDEX('Disaggregation Records'!$G$95:$G$183,MATCH(LEFT(Z497,255),LEFT('Disaggregation Records'!$D$95:$D$183,255),0))),"")</f>
        <v/>
      </c>
      <c r="AD497" s="528" t="s">
        <v>954</v>
      </c>
      <c r="AE497" s="393"/>
      <c r="AF497" s="134"/>
      <c r="AG497" s="134"/>
    </row>
    <row r="498" spans="1:33" ht="47.1" customHeight="1" x14ac:dyDescent="0.25">
      <c r="A498" s="410">
        <v>18</v>
      </c>
      <c r="B498" s="428" t="str">
        <f>IFERROR(VLOOKUP(A498,'Coverage Indicators - Section D'!$A$10:$Y$42,25,FALSE),"")</f>
        <v/>
      </c>
      <c r="C498" s="523" t="str">
        <f t="array" ref="C498">IFERROR(IF(INDEX('Disaggregation Records'!$E$95:$E$183,MATCH(LEFT(Z498,255),LEFT('Disaggregation Records'!$D$95:$D$183,255),0))=0,"",INDEX('Disaggregation Records'!$E$95:$E$183,MATCH(LEFT(Z498,255),LEFT('Disaggregation Records'!$D$95:$D$183,255),0))),"")</f>
        <v/>
      </c>
      <c r="D498" s="523" t="str">
        <f t="array" ref="D498">IFERROR(IF(INDEX('Disaggregation Records'!$F$95:$F$183,MATCH(LEFT(Z498,255),LEFT('Disaggregation Records'!$D$95:$D$183,255),0))=0,"",INDEX('Disaggregation Records'!$F$95:$F$183,MATCH(LEFT(Z498,255),LEFT('Disaggregation Records'!$D$95:$D$183,255),0))),"")</f>
        <v/>
      </c>
      <c r="E498" s="430" t="str">
        <f t="array" ref="E498">IFERROR(IF(INDEX('Disaggregation Data'!$K$315:$K$616,MATCH(LEFT(X498,255),LEFT('Disaggregation Data'!$J$315:$J$616,255),0))=0,"",INDEX('Disaggregation Data'!$K$315:$K$616,MATCH(LEFT(X498,255),LEFT('Disaggregation Data'!J$315:$J$616,255),0))),"")</f>
        <v/>
      </c>
      <c r="F498" s="431" t="str">
        <f t="array" ref="F498">IFERROR(IF(INDEX('Disaggregation Data'!$L$315:$L$616,MATCH(LEFT(X498,255),LEFT('Disaggregation Data'!$J$315:$J$616,255),0))=0,"",INDEX('Disaggregation Data'!$L$315:$L$616,MATCH(LEFT(X498,255),LEFT('Disaggregation Data'!J$315:$J$616,255),0))),"")</f>
        <v/>
      </c>
      <c r="G498" s="495" t="str">
        <f t="array" ref="G498">IFERROR(IF(INDEX('Disaggregation Data'!$M$315:$M$616,MATCH(LEFT(X498,255),LEFT('Disaggregation Data'!$J$315:$J$616,255),0))=0,(E498/F498)*100,INDEX('Disaggregation Data'!$M$315:$M$616,MATCH(LEFT(X498,255),LEFT('Disaggregation Data'!J$315:$J$616,255),0))),"")</f>
        <v/>
      </c>
      <c r="H498" s="434" t="str">
        <f t="array" ref="H498">IFERROR(IF(INDEX('Disaggregation Data'!$N$315:$N$616,MATCH(LEFT(X498,255),LEFT('Disaggregation Data'!$J$315:$J$616,255),0))=0,"",INDEX('Disaggregation Data'!$N$315:$N$616,MATCH(LEFT(X498,255),LEFT('Disaggregation Data'!J$315:$J$616,255),0))),"")</f>
        <v/>
      </c>
      <c r="I498" s="434" t="str">
        <f t="array" ref="I498">IFERROR(IF(INDEX('Disaggregation Data'!$Q$315:$Q$616,MATCH(LEFT(X498,255),LEFT('Disaggregation Data'!$J$315:$J$616,255),0))=0,"",INDEX('Disaggregation Data'!$Q$315:$Q$616,MATCH(LEFT(X498,255),LEFT('Disaggregation Data'!J$315:$J$616,255),0))),"")</f>
        <v/>
      </c>
      <c r="J498" s="448" t="str">
        <f t="array" ref="J498">IFERROR(IF(INDEX('Disaggregation Data'!$R$315:$R$616,MATCH(LEFT(X498,255),LEFT('Disaggregation Data'!$J$315:$J$616,255),0))=0,"",INDEX('Disaggregation Data'!$R$315:$R$616,MATCH(LEFT(X498,255),LEFT('Disaggregation Data'!J$315:$J$616,255),0))),"")</f>
        <v/>
      </c>
      <c r="K498" s="485"/>
      <c r="L498" s="485"/>
      <c r="M498" s="485"/>
      <c r="N498" s="485"/>
      <c r="O498" s="485"/>
      <c r="P498" s="430"/>
      <c r="Q498" s="430"/>
      <c r="R498" s="430"/>
      <c r="S498" s="430"/>
      <c r="T498" s="430"/>
      <c r="U498" s="434" t="str">
        <f t="array" ref="U498">IFERROR(IF(INDEX('Disaggregation Data'!$O$315:$O$616,MATCH(LEFT(X498,255),LEFT('Disaggregation Data'!$J$315:$J$616,255),0))=0,"",INDEX('Disaggregation Data'!$O$315:$O$616,MATCH(LEFT(X498,255),LEFT('Disaggregation Data'!J$315:$J$616,255),0))),"")</f>
        <v/>
      </c>
      <c r="V498" s="448" t="str">
        <f t="array" ref="V498">IFERROR(IF(INDEX('Disaggregation Data'!$P$315:$P$616,MATCH(LEFT(X498,255),LEFT('Disaggregation Data'!$J$315:$J$616,255),0))=0,"",INDEX('Disaggregation Data'!$P$315:$P$616,MATCH(LEFT(X498,255),LEFT('Disaggregation Data'!J$315:$J$616,255),0))),"")</f>
        <v/>
      </c>
      <c r="W498" s="528"/>
      <c r="X498" s="528" t="str">
        <f t="shared" si="32"/>
        <v/>
      </c>
      <c r="Y498" s="528">
        <f t="shared" si="33"/>
        <v>101</v>
      </c>
      <c r="Z498" s="528" t="str">
        <f t="shared" si="34"/>
        <v/>
      </c>
      <c r="AA498" s="528" t="b">
        <f t="shared" si="35"/>
        <v>0</v>
      </c>
      <c r="AB498" s="528" t="s">
        <v>2211</v>
      </c>
      <c r="AC498" s="528" t="str">
        <f t="array" ref="AC498">IFERROR(IF(INDEX('Disaggregation Records'!$G$95:$G$183,MATCH(LEFT(Z498,255),LEFT('Disaggregation Records'!$D$95:$D$183,255),0))=0,"",INDEX('Disaggregation Records'!$G$95:$G$183,MATCH(LEFT(Z498,255),LEFT('Disaggregation Records'!$D$95:$D$183,255),0))),"")</f>
        <v/>
      </c>
      <c r="AD498" s="528" t="s">
        <v>954</v>
      </c>
      <c r="AE498" s="393"/>
      <c r="AF498" s="134"/>
      <c r="AG498" s="134"/>
    </row>
    <row r="499" spans="1:33" ht="47.1" customHeight="1" x14ac:dyDescent="0.25">
      <c r="A499" s="410">
        <v>18</v>
      </c>
      <c r="B499" s="428" t="str">
        <f>IFERROR(VLOOKUP(A499,'Coverage Indicators - Section D'!$A$10:$Y$42,25,FALSE),"")</f>
        <v/>
      </c>
      <c r="C499" s="523" t="str">
        <f t="array" ref="C499">IFERROR(IF(INDEX('Disaggregation Records'!$E$95:$E$183,MATCH(LEFT(Z499,255),LEFT('Disaggregation Records'!$D$95:$D$183,255),0))=0,"",INDEX('Disaggregation Records'!$E$95:$E$183,MATCH(LEFT(Z499,255),LEFT('Disaggregation Records'!$D$95:$D$183,255),0))),"")</f>
        <v/>
      </c>
      <c r="D499" s="523" t="str">
        <f t="array" ref="D499">IFERROR(IF(INDEX('Disaggregation Records'!$F$95:$F$183,MATCH(LEFT(Z499,255),LEFT('Disaggregation Records'!$D$95:$D$183,255),0))=0,"",INDEX('Disaggregation Records'!$F$95:$F$183,MATCH(LEFT(Z499,255),LEFT('Disaggregation Records'!$D$95:$D$183,255),0))),"")</f>
        <v/>
      </c>
      <c r="E499" s="430" t="str">
        <f t="array" ref="E499">IFERROR(IF(INDEX('Disaggregation Data'!$K$315:$K$616,MATCH(LEFT(X499,255),LEFT('Disaggregation Data'!$J$315:$J$616,255),0))=0,"",INDEX('Disaggregation Data'!$K$315:$K$616,MATCH(LEFT(X499,255),LEFT('Disaggregation Data'!J$315:$J$616,255),0))),"")</f>
        <v/>
      </c>
      <c r="F499" s="431" t="str">
        <f t="array" ref="F499">IFERROR(IF(INDEX('Disaggregation Data'!$L$315:$L$616,MATCH(LEFT(X499,255),LEFT('Disaggregation Data'!$J$315:$J$616,255),0))=0,"",INDEX('Disaggregation Data'!$L$315:$L$616,MATCH(LEFT(X499,255),LEFT('Disaggregation Data'!J$315:$J$616,255),0))),"")</f>
        <v/>
      </c>
      <c r="G499" s="495" t="str">
        <f t="array" ref="G499">IFERROR(IF(INDEX('Disaggregation Data'!$M$315:$M$616,MATCH(LEFT(X499,255),LEFT('Disaggregation Data'!$J$315:$J$616,255),0))=0,(E499/F499)*100,INDEX('Disaggregation Data'!$M$315:$M$616,MATCH(LEFT(X499,255),LEFT('Disaggregation Data'!J$315:$J$616,255),0))),"")</f>
        <v/>
      </c>
      <c r="H499" s="434" t="str">
        <f t="array" ref="H499">IFERROR(IF(INDEX('Disaggregation Data'!$N$315:$N$616,MATCH(LEFT(X499,255),LEFT('Disaggregation Data'!$J$315:$J$616,255),0))=0,"",INDEX('Disaggregation Data'!$N$315:$N$616,MATCH(LEFT(X499,255),LEFT('Disaggregation Data'!J$315:$J$616,255),0))),"")</f>
        <v/>
      </c>
      <c r="I499" s="434" t="str">
        <f t="array" ref="I499">IFERROR(IF(INDEX('Disaggregation Data'!$Q$315:$Q$616,MATCH(LEFT(X499,255),LEFT('Disaggregation Data'!$J$315:$J$616,255),0))=0,"",INDEX('Disaggregation Data'!$Q$315:$Q$616,MATCH(LEFT(X499,255),LEFT('Disaggregation Data'!J$315:$J$616,255),0))),"")</f>
        <v/>
      </c>
      <c r="J499" s="448" t="str">
        <f t="array" ref="J499">IFERROR(IF(INDEX('Disaggregation Data'!$R$315:$R$616,MATCH(LEFT(X499,255),LEFT('Disaggregation Data'!$J$315:$J$616,255),0))=0,"",INDEX('Disaggregation Data'!$R$315:$R$616,MATCH(LEFT(X499,255),LEFT('Disaggregation Data'!J$315:$J$616,255),0))),"")</f>
        <v/>
      </c>
      <c r="K499" s="485"/>
      <c r="L499" s="485"/>
      <c r="M499" s="485"/>
      <c r="N499" s="485"/>
      <c r="O499" s="485"/>
      <c r="P499" s="430"/>
      <c r="Q499" s="430"/>
      <c r="R499" s="430"/>
      <c r="S499" s="430"/>
      <c r="T499" s="430"/>
      <c r="U499" s="434" t="str">
        <f t="array" ref="U499">IFERROR(IF(INDEX('Disaggregation Data'!$O$315:$O$616,MATCH(LEFT(X499,255),LEFT('Disaggregation Data'!$J$315:$J$616,255),0))=0,"",INDEX('Disaggregation Data'!$O$315:$O$616,MATCH(LEFT(X499,255),LEFT('Disaggregation Data'!J$315:$J$616,255),0))),"")</f>
        <v/>
      </c>
      <c r="V499" s="448" t="str">
        <f t="array" ref="V499">IFERROR(IF(INDEX('Disaggregation Data'!$P$315:$P$616,MATCH(LEFT(X499,255),LEFT('Disaggregation Data'!$J$315:$J$616,255),0))=0,"",INDEX('Disaggregation Data'!$P$315:$P$616,MATCH(LEFT(X499,255),LEFT('Disaggregation Data'!J$315:$J$616,255),0))),"")</f>
        <v/>
      </c>
      <c r="W499" s="528"/>
      <c r="X499" s="528" t="str">
        <f t="shared" si="32"/>
        <v/>
      </c>
      <c r="Y499" s="528">
        <f t="shared" si="33"/>
        <v>102</v>
      </c>
      <c r="Z499" s="528" t="str">
        <f t="shared" si="34"/>
        <v/>
      </c>
      <c r="AA499" s="528" t="b">
        <f t="shared" si="35"/>
        <v>0</v>
      </c>
      <c r="AB499" s="528" t="s">
        <v>2212</v>
      </c>
      <c r="AC499" s="528" t="str">
        <f t="array" ref="AC499">IFERROR(IF(INDEX('Disaggregation Records'!$G$95:$G$183,MATCH(LEFT(Z499,255),LEFT('Disaggregation Records'!$D$95:$D$183,255),0))=0,"",INDEX('Disaggregation Records'!$G$95:$G$183,MATCH(LEFT(Z499,255),LEFT('Disaggregation Records'!$D$95:$D$183,255),0))),"")</f>
        <v/>
      </c>
      <c r="AD499" s="528" t="s">
        <v>954</v>
      </c>
      <c r="AE499" s="393"/>
      <c r="AF499" s="134"/>
      <c r="AG499" s="134"/>
    </row>
    <row r="500" spans="1:33" ht="47.1" customHeight="1" x14ac:dyDescent="0.25">
      <c r="A500" s="410">
        <v>18</v>
      </c>
      <c r="B500" s="428" t="str">
        <f>IFERROR(VLOOKUP(A500,'Coverage Indicators - Section D'!$A$10:$Y$42,25,FALSE),"")</f>
        <v/>
      </c>
      <c r="C500" s="523" t="str">
        <f t="array" ref="C500">IFERROR(IF(INDEX('Disaggregation Records'!$E$95:$E$183,MATCH(LEFT(Z500,255),LEFT('Disaggregation Records'!$D$95:$D$183,255),0))=0,"",INDEX('Disaggregation Records'!$E$95:$E$183,MATCH(LEFT(Z500,255),LEFT('Disaggregation Records'!$D$95:$D$183,255),0))),"")</f>
        <v/>
      </c>
      <c r="D500" s="523" t="str">
        <f t="array" ref="D500">IFERROR(IF(INDEX('Disaggregation Records'!$F$95:$F$183,MATCH(LEFT(Z500,255),LEFT('Disaggregation Records'!$D$95:$D$183,255),0))=0,"",INDEX('Disaggregation Records'!$F$95:$F$183,MATCH(LEFT(Z500,255),LEFT('Disaggregation Records'!$D$95:$D$183,255),0))),"")</f>
        <v/>
      </c>
      <c r="E500" s="430" t="str">
        <f t="array" ref="E500">IFERROR(IF(INDEX('Disaggregation Data'!$K$315:$K$616,MATCH(LEFT(X500,255),LEFT('Disaggregation Data'!$J$315:$J$616,255),0))=0,"",INDEX('Disaggregation Data'!$K$315:$K$616,MATCH(LEFT(X500,255),LEFT('Disaggregation Data'!J$315:$J$616,255),0))),"")</f>
        <v/>
      </c>
      <c r="F500" s="431" t="str">
        <f t="array" ref="F500">IFERROR(IF(INDEX('Disaggregation Data'!$L$315:$L$616,MATCH(LEFT(X500,255),LEFT('Disaggregation Data'!$J$315:$J$616,255),0))=0,"",INDEX('Disaggregation Data'!$L$315:$L$616,MATCH(LEFT(X500,255),LEFT('Disaggregation Data'!J$315:$J$616,255),0))),"")</f>
        <v/>
      </c>
      <c r="G500" s="495" t="str">
        <f t="array" ref="G500">IFERROR(IF(INDEX('Disaggregation Data'!$M$315:$M$616,MATCH(LEFT(X500,255),LEFT('Disaggregation Data'!$J$315:$J$616,255),0))=0,(E500/F500)*100,INDEX('Disaggregation Data'!$M$315:$M$616,MATCH(LEFT(X500,255),LEFT('Disaggregation Data'!J$315:$J$616,255),0))),"")</f>
        <v/>
      </c>
      <c r="H500" s="434" t="str">
        <f t="array" ref="H500">IFERROR(IF(INDEX('Disaggregation Data'!$N$315:$N$616,MATCH(LEFT(X500,255),LEFT('Disaggregation Data'!$J$315:$J$616,255),0))=0,"",INDEX('Disaggregation Data'!$N$315:$N$616,MATCH(LEFT(X500,255),LEFT('Disaggregation Data'!J$315:$J$616,255),0))),"")</f>
        <v/>
      </c>
      <c r="I500" s="434" t="str">
        <f t="array" ref="I500">IFERROR(IF(INDEX('Disaggregation Data'!$Q$315:$Q$616,MATCH(LEFT(X500,255),LEFT('Disaggregation Data'!$J$315:$J$616,255),0))=0,"",INDEX('Disaggregation Data'!$Q$315:$Q$616,MATCH(LEFT(X500,255),LEFT('Disaggregation Data'!J$315:$J$616,255),0))),"")</f>
        <v/>
      </c>
      <c r="J500" s="448" t="str">
        <f t="array" ref="J500">IFERROR(IF(INDEX('Disaggregation Data'!$R$315:$R$616,MATCH(LEFT(X500,255),LEFT('Disaggregation Data'!$J$315:$J$616,255),0))=0,"",INDEX('Disaggregation Data'!$R$315:$R$616,MATCH(LEFT(X500,255),LEFT('Disaggregation Data'!J$315:$J$616,255),0))),"")</f>
        <v/>
      </c>
      <c r="K500" s="485"/>
      <c r="L500" s="485"/>
      <c r="M500" s="485"/>
      <c r="N500" s="485"/>
      <c r="O500" s="485"/>
      <c r="P500" s="430"/>
      <c r="Q500" s="430"/>
      <c r="R500" s="430"/>
      <c r="S500" s="430"/>
      <c r="T500" s="430"/>
      <c r="U500" s="434" t="str">
        <f t="array" ref="U500">IFERROR(IF(INDEX('Disaggregation Data'!$O$315:$O$616,MATCH(LEFT(X500,255),LEFT('Disaggregation Data'!$J$315:$J$616,255),0))=0,"",INDEX('Disaggregation Data'!$O$315:$O$616,MATCH(LEFT(X500,255),LEFT('Disaggregation Data'!J$315:$J$616,255),0))),"")</f>
        <v/>
      </c>
      <c r="V500" s="448" t="str">
        <f t="array" ref="V500">IFERROR(IF(INDEX('Disaggregation Data'!$P$315:$P$616,MATCH(LEFT(X500,255),LEFT('Disaggregation Data'!$J$315:$J$616,255),0))=0,"",INDEX('Disaggregation Data'!$P$315:$P$616,MATCH(LEFT(X500,255),LEFT('Disaggregation Data'!J$315:$J$616,255),0))),"")</f>
        <v/>
      </c>
      <c r="W500" s="528"/>
      <c r="X500" s="528" t="str">
        <f t="shared" si="32"/>
        <v/>
      </c>
      <c r="Y500" s="528">
        <f t="shared" si="33"/>
        <v>103</v>
      </c>
      <c r="Z500" s="528" t="str">
        <f t="shared" si="34"/>
        <v/>
      </c>
      <c r="AA500" s="528" t="b">
        <f t="shared" si="35"/>
        <v>0</v>
      </c>
      <c r="AB500" s="528" t="s">
        <v>2213</v>
      </c>
      <c r="AC500" s="528" t="str">
        <f t="array" ref="AC500">IFERROR(IF(INDEX('Disaggregation Records'!$G$95:$G$183,MATCH(LEFT(Z500,255),LEFT('Disaggregation Records'!$D$95:$D$183,255),0))=0,"",INDEX('Disaggregation Records'!$G$95:$G$183,MATCH(LEFT(Z500,255),LEFT('Disaggregation Records'!$D$95:$D$183,255),0))),"")</f>
        <v/>
      </c>
      <c r="AD500" s="528" t="s">
        <v>954</v>
      </c>
      <c r="AE500" s="393"/>
      <c r="AF500" s="134"/>
      <c r="AG500" s="134"/>
    </row>
    <row r="501" spans="1:33" ht="47.1" customHeight="1" x14ac:dyDescent="0.25">
      <c r="A501" s="410">
        <v>18</v>
      </c>
      <c r="B501" s="428" t="str">
        <f>IFERROR(VLOOKUP(A501,'Coverage Indicators - Section D'!$A$10:$Y$42,25,FALSE),"")</f>
        <v/>
      </c>
      <c r="C501" s="523" t="str">
        <f t="array" ref="C501">IFERROR(IF(INDEX('Disaggregation Records'!$E$95:$E$183,MATCH(LEFT(Z501,255),LEFT('Disaggregation Records'!$D$95:$D$183,255),0))=0,"",INDEX('Disaggregation Records'!$E$95:$E$183,MATCH(LEFT(Z501,255),LEFT('Disaggregation Records'!$D$95:$D$183,255),0))),"")</f>
        <v/>
      </c>
      <c r="D501" s="523" t="str">
        <f t="array" ref="D501">IFERROR(IF(INDEX('Disaggregation Records'!$F$95:$F$183,MATCH(LEFT(Z501,255),LEFT('Disaggregation Records'!$D$95:$D$183,255),0))=0,"",INDEX('Disaggregation Records'!$F$95:$F$183,MATCH(LEFT(Z501,255),LEFT('Disaggregation Records'!$D$95:$D$183,255),0))),"")</f>
        <v/>
      </c>
      <c r="E501" s="430" t="str">
        <f t="array" ref="E501">IFERROR(IF(INDEX('Disaggregation Data'!$K$315:$K$616,MATCH(LEFT(X501,255),LEFT('Disaggregation Data'!$J$315:$J$616,255),0))=0,"",INDEX('Disaggregation Data'!$K$315:$K$616,MATCH(LEFT(X501,255),LEFT('Disaggregation Data'!J$315:$J$616,255),0))),"")</f>
        <v/>
      </c>
      <c r="F501" s="431" t="str">
        <f t="array" ref="F501">IFERROR(IF(INDEX('Disaggregation Data'!$L$315:$L$616,MATCH(LEFT(X501,255),LEFT('Disaggregation Data'!$J$315:$J$616,255),0))=0,"",INDEX('Disaggregation Data'!$L$315:$L$616,MATCH(LEFT(X501,255),LEFT('Disaggregation Data'!J$315:$J$616,255),0))),"")</f>
        <v/>
      </c>
      <c r="G501" s="495" t="str">
        <f t="array" ref="G501">IFERROR(IF(INDEX('Disaggregation Data'!$M$315:$M$616,MATCH(LEFT(X501,255),LEFT('Disaggregation Data'!$J$315:$J$616,255),0))=0,(E501/F501)*100,INDEX('Disaggregation Data'!$M$315:$M$616,MATCH(LEFT(X501,255),LEFT('Disaggregation Data'!J$315:$J$616,255),0))),"")</f>
        <v/>
      </c>
      <c r="H501" s="434" t="str">
        <f t="array" ref="H501">IFERROR(IF(INDEX('Disaggregation Data'!$N$315:$N$616,MATCH(LEFT(X501,255),LEFT('Disaggregation Data'!$J$315:$J$616,255),0))=0,"",INDEX('Disaggregation Data'!$N$315:$N$616,MATCH(LEFT(X501,255),LEFT('Disaggregation Data'!J$315:$J$616,255),0))),"")</f>
        <v/>
      </c>
      <c r="I501" s="434" t="str">
        <f t="array" ref="I501">IFERROR(IF(INDEX('Disaggregation Data'!$Q$315:$Q$616,MATCH(LEFT(X501,255),LEFT('Disaggregation Data'!$J$315:$J$616,255),0))=0,"",INDEX('Disaggregation Data'!$Q$315:$Q$616,MATCH(LEFT(X501,255),LEFT('Disaggregation Data'!J$315:$J$616,255),0))),"")</f>
        <v/>
      </c>
      <c r="J501" s="448" t="str">
        <f t="array" ref="J501">IFERROR(IF(INDEX('Disaggregation Data'!$R$315:$R$616,MATCH(LEFT(X501,255),LEFT('Disaggregation Data'!$J$315:$J$616,255),0))=0,"",INDEX('Disaggregation Data'!$R$315:$R$616,MATCH(LEFT(X501,255),LEFT('Disaggregation Data'!J$315:$J$616,255),0))),"")</f>
        <v/>
      </c>
      <c r="K501" s="485"/>
      <c r="L501" s="485"/>
      <c r="M501" s="485"/>
      <c r="N501" s="485"/>
      <c r="O501" s="485"/>
      <c r="P501" s="430"/>
      <c r="Q501" s="430"/>
      <c r="R501" s="430"/>
      <c r="S501" s="430"/>
      <c r="T501" s="430"/>
      <c r="U501" s="434" t="str">
        <f t="array" ref="U501">IFERROR(IF(INDEX('Disaggregation Data'!$O$315:$O$616,MATCH(LEFT(X501,255),LEFT('Disaggregation Data'!$J$315:$J$616,255),0))=0,"",INDEX('Disaggregation Data'!$O$315:$O$616,MATCH(LEFT(X501,255),LEFT('Disaggregation Data'!J$315:$J$616,255),0))),"")</f>
        <v/>
      </c>
      <c r="V501" s="448" t="str">
        <f t="array" ref="V501">IFERROR(IF(INDEX('Disaggregation Data'!$P$315:$P$616,MATCH(LEFT(X501,255),LEFT('Disaggregation Data'!$J$315:$J$616,255),0))=0,"",INDEX('Disaggregation Data'!$P$315:$P$616,MATCH(LEFT(X501,255),LEFT('Disaggregation Data'!J$315:$J$616,255),0))),"")</f>
        <v/>
      </c>
      <c r="W501" s="528"/>
      <c r="X501" s="528" t="str">
        <f t="shared" si="32"/>
        <v/>
      </c>
      <c r="Y501" s="528">
        <f t="shared" si="33"/>
        <v>104</v>
      </c>
      <c r="Z501" s="528" t="str">
        <f t="shared" si="34"/>
        <v/>
      </c>
      <c r="AA501" s="528" t="b">
        <f t="shared" si="35"/>
        <v>0</v>
      </c>
      <c r="AB501" s="528" t="s">
        <v>2214</v>
      </c>
      <c r="AC501" s="528" t="str">
        <f t="array" ref="AC501">IFERROR(IF(INDEX('Disaggregation Records'!$G$95:$G$183,MATCH(LEFT(Z501,255),LEFT('Disaggregation Records'!$D$95:$D$183,255),0))=0,"",INDEX('Disaggregation Records'!$G$95:$G$183,MATCH(LEFT(Z501,255),LEFT('Disaggregation Records'!$D$95:$D$183,255),0))),"")</f>
        <v/>
      </c>
      <c r="AD501" s="528" t="s">
        <v>954</v>
      </c>
      <c r="AE501" s="393"/>
      <c r="AF501" s="134"/>
      <c r="AG501" s="134"/>
    </row>
    <row r="502" spans="1:33" ht="47.1" customHeight="1" x14ac:dyDescent="0.25">
      <c r="A502" s="410">
        <v>18</v>
      </c>
      <c r="B502" s="428" t="str">
        <f>IFERROR(VLOOKUP(A502,'Coverage Indicators - Section D'!$A$10:$Y$42,25,FALSE),"")</f>
        <v/>
      </c>
      <c r="C502" s="523" t="str">
        <f t="array" ref="C502">IFERROR(IF(INDEX('Disaggregation Records'!$E$95:$E$183,MATCH(LEFT(Z502,255),LEFT('Disaggregation Records'!$D$95:$D$183,255),0))=0,"",INDEX('Disaggregation Records'!$E$95:$E$183,MATCH(LEFT(Z502,255),LEFT('Disaggregation Records'!$D$95:$D$183,255),0))),"")</f>
        <v/>
      </c>
      <c r="D502" s="523" t="str">
        <f t="array" ref="D502">IFERROR(IF(INDEX('Disaggregation Records'!$F$95:$F$183,MATCH(LEFT(Z502,255),LEFT('Disaggregation Records'!$D$95:$D$183,255),0))=0,"",INDEX('Disaggregation Records'!$F$95:$F$183,MATCH(LEFT(Z502,255),LEFT('Disaggregation Records'!$D$95:$D$183,255),0))),"")</f>
        <v/>
      </c>
      <c r="E502" s="430" t="str">
        <f t="array" ref="E502">IFERROR(IF(INDEX('Disaggregation Data'!$K$315:$K$616,MATCH(LEFT(X502,255),LEFT('Disaggregation Data'!$J$315:$J$616,255),0))=0,"",INDEX('Disaggregation Data'!$K$315:$K$616,MATCH(LEFT(X502,255),LEFT('Disaggregation Data'!J$315:$J$616,255),0))),"")</f>
        <v/>
      </c>
      <c r="F502" s="431" t="str">
        <f t="array" ref="F502">IFERROR(IF(INDEX('Disaggregation Data'!$L$315:$L$616,MATCH(LEFT(X502,255),LEFT('Disaggregation Data'!$J$315:$J$616,255),0))=0,"",INDEX('Disaggregation Data'!$L$315:$L$616,MATCH(LEFT(X502,255),LEFT('Disaggregation Data'!J$315:$J$616,255),0))),"")</f>
        <v/>
      </c>
      <c r="G502" s="495" t="str">
        <f t="array" ref="G502">IFERROR(IF(INDEX('Disaggregation Data'!$M$315:$M$616,MATCH(LEFT(X502,255),LEFT('Disaggregation Data'!$J$315:$J$616,255),0))=0,(E502/F502)*100,INDEX('Disaggregation Data'!$M$315:$M$616,MATCH(LEFT(X502,255),LEFT('Disaggregation Data'!J$315:$J$616,255),0))),"")</f>
        <v/>
      </c>
      <c r="H502" s="434" t="str">
        <f t="array" ref="H502">IFERROR(IF(INDEX('Disaggregation Data'!$N$315:$N$616,MATCH(LEFT(X502,255),LEFT('Disaggregation Data'!$J$315:$J$616,255),0))=0,"",INDEX('Disaggregation Data'!$N$315:$N$616,MATCH(LEFT(X502,255),LEFT('Disaggregation Data'!J$315:$J$616,255),0))),"")</f>
        <v/>
      </c>
      <c r="I502" s="434" t="str">
        <f t="array" ref="I502">IFERROR(IF(INDEX('Disaggregation Data'!$Q$315:$Q$616,MATCH(LEFT(X502,255),LEFT('Disaggregation Data'!$J$315:$J$616,255),0))=0,"",INDEX('Disaggregation Data'!$Q$315:$Q$616,MATCH(LEFT(X502,255),LEFT('Disaggregation Data'!J$315:$J$616,255),0))),"")</f>
        <v/>
      </c>
      <c r="J502" s="448" t="str">
        <f t="array" ref="J502">IFERROR(IF(INDEX('Disaggregation Data'!$R$315:$R$616,MATCH(LEFT(X502,255),LEFT('Disaggregation Data'!$J$315:$J$616,255),0))=0,"",INDEX('Disaggregation Data'!$R$315:$R$616,MATCH(LEFT(X502,255),LEFT('Disaggregation Data'!J$315:$J$616,255),0))),"")</f>
        <v/>
      </c>
      <c r="K502" s="485"/>
      <c r="L502" s="485"/>
      <c r="M502" s="485"/>
      <c r="N502" s="485"/>
      <c r="O502" s="485"/>
      <c r="P502" s="430"/>
      <c r="Q502" s="430"/>
      <c r="R502" s="430"/>
      <c r="S502" s="430"/>
      <c r="T502" s="430"/>
      <c r="U502" s="434" t="str">
        <f t="array" ref="U502">IFERROR(IF(INDEX('Disaggregation Data'!$O$315:$O$616,MATCH(LEFT(X502,255),LEFT('Disaggregation Data'!$J$315:$J$616,255),0))=0,"",INDEX('Disaggregation Data'!$O$315:$O$616,MATCH(LEFT(X502,255),LEFT('Disaggregation Data'!J$315:$J$616,255),0))),"")</f>
        <v/>
      </c>
      <c r="V502" s="448" t="str">
        <f t="array" ref="V502">IFERROR(IF(INDEX('Disaggregation Data'!$P$315:$P$616,MATCH(LEFT(X502,255),LEFT('Disaggregation Data'!$J$315:$J$616,255),0))=0,"",INDEX('Disaggregation Data'!$P$315:$P$616,MATCH(LEFT(X502,255),LEFT('Disaggregation Data'!J$315:$J$616,255),0))),"")</f>
        <v/>
      </c>
      <c r="W502" s="528"/>
      <c r="X502" s="528" t="str">
        <f t="shared" si="32"/>
        <v/>
      </c>
      <c r="Y502" s="528">
        <f t="shared" si="33"/>
        <v>105</v>
      </c>
      <c r="Z502" s="528" t="str">
        <f t="shared" si="34"/>
        <v/>
      </c>
      <c r="AA502" s="528" t="b">
        <f t="shared" si="35"/>
        <v>0</v>
      </c>
      <c r="AB502" s="528" t="s">
        <v>2215</v>
      </c>
      <c r="AC502" s="528" t="str">
        <f t="array" ref="AC502">IFERROR(IF(INDEX('Disaggregation Records'!$G$95:$G$183,MATCH(LEFT(Z502,255),LEFT('Disaggregation Records'!$D$95:$D$183,255),0))=0,"",INDEX('Disaggregation Records'!$G$95:$G$183,MATCH(LEFT(Z502,255),LEFT('Disaggregation Records'!$D$95:$D$183,255),0))),"")</f>
        <v/>
      </c>
      <c r="AD502" s="528" t="s">
        <v>954</v>
      </c>
      <c r="AE502" s="393"/>
      <c r="AF502" s="134"/>
      <c r="AG502" s="134"/>
    </row>
    <row r="503" spans="1:33" ht="47.1" customHeight="1" x14ac:dyDescent="0.25">
      <c r="A503" s="410">
        <v>18</v>
      </c>
      <c r="B503" s="428" t="str">
        <f>IFERROR(VLOOKUP(A503,'Coverage Indicators - Section D'!$A$10:$Y$42,25,FALSE),"")</f>
        <v/>
      </c>
      <c r="C503" s="523" t="str">
        <f t="array" ref="C503">IFERROR(IF(INDEX('Disaggregation Records'!$E$95:$E$183,MATCH(LEFT(Z503,255),LEFT('Disaggregation Records'!$D$95:$D$183,255),0))=0,"",INDEX('Disaggregation Records'!$E$95:$E$183,MATCH(LEFT(Z503,255),LEFT('Disaggregation Records'!$D$95:$D$183,255),0))),"")</f>
        <v/>
      </c>
      <c r="D503" s="523" t="str">
        <f t="array" ref="D503">IFERROR(IF(INDEX('Disaggregation Records'!$F$95:$F$183,MATCH(LEFT(Z503,255),LEFT('Disaggregation Records'!$D$95:$D$183,255),0))=0,"",INDEX('Disaggregation Records'!$F$95:$F$183,MATCH(LEFT(Z503,255),LEFT('Disaggregation Records'!$D$95:$D$183,255),0))),"")</f>
        <v/>
      </c>
      <c r="E503" s="430" t="str">
        <f t="array" ref="E503">IFERROR(IF(INDEX('Disaggregation Data'!$K$315:$K$616,MATCH(LEFT(X503,255),LEFT('Disaggregation Data'!$J$315:$J$616,255),0))=0,"",INDEX('Disaggregation Data'!$K$315:$K$616,MATCH(LEFT(X503,255),LEFT('Disaggregation Data'!J$315:$J$616,255),0))),"")</f>
        <v/>
      </c>
      <c r="F503" s="431" t="str">
        <f t="array" ref="F503">IFERROR(IF(INDEX('Disaggregation Data'!$L$315:$L$616,MATCH(LEFT(X503,255),LEFT('Disaggregation Data'!$J$315:$J$616,255),0))=0,"",INDEX('Disaggregation Data'!$L$315:$L$616,MATCH(LEFT(X503,255),LEFT('Disaggregation Data'!J$315:$J$616,255),0))),"")</f>
        <v/>
      </c>
      <c r="G503" s="495" t="str">
        <f t="array" ref="G503">IFERROR(IF(INDEX('Disaggregation Data'!$M$315:$M$616,MATCH(LEFT(X503,255),LEFT('Disaggregation Data'!$J$315:$J$616,255),0))=0,(E503/F503)*100,INDEX('Disaggregation Data'!$M$315:$M$616,MATCH(LEFT(X503,255),LEFT('Disaggregation Data'!J$315:$J$616,255),0))),"")</f>
        <v/>
      </c>
      <c r="H503" s="434" t="str">
        <f t="array" ref="H503">IFERROR(IF(INDEX('Disaggregation Data'!$N$315:$N$616,MATCH(LEFT(X503,255),LEFT('Disaggregation Data'!$J$315:$J$616,255),0))=0,"",INDEX('Disaggregation Data'!$N$315:$N$616,MATCH(LEFT(X503,255),LEFT('Disaggregation Data'!J$315:$J$616,255),0))),"")</f>
        <v/>
      </c>
      <c r="I503" s="434" t="str">
        <f t="array" ref="I503">IFERROR(IF(INDEX('Disaggregation Data'!$Q$315:$Q$616,MATCH(LEFT(X503,255),LEFT('Disaggregation Data'!$J$315:$J$616,255),0))=0,"",INDEX('Disaggregation Data'!$Q$315:$Q$616,MATCH(LEFT(X503,255),LEFT('Disaggregation Data'!J$315:$J$616,255),0))),"")</f>
        <v/>
      </c>
      <c r="J503" s="448" t="str">
        <f t="array" ref="J503">IFERROR(IF(INDEX('Disaggregation Data'!$R$315:$R$616,MATCH(LEFT(X503,255),LEFT('Disaggregation Data'!$J$315:$J$616,255),0))=0,"",INDEX('Disaggregation Data'!$R$315:$R$616,MATCH(LEFT(X503,255),LEFT('Disaggregation Data'!J$315:$J$616,255),0))),"")</f>
        <v/>
      </c>
      <c r="K503" s="485"/>
      <c r="L503" s="485"/>
      <c r="M503" s="485"/>
      <c r="N503" s="485"/>
      <c r="O503" s="485"/>
      <c r="P503" s="430"/>
      <c r="Q503" s="430"/>
      <c r="R503" s="430"/>
      <c r="S503" s="430"/>
      <c r="T503" s="430"/>
      <c r="U503" s="434" t="str">
        <f t="array" ref="U503">IFERROR(IF(INDEX('Disaggregation Data'!$O$315:$O$616,MATCH(LEFT(X503,255),LEFT('Disaggregation Data'!$J$315:$J$616,255),0))=0,"",INDEX('Disaggregation Data'!$O$315:$O$616,MATCH(LEFT(X503,255),LEFT('Disaggregation Data'!J$315:$J$616,255),0))),"")</f>
        <v/>
      </c>
      <c r="V503" s="448" t="str">
        <f t="array" ref="V503">IFERROR(IF(INDEX('Disaggregation Data'!$P$315:$P$616,MATCH(LEFT(X503,255),LEFT('Disaggregation Data'!$J$315:$J$616,255),0))=0,"",INDEX('Disaggregation Data'!$P$315:$P$616,MATCH(LEFT(X503,255),LEFT('Disaggregation Data'!J$315:$J$616,255),0))),"")</f>
        <v/>
      </c>
      <c r="W503" s="528"/>
      <c r="X503" s="528" t="str">
        <f t="shared" si="32"/>
        <v/>
      </c>
      <c r="Y503" s="528">
        <f t="shared" si="33"/>
        <v>106</v>
      </c>
      <c r="Z503" s="528" t="str">
        <f t="shared" si="34"/>
        <v/>
      </c>
      <c r="AA503" s="528" t="b">
        <f t="shared" si="35"/>
        <v>0</v>
      </c>
      <c r="AB503" s="528" t="s">
        <v>2216</v>
      </c>
      <c r="AC503" s="528" t="str">
        <f t="array" ref="AC503">IFERROR(IF(INDEX('Disaggregation Records'!$G$95:$G$183,MATCH(LEFT(Z503,255),LEFT('Disaggregation Records'!$D$95:$D$183,255),0))=0,"",INDEX('Disaggregation Records'!$G$95:$G$183,MATCH(LEFT(Z503,255),LEFT('Disaggregation Records'!$D$95:$D$183,255),0))),"")</f>
        <v/>
      </c>
      <c r="AD503" s="528" t="s">
        <v>954</v>
      </c>
      <c r="AE503" s="393"/>
      <c r="AF503" s="134"/>
      <c r="AG503" s="134"/>
    </row>
    <row r="504" spans="1:33" ht="47.1" customHeight="1" x14ac:dyDescent="0.25">
      <c r="A504" s="410">
        <v>18</v>
      </c>
      <c r="B504" s="428" t="str">
        <f>IFERROR(VLOOKUP(A504,'Coverage Indicators - Section D'!$A$10:$Y$42,25,FALSE),"")</f>
        <v/>
      </c>
      <c r="C504" s="523" t="str">
        <f t="array" ref="C504">IFERROR(IF(INDEX('Disaggregation Records'!$E$95:$E$183,MATCH(LEFT(Z504,255),LEFT('Disaggregation Records'!$D$95:$D$183,255),0))=0,"",INDEX('Disaggregation Records'!$E$95:$E$183,MATCH(LEFT(Z504,255),LEFT('Disaggregation Records'!$D$95:$D$183,255),0))),"")</f>
        <v/>
      </c>
      <c r="D504" s="523" t="str">
        <f t="array" ref="D504">IFERROR(IF(INDEX('Disaggregation Records'!$F$95:$F$183,MATCH(LEFT(Z504,255),LEFT('Disaggregation Records'!$D$95:$D$183,255),0))=0,"",INDEX('Disaggregation Records'!$F$95:$F$183,MATCH(LEFT(Z504,255),LEFT('Disaggregation Records'!$D$95:$D$183,255),0))),"")</f>
        <v/>
      </c>
      <c r="E504" s="430" t="str">
        <f t="array" ref="E504">IFERROR(IF(INDEX('Disaggregation Data'!$K$315:$K$616,MATCH(LEFT(X504,255),LEFT('Disaggregation Data'!$J$315:$J$616,255),0))=0,"",INDEX('Disaggregation Data'!$K$315:$K$616,MATCH(LEFT(X504,255),LEFT('Disaggregation Data'!J$315:$J$616,255),0))),"")</f>
        <v/>
      </c>
      <c r="F504" s="431" t="str">
        <f t="array" ref="F504">IFERROR(IF(INDEX('Disaggregation Data'!$L$315:$L$616,MATCH(LEFT(X504,255),LEFT('Disaggregation Data'!$J$315:$J$616,255),0))=0,"",INDEX('Disaggregation Data'!$L$315:$L$616,MATCH(LEFT(X504,255),LEFT('Disaggregation Data'!J$315:$J$616,255),0))),"")</f>
        <v/>
      </c>
      <c r="G504" s="495" t="str">
        <f t="array" ref="G504">IFERROR(IF(INDEX('Disaggregation Data'!$M$315:$M$616,MATCH(LEFT(X504,255),LEFT('Disaggregation Data'!$J$315:$J$616,255),0))=0,(E504/F504)*100,INDEX('Disaggregation Data'!$M$315:$M$616,MATCH(LEFT(X504,255),LEFT('Disaggregation Data'!J$315:$J$616,255),0))),"")</f>
        <v/>
      </c>
      <c r="H504" s="434" t="str">
        <f t="array" ref="H504">IFERROR(IF(INDEX('Disaggregation Data'!$N$315:$N$616,MATCH(LEFT(X504,255),LEFT('Disaggregation Data'!$J$315:$J$616,255),0))=0,"",INDEX('Disaggregation Data'!$N$315:$N$616,MATCH(LEFT(X504,255),LEFT('Disaggregation Data'!J$315:$J$616,255),0))),"")</f>
        <v/>
      </c>
      <c r="I504" s="434" t="str">
        <f t="array" ref="I504">IFERROR(IF(INDEX('Disaggregation Data'!$Q$315:$Q$616,MATCH(LEFT(X504,255),LEFT('Disaggregation Data'!$J$315:$J$616,255),0))=0,"",INDEX('Disaggregation Data'!$Q$315:$Q$616,MATCH(LEFT(X504,255),LEFT('Disaggregation Data'!J$315:$J$616,255),0))),"")</f>
        <v/>
      </c>
      <c r="J504" s="448" t="str">
        <f t="array" ref="J504">IFERROR(IF(INDEX('Disaggregation Data'!$R$315:$R$616,MATCH(LEFT(X504,255),LEFT('Disaggregation Data'!$J$315:$J$616,255),0))=0,"",INDEX('Disaggregation Data'!$R$315:$R$616,MATCH(LEFT(X504,255),LEFT('Disaggregation Data'!J$315:$J$616,255),0))),"")</f>
        <v/>
      </c>
      <c r="K504" s="485"/>
      <c r="L504" s="485"/>
      <c r="M504" s="485"/>
      <c r="N504" s="485"/>
      <c r="O504" s="485"/>
      <c r="P504" s="430"/>
      <c r="Q504" s="430"/>
      <c r="R504" s="430"/>
      <c r="S504" s="430"/>
      <c r="T504" s="430"/>
      <c r="U504" s="434" t="str">
        <f t="array" ref="U504">IFERROR(IF(INDEX('Disaggregation Data'!$O$315:$O$616,MATCH(LEFT(X504,255),LEFT('Disaggregation Data'!$J$315:$J$616,255),0))=0,"",INDEX('Disaggregation Data'!$O$315:$O$616,MATCH(LEFT(X504,255),LEFT('Disaggregation Data'!J$315:$J$616,255),0))),"")</f>
        <v/>
      </c>
      <c r="V504" s="448" t="str">
        <f t="array" ref="V504">IFERROR(IF(INDEX('Disaggregation Data'!$P$315:$P$616,MATCH(LEFT(X504,255),LEFT('Disaggregation Data'!$J$315:$J$616,255),0))=0,"",INDEX('Disaggregation Data'!$P$315:$P$616,MATCH(LEFT(X504,255),LEFT('Disaggregation Data'!J$315:$J$616,255),0))),"")</f>
        <v/>
      </c>
      <c r="W504" s="528"/>
      <c r="X504" s="528" t="str">
        <f t="shared" si="32"/>
        <v/>
      </c>
      <c r="Y504" s="528">
        <f t="shared" si="33"/>
        <v>107</v>
      </c>
      <c r="Z504" s="528" t="str">
        <f t="shared" si="34"/>
        <v/>
      </c>
      <c r="AA504" s="528" t="b">
        <f t="shared" si="35"/>
        <v>0</v>
      </c>
      <c r="AB504" s="528" t="s">
        <v>2217</v>
      </c>
      <c r="AC504" s="528" t="str">
        <f t="array" ref="AC504">IFERROR(IF(INDEX('Disaggregation Records'!$G$95:$G$183,MATCH(LEFT(Z504,255),LEFT('Disaggregation Records'!$D$95:$D$183,255),0))=0,"",INDEX('Disaggregation Records'!$G$95:$G$183,MATCH(LEFT(Z504,255),LEFT('Disaggregation Records'!$D$95:$D$183,255),0))),"")</f>
        <v/>
      </c>
      <c r="AD504" s="528" t="s">
        <v>954</v>
      </c>
      <c r="AE504" s="393"/>
      <c r="AF504" s="134"/>
      <c r="AG504" s="134"/>
    </row>
    <row r="505" spans="1:33" ht="47.1" customHeight="1" x14ac:dyDescent="0.25">
      <c r="A505" s="410">
        <v>18</v>
      </c>
      <c r="B505" s="428" t="str">
        <f>IFERROR(VLOOKUP(A505,'Coverage Indicators - Section D'!$A$10:$Y$42,25,FALSE),"")</f>
        <v/>
      </c>
      <c r="C505" s="523" t="str">
        <f t="array" ref="C505">IFERROR(IF(INDEX('Disaggregation Records'!$E$95:$E$183,MATCH(LEFT(Z505,255),LEFT('Disaggregation Records'!$D$95:$D$183,255),0))=0,"",INDEX('Disaggregation Records'!$E$95:$E$183,MATCH(LEFT(Z505,255),LEFT('Disaggregation Records'!$D$95:$D$183,255),0))),"")</f>
        <v/>
      </c>
      <c r="D505" s="523" t="str">
        <f t="array" ref="D505">IFERROR(IF(INDEX('Disaggregation Records'!$F$95:$F$183,MATCH(LEFT(Z505,255),LEFT('Disaggregation Records'!$D$95:$D$183,255),0))=0,"",INDEX('Disaggregation Records'!$F$95:$F$183,MATCH(LEFT(Z505,255),LEFT('Disaggregation Records'!$D$95:$D$183,255),0))),"")</f>
        <v/>
      </c>
      <c r="E505" s="430" t="str">
        <f t="array" ref="E505">IFERROR(IF(INDEX('Disaggregation Data'!$K$315:$K$616,MATCH(LEFT(X505,255),LEFT('Disaggregation Data'!$J$315:$J$616,255),0))=0,"",INDEX('Disaggregation Data'!$K$315:$K$616,MATCH(LEFT(X505,255),LEFT('Disaggregation Data'!J$315:$J$616,255),0))),"")</f>
        <v/>
      </c>
      <c r="F505" s="431" t="str">
        <f t="array" ref="F505">IFERROR(IF(INDEX('Disaggregation Data'!$L$315:$L$616,MATCH(LEFT(X505,255),LEFT('Disaggregation Data'!$J$315:$J$616,255),0))=0,"",INDEX('Disaggregation Data'!$L$315:$L$616,MATCH(LEFT(X505,255),LEFT('Disaggregation Data'!J$315:$J$616,255),0))),"")</f>
        <v/>
      </c>
      <c r="G505" s="495" t="str">
        <f t="array" ref="G505">IFERROR(IF(INDEX('Disaggregation Data'!$M$315:$M$616,MATCH(LEFT(X505,255),LEFT('Disaggregation Data'!$J$315:$J$616,255),0))=0,(E505/F505)*100,INDEX('Disaggregation Data'!$M$315:$M$616,MATCH(LEFT(X505,255),LEFT('Disaggregation Data'!J$315:$J$616,255),0))),"")</f>
        <v/>
      </c>
      <c r="H505" s="434" t="str">
        <f t="array" ref="H505">IFERROR(IF(INDEX('Disaggregation Data'!$N$315:$N$616,MATCH(LEFT(X505,255),LEFT('Disaggregation Data'!$J$315:$J$616,255),0))=0,"",INDEX('Disaggregation Data'!$N$315:$N$616,MATCH(LEFT(X505,255),LEFT('Disaggregation Data'!J$315:$J$616,255),0))),"")</f>
        <v/>
      </c>
      <c r="I505" s="434" t="str">
        <f t="array" ref="I505">IFERROR(IF(INDEX('Disaggregation Data'!$Q$315:$Q$616,MATCH(LEFT(X505,255),LEFT('Disaggregation Data'!$J$315:$J$616,255),0))=0,"",INDEX('Disaggregation Data'!$Q$315:$Q$616,MATCH(LEFT(X505,255),LEFT('Disaggregation Data'!J$315:$J$616,255),0))),"")</f>
        <v/>
      </c>
      <c r="J505" s="448" t="str">
        <f t="array" ref="J505">IFERROR(IF(INDEX('Disaggregation Data'!$R$315:$R$616,MATCH(LEFT(X505,255),LEFT('Disaggregation Data'!$J$315:$J$616,255),0))=0,"",INDEX('Disaggregation Data'!$R$315:$R$616,MATCH(LEFT(X505,255),LEFT('Disaggregation Data'!J$315:$J$616,255),0))),"")</f>
        <v/>
      </c>
      <c r="K505" s="485"/>
      <c r="L505" s="485"/>
      <c r="M505" s="485"/>
      <c r="N505" s="485"/>
      <c r="O505" s="485"/>
      <c r="P505" s="430"/>
      <c r="Q505" s="430"/>
      <c r="R505" s="430"/>
      <c r="S505" s="430"/>
      <c r="T505" s="430"/>
      <c r="U505" s="434" t="str">
        <f t="array" ref="U505">IFERROR(IF(INDEX('Disaggregation Data'!$O$315:$O$616,MATCH(LEFT(X505,255),LEFT('Disaggregation Data'!$J$315:$J$616,255),0))=0,"",INDEX('Disaggregation Data'!$O$315:$O$616,MATCH(LEFT(X505,255),LEFT('Disaggregation Data'!J$315:$J$616,255),0))),"")</f>
        <v/>
      </c>
      <c r="V505" s="448" t="str">
        <f t="array" ref="V505">IFERROR(IF(INDEX('Disaggregation Data'!$P$315:$P$616,MATCH(LEFT(X505,255),LEFT('Disaggregation Data'!$J$315:$J$616,255),0))=0,"",INDEX('Disaggregation Data'!$P$315:$P$616,MATCH(LEFT(X505,255),LEFT('Disaggregation Data'!J$315:$J$616,255),0))),"")</f>
        <v/>
      </c>
      <c r="W505" s="528"/>
      <c r="X505" s="528" t="str">
        <f t="shared" si="32"/>
        <v/>
      </c>
      <c r="Y505" s="528">
        <f t="shared" si="33"/>
        <v>108</v>
      </c>
      <c r="Z505" s="528" t="str">
        <f t="shared" si="34"/>
        <v/>
      </c>
      <c r="AA505" s="528" t="b">
        <f t="shared" si="35"/>
        <v>0</v>
      </c>
      <c r="AB505" s="528" t="s">
        <v>2218</v>
      </c>
      <c r="AC505" s="528" t="str">
        <f t="array" ref="AC505">IFERROR(IF(INDEX('Disaggregation Records'!$G$95:$G$183,MATCH(LEFT(Z505,255),LEFT('Disaggregation Records'!$D$95:$D$183,255),0))=0,"",INDEX('Disaggregation Records'!$G$95:$G$183,MATCH(LEFT(Z505,255),LEFT('Disaggregation Records'!$D$95:$D$183,255),0))),"")</f>
        <v/>
      </c>
      <c r="AD505" s="528" t="s">
        <v>954</v>
      </c>
      <c r="AE505" s="393"/>
      <c r="AF505" s="134"/>
      <c r="AG505" s="134"/>
    </row>
    <row r="506" spans="1:33" ht="47.1" customHeight="1" x14ac:dyDescent="0.25">
      <c r="A506" s="410">
        <v>18</v>
      </c>
      <c r="B506" s="428" t="str">
        <f>IFERROR(VLOOKUP(A506,'Coverage Indicators - Section D'!$A$10:$Y$42,25,FALSE),"")</f>
        <v/>
      </c>
      <c r="C506" s="523" t="str">
        <f t="array" ref="C506">IFERROR(IF(INDEX('Disaggregation Records'!$E$95:$E$183,MATCH(LEFT(Z506,255),LEFT('Disaggregation Records'!$D$95:$D$183,255),0))=0,"",INDEX('Disaggregation Records'!$E$95:$E$183,MATCH(LEFT(Z506,255),LEFT('Disaggregation Records'!$D$95:$D$183,255),0))),"")</f>
        <v/>
      </c>
      <c r="D506" s="523" t="str">
        <f t="array" ref="D506">IFERROR(IF(INDEX('Disaggregation Records'!$F$95:$F$183,MATCH(LEFT(Z506,255),LEFT('Disaggregation Records'!$D$95:$D$183,255),0))=0,"",INDEX('Disaggregation Records'!$F$95:$F$183,MATCH(LEFT(Z506,255),LEFT('Disaggregation Records'!$D$95:$D$183,255),0))),"")</f>
        <v/>
      </c>
      <c r="E506" s="430" t="str">
        <f t="array" ref="E506">IFERROR(IF(INDEX('Disaggregation Data'!$K$315:$K$616,MATCH(LEFT(X506,255),LEFT('Disaggregation Data'!$J$315:$J$616,255),0))=0,"",INDEX('Disaggregation Data'!$K$315:$K$616,MATCH(LEFT(X506,255),LEFT('Disaggregation Data'!J$315:$J$616,255),0))),"")</f>
        <v/>
      </c>
      <c r="F506" s="431" t="str">
        <f t="array" ref="F506">IFERROR(IF(INDEX('Disaggregation Data'!$L$315:$L$616,MATCH(LEFT(X506,255),LEFT('Disaggregation Data'!$J$315:$J$616,255),0))=0,"",INDEX('Disaggregation Data'!$L$315:$L$616,MATCH(LEFT(X506,255),LEFT('Disaggregation Data'!J$315:$J$616,255),0))),"")</f>
        <v/>
      </c>
      <c r="G506" s="495" t="str">
        <f t="array" ref="G506">IFERROR(IF(INDEX('Disaggregation Data'!$M$315:$M$616,MATCH(LEFT(X506,255),LEFT('Disaggregation Data'!$J$315:$J$616,255),0))=0,(E506/F506)*100,INDEX('Disaggregation Data'!$M$315:$M$616,MATCH(LEFT(X506,255),LEFT('Disaggregation Data'!J$315:$J$616,255),0))),"")</f>
        <v/>
      </c>
      <c r="H506" s="434" t="str">
        <f t="array" ref="H506">IFERROR(IF(INDEX('Disaggregation Data'!$N$315:$N$616,MATCH(LEFT(X506,255),LEFT('Disaggregation Data'!$J$315:$J$616,255),0))=0,"",INDEX('Disaggregation Data'!$N$315:$N$616,MATCH(LEFT(X506,255),LEFT('Disaggregation Data'!J$315:$J$616,255),0))),"")</f>
        <v/>
      </c>
      <c r="I506" s="434" t="str">
        <f t="array" ref="I506">IFERROR(IF(INDEX('Disaggregation Data'!$Q$315:$Q$616,MATCH(LEFT(X506,255),LEFT('Disaggregation Data'!$J$315:$J$616,255),0))=0,"",INDEX('Disaggregation Data'!$Q$315:$Q$616,MATCH(LEFT(X506,255),LEFT('Disaggregation Data'!J$315:$J$616,255),0))),"")</f>
        <v/>
      </c>
      <c r="J506" s="448" t="str">
        <f t="array" ref="J506">IFERROR(IF(INDEX('Disaggregation Data'!$R$315:$R$616,MATCH(LEFT(X506,255),LEFT('Disaggregation Data'!$J$315:$J$616,255),0))=0,"",INDEX('Disaggregation Data'!$R$315:$R$616,MATCH(LEFT(X506,255),LEFT('Disaggregation Data'!J$315:$J$616,255),0))),"")</f>
        <v/>
      </c>
      <c r="K506" s="485"/>
      <c r="L506" s="485"/>
      <c r="M506" s="485"/>
      <c r="N506" s="485"/>
      <c r="O506" s="485"/>
      <c r="P506" s="430"/>
      <c r="Q506" s="430"/>
      <c r="R506" s="430"/>
      <c r="S506" s="430"/>
      <c r="T506" s="430"/>
      <c r="U506" s="434" t="str">
        <f t="array" ref="U506">IFERROR(IF(INDEX('Disaggregation Data'!$O$315:$O$616,MATCH(LEFT(X506,255),LEFT('Disaggregation Data'!$J$315:$J$616,255),0))=0,"",INDEX('Disaggregation Data'!$O$315:$O$616,MATCH(LEFT(X506,255),LEFT('Disaggregation Data'!J$315:$J$616,255),0))),"")</f>
        <v/>
      </c>
      <c r="V506" s="448" t="str">
        <f t="array" ref="V506">IFERROR(IF(INDEX('Disaggregation Data'!$P$315:$P$616,MATCH(LEFT(X506,255),LEFT('Disaggregation Data'!$J$315:$J$616,255),0))=0,"",INDEX('Disaggregation Data'!$P$315:$P$616,MATCH(LEFT(X506,255),LEFT('Disaggregation Data'!J$315:$J$616,255),0))),"")</f>
        <v/>
      </c>
      <c r="W506" s="528"/>
      <c r="X506" s="528" t="str">
        <f t="shared" si="32"/>
        <v/>
      </c>
      <c r="Y506" s="528">
        <f t="shared" si="33"/>
        <v>109</v>
      </c>
      <c r="Z506" s="528" t="str">
        <f t="shared" si="34"/>
        <v/>
      </c>
      <c r="AA506" s="528" t="b">
        <f t="shared" si="35"/>
        <v>0</v>
      </c>
      <c r="AB506" s="528" t="s">
        <v>2219</v>
      </c>
      <c r="AC506" s="528" t="str">
        <f t="array" ref="AC506">IFERROR(IF(INDEX('Disaggregation Records'!$G$95:$G$183,MATCH(LEFT(Z506,255),LEFT('Disaggregation Records'!$D$95:$D$183,255),0))=0,"",INDEX('Disaggregation Records'!$G$95:$G$183,MATCH(LEFT(Z506,255),LEFT('Disaggregation Records'!$D$95:$D$183,255),0))),"")</f>
        <v/>
      </c>
      <c r="AD506" s="528" t="s">
        <v>954</v>
      </c>
      <c r="AE506" s="393"/>
      <c r="AF506" s="134"/>
      <c r="AG506" s="134"/>
    </row>
    <row r="507" spans="1:33" ht="47.1" customHeight="1" x14ac:dyDescent="0.25">
      <c r="A507" s="410">
        <v>19</v>
      </c>
      <c r="B507" s="428" t="str">
        <f>IFERROR(VLOOKUP(A507,'Coverage Indicators - Section D'!$A$10:$Y$42,25,FALSE),"")</f>
        <v/>
      </c>
      <c r="C507" s="523" t="str">
        <f t="array" ref="C507">IFERROR(IF(INDEX('Disaggregation Records'!$E$95:$E$183,MATCH(LEFT(Z507,255),LEFT('Disaggregation Records'!$D$95:$D$183,255),0))=0,"",INDEX('Disaggregation Records'!$E$95:$E$183,MATCH(LEFT(Z507,255),LEFT('Disaggregation Records'!$D$95:$D$183,255),0))),"")</f>
        <v/>
      </c>
      <c r="D507" s="523" t="str">
        <f t="array" ref="D507">IFERROR(IF(INDEX('Disaggregation Records'!$F$95:$F$183,MATCH(LEFT(Z507,255),LEFT('Disaggregation Records'!$D$95:$D$183,255),0))=0,"",INDEX('Disaggregation Records'!$F$95:$F$183,MATCH(LEFT(Z507,255),LEFT('Disaggregation Records'!$D$95:$D$183,255),0))),"")</f>
        <v/>
      </c>
      <c r="E507" s="430" t="str">
        <f t="array" ref="E507">IFERROR(IF(INDEX('Disaggregation Data'!$K$315:$K$616,MATCH(LEFT(X507,255),LEFT('Disaggregation Data'!$J$315:$J$616,255),0))=0,"",INDEX('Disaggregation Data'!$K$315:$K$616,MATCH(LEFT(X507,255),LEFT('Disaggregation Data'!J$315:$J$616,255),0))),"")</f>
        <v/>
      </c>
      <c r="F507" s="431" t="str">
        <f t="array" ref="F507">IFERROR(IF(INDEX('Disaggregation Data'!$L$315:$L$616,MATCH(LEFT(X507,255),LEFT('Disaggregation Data'!$J$315:$J$616,255),0))=0,"",INDEX('Disaggregation Data'!$L$315:$L$616,MATCH(LEFT(X507,255),LEFT('Disaggregation Data'!J$315:$J$616,255),0))),"")</f>
        <v/>
      </c>
      <c r="G507" s="495" t="str">
        <f t="array" ref="G507">IFERROR(IF(INDEX('Disaggregation Data'!$M$315:$M$616,MATCH(LEFT(X507,255),LEFT('Disaggregation Data'!$J$315:$J$616,255),0))=0,(E507/F507)*100,INDEX('Disaggregation Data'!$M$315:$M$616,MATCH(LEFT(X507,255),LEFT('Disaggregation Data'!J$315:$J$616,255),0))),"")</f>
        <v/>
      </c>
      <c r="H507" s="434" t="str">
        <f t="array" ref="H507">IFERROR(IF(INDEX('Disaggregation Data'!$N$315:$N$616,MATCH(LEFT(X507,255),LEFT('Disaggregation Data'!$J$315:$J$616,255),0))=0,"",INDEX('Disaggregation Data'!$N$315:$N$616,MATCH(LEFT(X507,255),LEFT('Disaggregation Data'!J$315:$J$616,255),0))),"")</f>
        <v/>
      </c>
      <c r="I507" s="434" t="str">
        <f t="array" ref="I507">IFERROR(IF(INDEX('Disaggregation Data'!$Q$315:$Q$616,MATCH(LEFT(X507,255),LEFT('Disaggregation Data'!$J$315:$J$616,255),0))=0,"",INDEX('Disaggregation Data'!$Q$315:$Q$616,MATCH(LEFT(X507,255),LEFT('Disaggregation Data'!J$315:$J$616,255),0))),"")</f>
        <v/>
      </c>
      <c r="J507" s="448" t="str">
        <f t="array" ref="J507">IFERROR(IF(INDEX('Disaggregation Data'!$R$315:$R$616,MATCH(LEFT(X507,255),LEFT('Disaggregation Data'!$J$315:$J$616,255),0))=0,"",INDEX('Disaggregation Data'!$R$315:$R$616,MATCH(LEFT(X507,255),LEFT('Disaggregation Data'!J$315:$J$616,255),0))),"")</f>
        <v/>
      </c>
      <c r="K507" s="485"/>
      <c r="L507" s="485"/>
      <c r="M507" s="485"/>
      <c r="N507" s="485"/>
      <c r="O507" s="485"/>
      <c r="P507" s="430"/>
      <c r="Q507" s="430"/>
      <c r="R507" s="430"/>
      <c r="S507" s="430"/>
      <c r="T507" s="430"/>
      <c r="U507" s="434" t="str">
        <f t="array" ref="U507">IFERROR(IF(INDEX('Disaggregation Data'!$O$315:$O$616,MATCH(LEFT(X507,255),LEFT('Disaggregation Data'!$J$315:$J$616,255),0))=0,"",INDEX('Disaggregation Data'!$O$315:$O$616,MATCH(LEFT(X507,255),LEFT('Disaggregation Data'!J$315:$J$616,255),0))),"")</f>
        <v/>
      </c>
      <c r="V507" s="448" t="str">
        <f t="array" ref="V507">IFERROR(IF(INDEX('Disaggregation Data'!$P$315:$P$616,MATCH(LEFT(X507,255),LEFT('Disaggregation Data'!$J$315:$J$616,255),0))=0,"",INDEX('Disaggregation Data'!$P$315:$P$616,MATCH(LEFT(X507,255),LEFT('Disaggregation Data'!J$315:$J$616,255),0))),"")</f>
        <v/>
      </c>
      <c r="W507" s="528"/>
      <c r="X507" s="528" t="str">
        <f t="shared" si="32"/>
        <v/>
      </c>
      <c r="Y507" s="528">
        <f t="shared" si="33"/>
        <v>110</v>
      </c>
      <c r="Z507" s="528" t="str">
        <f t="shared" si="34"/>
        <v/>
      </c>
      <c r="AA507" s="528" t="b">
        <f t="shared" si="35"/>
        <v>0</v>
      </c>
      <c r="AB507" s="528" t="s">
        <v>2220</v>
      </c>
      <c r="AC507" s="528" t="str">
        <f t="array" ref="AC507">IFERROR(IF(INDEX('Disaggregation Records'!$G$95:$G$183,MATCH(LEFT(Z507,255),LEFT('Disaggregation Records'!$D$95:$D$183,255),0))=0,"",INDEX('Disaggregation Records'!$G$95:$G$183,MATCH(LEFT(Z507,255),LEFT('Disaggregation Records'!$D$95:$D$183,255),0))),"")</f>
        <v/>
      </c>
      <c r="AD507" s="528" t="s">
        <v>955</v>
      </c>
      <c r="AE507" s="393"/>
      <c r="AF507" s="134"/>
      <c r="AG507" s="134"/>
    </row>
    <row r="508" spans="1:33" ht="47.1" customHeight="1" x14ac:dyDescent="0.25">
      <c r="A508" s="410">
        <v>19</v>
      </c>
      <c r="B508" s="428" t="str">
        <f>IFERROR(VLOOKUP(A508,'Coverage Indicators - Section D'!$A$10:$Y$42,25,FALSE),"")</f>
        <v/>
      </c>
      <c r="C508" s="523" t="str">
        <f t="array" ref="C508">IFERROR(IF(INDEX('Disaggregation Records'!$E$95:$E$183,MATCH(LEFT(Z508,255),LEFT('Disaggregation Records'!$D$95:$D$183,255),0))=0,"",INDEX('Disaggregation Records'!$E$95:$E$183,MATCH(LEFT(Z508,255),LEFT('Disaggregation Records'!$D$95:$D$183,255),0))),"")</f>
        <v/>
      </c>
      <c r="D508" s="523" t="str">
        <f t="array" ref="D508">IFERROR(IF(INDEX('Disaggregation Records'!$F$95:$F$183,MATCH(LEFT(Z508,255),LEFT('Disaggregation Records'!$D$95:$D$183,255),0))=0,"",INDEX('Disaggregation Records'!$F$95:$F$183,MATCH(LEFT(Z508,255),LEFT('Disaggregation Records'!$D$95:$D$183,255),0))),"")</f>
        <v/>
      </c>
      <c r="E508" s="430" t="str">
        <f t="array" ref="E508">IFERROR(IF(INDEX('Disaggregation Data'!$K$315:$K$616,MATCH(LEFT(X508,255),LEFT('Disaggregation Data'!$J$315:$J$616,255),0))=0,"",INDEX('Disaggregation Data'!$K$315:$K$616,MATCH(LEFT(X508,255),LEFT('Disaggregation Data'!J$315:$J$616,255),0))),"")</f>
        <v/>
      </c>
      <c r="F508" s="431" t="str">
        <f t="array" ref="F508">IFERROR(IF(INDEX('Disaggregation Data'!$L$315:$L$616,MATCH(LEFT(X508,255),LEFT('Disaggregation Data'!$J$315:$J$616,255),0))=0,"",INDEX('Disaggregation Data'!$L$315:$L$616,MATCH(LEFT(X508,255),LEFT('Disaggregation Data'!J$315:$J$616,255),0))),"")</f>
        <v/>
      </c>
      <c r="G508" s="495" t="str">
        <f t="array" ref="G508">IFERROR(IF(INDEX('Disaggregation Data'!$M$315:$M$616,MATCH(LEFT(X508,255),LEFT('Disaggregation Data'!$J$315:$J$616,255),0))=0,(E508/F508)*100,INDEX('Disaggregation Data'!$M$315:$M$616,MATCH(LEFT(X508,255),LEFT('Disaggregation Data'!J$315:$J$616,255),0))),"")</f>
        <v/>
      </c>
      <c r="H508" s="434" t="str">
        <f t="array" ref="H508">IFERROR(IF(INDEX('Disaggregation Data'!$N$315:$N$616,MATCH(LEFT(X508,255),LEFT('Disaggregation Data'!$J$315:$J$616,255),0))=0,"",INDEX('Disaggregation Data'!$N$315:$N$616,MATCH(LEFT(X508,255),LEFT('Disaggregation Data'!J$315:$J$616,255),0))),"")</f>
        <v/>
      </c>
      <c r="I508" s="434" t="str">
        <f t="array" ref="I508">IFERROR(IF(INDEX('Disaggregation Data'!$Q$315:$Q$616,MATCH(LEFT(X508,255),LEFT('Disaggregation Data'!$J$315:$J$616,255),0))=0,"",INDEX('Disaggregation Data'!$Q$315:$Q$616,MATCH(LEFT(X508,255),LEFT('Disaggregation Data'!J$315:$J$616,255),0))),"")</f>
        <v/>
      </c>
      <c r="J508" s="448" t="str">
        <f t="array" ref="J508">IFERROR(IF(INDEX('Disaggregation Data'!$R$315:$R$616,MATCH(LEFT(X508,255),LEFT('Disaggregation Data'!$J$315:$J$616,255),0))=0,"",INDEX('Disaggregation Data'!$R$315:$R$616,MATCH(LEFT(X508,255),LEFT('Disaggregation Data'!J$315:$J$616,255),0))),"")</f>
        <v/>
      </c>
      <c r="K508" s="485"/>
      <c r="L508" s="485"/>
      <c r="M508" s="485"/>
      <c r="N508" s="485"/>
      <c r="O508" s="485"/>
      <c r="P508" s="430"/>
      <c r="Q508" s="430"/>
      <c r="R508" s="430"/>
      <c r="S508" s="430"/>
      <c r="T508" s="430"/>
      <c r="U508" s="434" t="str">
        <f t="array" ref="U508">IFERROR(IF(INDEX('Disaggregation Data'!$O$315:$O$616,MATCH(LEFT(X508,255),LEFT('Disaggregation Data'!$J$315:$J$616,255),0))=0,"",INDEX('Disaggregation Data'!$O$315:$O$616,MATCH(LEFT(X508,255),LEFT('Disaggregation Data'!J$315:$J$616,255),0))),"")</f>
        <v/>
      </c>
      <c r="V508" s="448" t="str">
        <f t="array" ref="V508">IFERROR(IF(INDEX('Disaggregation Data'!$P$315:$P$616,MATCH(LEFT(X508,255),LEFT('Disaggregation Data'!$J$315:$J$616,255),0))=0,"",INDEX('Disaggregation Data'!$P$315:$P$616,MATCH(LEFT(X508,255),LEFT('Disaggregation Data'!J$315:$J$616,255),0))),"")</f>
        <v/>
      </c>
      <c r="W508" s="528"/>
      <c r="X508" s="528" t="str">
        <f t="shared" si="32"/>
        <v/>
      </c>
      <c r="Y508" s="528">
        <f t="shared" si="33"/>
        <v>111</v>
      </c>
      <c r="Z508" s="528" t="str">
        <f t="shared" si="34"/>
        <v/>
      </c>
      <c r="AA508" s="528" t="b">
        <f t="shared" si="35"/>
        <v>0</v>
      </c>
      <c r="AB508" s="528" t="s">
        <v>2221</v>
      </c>
      <c r="AC508" s="528" t="str">
        <f t="array" ref="AC508">IFERROR(IF(INDEX('Disaggregation Records'!$G$95:$G$183,MATCH(LEFT(Z508,255),LEFT('Disaggregation Records'!$D$95:$D$183,255),0))=0,"",INDEX('Disaggregation Records'!$G$95:$G$183,MATCH(LEFT(Z508,255),LEFT('Disaggregation Records'!$D$95:$D$183,255),0))),"")</f>
        <v/>
      </c>
      <c r="AD508" s="528" t="s">
        <v>955</v>
      </c>
      <c r="AE508" s="393"/>
      <c r="AF508" s="134"/>
      <c r="AG508" s="134"/>
    </row>
    <row r="509" spans="1:33" ht="47.1" customHeight="1" x14ac:dyDescent="0.25">
      <c r="A509" s="410">
        <v>19</v>
      </c>
      <c r="B509" s="428" t="str">
        <f>IFERROR(VLOOKUP(A509,'Coverage Indicators - Section D'!$A$10:$Y$42,25,FALSE),"")</f>
        <v/>
      </c>
      <c r="C509" s="523" t="str">
        <f t="array" ref="C509">IFERROR(IF(INDEX('Disaggregation Records'!$E$95:$E$183,MATCH(LEFT(Z509,255),LEFT('Disaggregation Records'!$D$95:$D$183,255),0))=0,"",INDEX('Disaggregation Records'!$E$95:$E$183,MATCH(LEFT(Z509,255),LEFT('Disaggregation Records'!$D$95:$D$183,255),0))),"")</f>
        <v/>
      </c>
      <c r="D509" s="523" t="str">
        <f t="array" ref="D509">IFERROR(IF(INDEX('Disaggregation Records'!$F$95:$F$183,MATCH(LEFT(Z509,255),LEFT('Disaggregation Records'!$D$95:$D$183,255),0))=0,"",INDEX('Disaggregation Records'!$F$95:$F$183,MATCH(LEFT(Z509,255),LEFT('Disaggregation Records'!$D$95:$D$183,255),0))),"")</f>
        <v/>
      </c>
      <c r="E509" s="430" t="str">
        <f t="array" ref="E509">IFERROR(IF(INDEX('Disaggregation Data'!$K$315:$K$616,MATCH(LEFT(X509,255),LEFT('Disaggregation Data'!$J$315:$J$616,255),0))=0,"",INDEX('Disaggregation Data'!$K$315:$K$616,MATCH(LEFT(X509,255),LEFT('Disaggregation Data'!J$315:$J$616,255),0))),"")</f>
        <v/>
      </c>
      <c r="F509" s="431" t="str">
        <f t="array" ref="F509">IFERROR(IF(INDEX('Disaggregation Data'!$L$315:$L$616,MATCH(LEFT(X509,255),LEFT('Disaggregation Data'!$J$315:$J$616,255),0))=0,"",INDEX('Disaggregation Data'!$L$315:$L$616,MATCH(LEFT(X509,255),LEFT('Disaggregation Data'!J$315:$J$616,255),0))),"")</f>
        <v/>
      </c>
      <c r="G509" s="495" t="str">
        <f t="array" ref="G509">IFERROR(IF(INDEX('Disaggregation Data'!$M$315:$M$616,MATCH(LEFT(X509,255),LEFT('Disaggregation Data'!$J$315:$J$616,255),0))=0,(E509/F509)*100,INDEX('Disaggregation Data'!$M$315:$M$616,MATCH(LEFT(X509,255),LEFT('Disaggregation Data'!J$315:$J$616,255),0))),"")</f>
        <v/>
      </c>
      <c r="H509" s="434" t="str">
        <f t="array" ref="H509">IFERROR(IF(INDEX('Disaggregation Data'!$N$315:$N$616,MATCH(LEFT(X509,255),LEFT('Disaggregation Data'!$J$315:$J$616,255),0))=0,"",INDEX('Disaggregation Data'!$N$315:$N$616,MATCH(LEFT(X509,255),LEFT('Disaggregation Data'!J$315:$J$616,255),0))),"")</f>
        <v/>
      </c>
      <c r="I509" s="434" t="str">
        <f t="array" ref="I509">IFERROR(IF(INDEX('Disaggregation Data'!$Q$315:$Q$616,MATCH(LEFT(X509,255),LEFT('Disaggregation Data'!$J$315:$J$616,255),0))=0,"",INDEX('Disaggregation Data'!$Q$315:$Q$616,MATCH(LEFT(X509,255),LEFT('Disaggregation Data'!J$315:$J$616,255),0))),"")</f>
        <v/>
      </c>
      <c r="J509" s="448" t="str">
        <f t="array" ref="J509">IFERROR(IF(INDEX('Disaggregation Data'!$R$315:$R$616,MATCH(LEFT(X509,255),LEFT('Disaggregation Data'!$J$315:$J$616,255),0))=0,"",INDEX('Disaggregation Data'!$R$315:$R$616,MATCH(LEFT(X509,255),LEFT('Disaggregation Data'!J$315:$J$616,255),0))),"")</f>
        <v/>
      </c>
      <c r="K509" s="485"/>
      <c r="L509" s="485"/>
      <c r="M509" s="485"/>
      <c r="N509" s="485"/>
      <c r="O509" s="485"/>
      <c r="P509" s="430"/>
      <c r="Q509" s="430"/>
      <c r="R509" s="430"/>
      <c r="S509" s="430"/>
      <c r="T509" s="430"/>
      <c r="U509" s="434" t="str">
        <f t="array" ref="U509">IFERROR(IF(INDEX('Disaggregation Data'!$O$315:$O$616,MATCH(LEFT(X509,255),LEFT('Disaggregation Data'!$J$315:$J$616,255),0))=0,"",INDEX('Disaggregation Data'!$O$315:$O$616,MATCH(LEFT(X509,255),LEFT('Disaggregation Data'!J$315:$J$616,255),0))),"")</f>
        <v/>
      </c>
      <c r="V509" s="448" t="str">
        <f t="array" ref="V509">IFERROR(IF(INDEX('Disaggregation Data'!$P$315:$P$616,MATCH(LEFT(X509,255),LEFT('Disaggregation Data'!$J$315:$J$616,255),0))=0,"",INDEX('Disaggregation Data'!$P$315:$P$616,MATCH(LEFT(X509,255),LEFT('Disaggregation Data'!J$315:$J$616,255),0))),"")</f>
        <v/>
      </c>
      <c r="W509" s="528"/>
      <c r="X509" s="528" t="str">
        <f t="shared" si="32"/>
        <v/>
      </c>
      <c r="Y509" s="528">
        <f t="shared" si="33"/>
        <v>112</v>
      </c>
      <c r="Z509" s="528" t="str">
        <f t="shared" si="34"/>
        <v/>
      </c>
      <c r="AA509" s="528" t="b">
        <f t="shared" si="35"/>
        <v>0</v>
      </c>
      <c r="AB509" s="528" t="s">
        <v>2222</v>
      </c>
      <c r="AC509" s="528" t="str">
        <f t="array" ref="AC509">IFERROR(IF(INDEX('Disaggregation Records'!$G$95:$G$183,MATCH(LEFT(Z509,255),LEFT('Disaggregation Records'!$D$95:$D$183,255),0))=0,"",INDEX('Disaggregation Records'!$G$95:$G$183,MATCH(LEFT(Z509,255),LEFT('Disaggregation Records'!$D$95:$D$183,255),0))),"")</f>
        <v/>
      </c>
      <c r="AD509" s="528" t="s">
        <v>955</v>
      </c>
      <c r="AE509" s="393"/>
      <c r="AF509" s="134"/>
      <c r="AG509" s="134"/>
    </row>
    <row r="510" spans="1:33" ht="47.1" customHeight="1" x14ac:dyDescent="0.25">
      <c r="A510" s="410">
        <v>19</v>
      </c>
      <c r="B510" s="428" t="str">
        <f>IFERROR(VLOOKUP(A510,'Coverage Indicators - Section D'!$A$10:$Y$42,25,FALSE),"")</f>
        <v/>
      </c>
      <c r="C510" s="523" t="str">
        <f t="array" ref="C510">IFERROR(IF(INDEX('Disaggregation Records'!$E$95:$E$183,MATCH(LEFT(Z510,255),LEFT('Disaggregation Records'!$D$95:$D$183,255),0))=0,"",INDEX('Disaggregation Records'!$E$95:$E$183,MATCH(LEFT(Z510,255),LEFT('Disaggregation Records'!$D$95:$D$183,255),0))),"")</f>
        <v/>
      </c>
      <c r="D510" s="523" t="str">
        <f t="array" ref="D510">IFERROR(IF(INDEX('Disaggregation Records'!$F$95:$F$183,MATCH(LEFT(Z510,255),LEFT('Disaggregation Records'!$D$95:$D$183,255),0))=0,"",INDEX('Disaggregation Records'!$F$95:$F$183,MATCH(LEFT(Z510,255),LEFT('Disaggregation Records'!$D$95:$D$183,255),0))),"")</f>
        <v/>
      </c>
      <c r="E510" s="430" t="str">
        <f t="array" ref="E510">IFERROR(IF(INDEX('Disaggregation Data'!$K$315:$K$616,MATCH(LEFT(X510,255),LEFT('Disaggregation Data'!$J$315:$J$616,255),0))=0,"",INDEX('Disaggregation Data'!$K$315:$K$616,MATCH(LEFT(X510,255),LEFT('Disaggregation Data'!J$315:$J$616,255),0))),"")</f>
        <v/>
      </c>
      <c r="F510" s="431" t="str">
        <f t="array" ref="F510">IFERROR(IF(INDEX('Disaggregation Data'!$L$315:$L$616,MATCH(LEFT(X510,255),LEFT('Disaggregation Data'!$J$315:$J$616,255),0))=0,"",INDEX('Disaggregation Data'!$L$315:$L$616,MATCH(LEFT(X510,255),LEFT('Disaggregation Data'!J$315:$J$616,255),0))),"")</f>
        <v/>
      </c>
      <c r="G510" s="495" t="str">
        <f t="array" ref="G510">IFERROR(IF(INDEX('Disaggregation Data'!$M$315:$M$616,MATCH(LEFT(X510,255),LEFT('Disaggregation Data'!$J$315:$J$616,255),0))=0,(E510/F510)*100,INDEX('Disaggregation Data'!$M$315:$M$616,MATCH(LEFT(X510,255),LEFT('Disaggregation Data'!J$315:$J$616,255),0))),"")</f>
        <v/>
      </c>
      <c r="H510" s="434" t="str">
        <f t="array" ref="H510">IFERROR(IF(INDEX('Disaggregation Data'!$N$315:$N$616,MATCH(LEFT(X510,255),LEFT('Disaggregation Data'!$J$315:$J$616,255),0))=0,"",INDEX('Disaggregation Data'!$N$315:$N$616,MATCH(LEFT(X510,255),LEFT('Disaggregation Data'!J$315:$J$616,255),0))),"")</f>
        <v/>
      </c>
      <c r="I510" s="434" t="str">
        <f t="array" ref="I510">IFERROR(IF(INDEX('Disaggregation Data'!$Q$315:$Q$616,MATCH(LEFT(X510,255),LEFT('Disaggregation Data'!$J$315:$J$616,255),0))=0,"",INDEX('Disaggregation Data'!$Q$315:$Q$616,MATCH(LEFT(X510,255),LEFT('Disaggregation Data'!J$315:$J$616,255),0))),"")</f>
        <v/>
      </c>
      <c r="J510" s="448" t="str">
        <f t="array" ref="J510">IFERROR(IF(INDEX('Disaggregation Data'!$R$315:$R$616,MATCH(LEFT(X510,255),LEFT('Disaggregation Data'!$J$315:$J$616,255),0))=0,"",INDEX('Disaggregation Data'!$R$315:$R$616,MATCH(LEFT(X510,255),LEFT('Disaggregation Data'!J$315:$J$616,255),0))),"")</f>
        <v/>
      </c>
      <c r="K510" s="485"/>
      <c r="L510" s="485"/>
      <c r="M510" s="485"/>
      <c r="N510" s="485"/>
      <c r="O510" s="485"/>
      <c r="P510" s="430"/>
      <c r="Q510" s="430"/>
      <c r="R510" s="430"/>
      <c r="S510" s="430"/>
      <c r="T510" s="430"/>
      <c r="U510" s="434" t="str">
        <f t="array" ref="U510">IFERROR(IF(INDEX('Disaggregation Data'!$O$315:$O$616,MATCH(LEFT(X510,255),LEFT('Disaggregation Data'!$J$315:$J$616,255),0))=0,"",INDEX('Disaggregation Data'!$O$315:$O$616,MATCH(LEFT(X510,255),LEFT('Disaggregation Data'!J$315:$J$616,255),0))),"")</f>
        <v/>
      </c>
      <c r="V510" s="448" t="str">
        <f t="array" ref="V510">IFERROR(IF(INDEX('Disaggregation Data'!$P$315:$P$616,MATCH(LEFT(X510,255),LEFT('Disaggregation Data'!$J$315:$J$616,255),0))=0,"",INDEX('Disaggregation Data'!$P$315:$P$616,MATCH(LEFT(X510,255),LEFT('Disaggregation Data'!J$315:$J$616,255),0))),"")</f>
        <v/>
      </c>
      <c r="W510" s="528"/>
      <c r="X510" s="528" t="str">
        <f t="shared" si="32"/>
        <v/>
      </c>
      <c r="Y510" s="528">
        <f t="shared" si="33"/>
        <v>113</v>
      </c>
      <c r="Z510" s="528" t="str">
        <f t="shared" si="34"/>
        <v/>
      </c>
      <c r="AA510" s="528" t="b">
        <f t="shared" si="35"/>
        <v>0</v>
      </c>
      <c r="AB510" s="528" t="s">
        <v>2223</v>
      </c>
      <c r="AC510" s="528" t="str">
        <f t="array" ref="AC510">IFERROR(IF(INDEX('Disaggregation Records'!$G$95:$G$183,MATCH(LEFT(Z510,255),LEFT('Disaggregation Records'!$D$95:$D$183,255),0))=0,"",INDEX('Disaggregation Records'!$G$95:$G$183,MATCH(LEFT(Z510,255),LEFT('Disaggregation Records'!$D$95:$D$183,255),0))),"")</f>
        <v/>
      </c>
      <c r="AD510" s="528" t="s">
        <v>955</v>
      </c>
      <c r="AE510" s="393"/>
      <c r="AF510" s="134"/>
      <c r="AG510" s="134"/>
    </row>
    <row r="511" spans="1:33" ht="47.1" customHeight="1" x14ac:dyDescent="0.25">
      <c r="A511" s="410">
        <v>19</v>
      </c>
      <c r="B511" s="428" t="str">
        <f>IFERROR(VLOOKUP(A511,'Coverage Indicators - Section D'!$A$10:$Y$42,25,FALSE),"")</f>
        <v/>
      </c>
      <c r="C511" s="523" t="str">
        <f t="array" ref="C511">IFERROR(IF(INDEX('Disaggregation Records'!$E$95:$E$183,MATCH(LEFT(Z511,255),LEFT('Disaggregation Records'!$D$95:$D$183,255),0))=0,"",INDEX('Disaggregation Records'!$E$95:$E$183,MATCH(LEFT(Z511,255),LEFT('Disaggregation Records'!$D$95:$D$183,255),0))),"")</f>
        <v/>
      </c>
      <c r="D511" s="523" t="str">
        <f t="array" ref="D511">IFERROR(IF(INDEX('Disaggregation Records'!$F$95:$F$183,MATCH(LEFT(Z511,255),LEFT('Disaggregation Records'!$D$95:$D$183,255),0))=0,"",INDEX('Disaggregation Records'!$F$95:$F$183,MATCH(LEFT(Z511,255),LEFT('Disaggregation Records'!$D$95:$D$183,255),0))),"")</f>
        <v/>
      </c>
      <c r="E511" s="430" t="str">
        <f t="array" ref="E511">IFERROR(IF(INDEX('Disaggregation Data'!$K$315:$K$616,MATCH(LEFT(X511,255),LEFT('Disaggregation Data'!$J$315:$J$616,255),0))=0,"",INDEX('Disaggregation Data'!$K$315:$K$616,MATCH(LEFT(X511,255),LEFT('Disaggregation Data'!J$315:$J$616,255),0))),"")</f>
        <v/>
      </c>
      <c r="F511" s="431" t="str">
        <f t="array" ref="F511">IFERROR(IF(INDEX('Disaggregation Data'!$L$315:$L$616,MATCH(LEFT(X511,255),LEFT('Disaggregation Data'!$J$315:$J$616,255),0))=0,"",INDEX('Disaggregation Data'!$L$315:$L$616,MATCH(LEFT(X511,255),LEFT('Disaggregation Data'!J$315:$J$616,255),0))),"")</f>
        <v/>
      </c>
      <c r="G511" s="495" t="str">
        <f t="array" ref="G511">IFERROR(IF(INDEX('Disaggregation Data'!$M$315:$M$616,MATCH(LEFT(X511,255),LEFT('Disaggregation Data'!$J$315:$J$616,255),0))=0,(E511/F511)*100,INDEX('Disaggregation Data'!$M$315:$M$616,MATCH(LEFT(X511,255),LEFT('Disaggregation Data'!J$315:$J$616,255),0))),"")</f>
        <v/>
      </c>
      <c r="H511" s="434" t="str">
        <f t="array" ref="H511">IFERROR(IF(INDEX('Disaggregation Data'!$N$315:$N$616,MATCH(LEFT(X511,255),LEFT('Disaggregation Data'!$J$315:$J$616,255),0))=0,"",INDEX('Disaggregation Data'!$N$315:$N$616,MATCH(LEFT(X511,255),LEFT('Disaggregation Data'!J$315:$J$616,255),0))),"")</f>
        <v/>
      </c>
      <c r="I511" s="434" t="str">
        <f t="array" ref="I511">IFERROR(IF(INDEX('Disaggregation Data'!$Q$315:$Q$616,MATCH(LEFT(X511,255),LEFT('Disaggregation Data'!$J$315:$J$616,255),0))=0,"",INDEX('Disaggregation Data'!$Q$315:$Q$616,MATCH(LEFT(X511,255),LEFT('Disaggregation Data'!J$315:$J$616,255),0))),"")</f>
        <v/>
      </c>
      <c r="J511" s="448" t="str">
        <f t="array" ref="J511">IFERROR(IF(INDEX('Disaggregation Data'!$R$315:$R$616,MATCH(LEFT(X511,255),LEFT('Disaggregation Data'!$J$315:$J$616,255),0))=0,"",INDEX('Disaggregation Data'!$R$315:$R$616,MATCH(LEFT(X511,255),LEFT('Disaggregation Data'!J$315:$J$616,255),0))),"")</f>
        <v/>
      </c>
      <c r="K511" s="485"/>
      <c r="L511" s="485"/>
      <c r="M511" s="485"/>
      <c r="N511" s="485"/>
      <c r="O511" s="485"/>
      <c r="P511" s="430"/>
      <c r="Q511" s="430"/>
      <c r="R511" s="430"/>
      <c r="S511" s="430"/>
      <c r="T511" s="430"/>
      <c r="U511" s="434" t="str">
        <f t="array" ref="U511">IFERROR(IF(INDEX('Disaggregation Data'!$O$315:$O$616,MATCH(LEFT(X511,255),LEFT('Disaggregation Data'!$J$315:$J$616,255),0))=0,"",INDEX('Disaggregation Data'!$O$315:$O$616,MATCH(LEFT(X511,255),LEFT('Disaggregation Data'!J$315:$J$616,255),0))),"")</f>
        <v/>
      </c>
      <c r="V511" s="448" t="str">
        <f t="array" ref="V511">IFERROR(IF(INDEX('Disaggregation Data'!$P$315:$P$616,MATCH(LEFT(X511,255),LEFT('Disaggregation Data'!$J$315:$J$616,255),0))=0,"",INDEX('Disaggregation Data'!$P$315:$P$616,MATCH(LEFT(X511,255),LEFT('Disaggregation Data'!J$315:$J$616,255),0))),"")</f>
        <v/>
      </c>
      <c r="W511" s="528"/>
      <c r="X511" s="528" t="str">
        <f t="shared" si="32"/>
        <v/>
      </c>
      <c r="Y511" s="528">
        <f t="shared" si="33"/>
        <v>114</v>
      </c>
      <c r="Z511" s="528" t="str">
        <f t="shared" si="34"/>
        <v/>
      </c>
      <c r="AA511" s="528" t="b">
        <f t="shared" si="35"/>
        <v>0</v>
      </c>
      <c r="AB511" s="528" t="s">
        <v>2224</v>
      </c>
      <c r="AC511" s="528" t="str">
        <f t="array" ref="AC511">IFERROR(IF(INDEX('Disaggregation Records'!$G$95:$G$183,MATCH(LEFT(Z511,255),LEFT('Disaggregation Records'!$D$95:$D$183,255),0))=0,"",INDEX('Disaggregation Records'!$G$95:$G$183,MATCH(LEFT(Z511,255),LEFT('Disaggregation Records'!$D$95:$D$183,255),0))),"")</f>
        <v/>
      </c>
      <c r="AD511" s="528" t="s">
        <v>955</v>
      </c>
      <c r="AE511" s="393"/>
      <c r="AF511" s="134"/>
      <c r="AG511" s="134"/>
    </row>
    <row r="512" spans="1:33" ht="47.1" customHeight="1" x14ac:dyDescent="0.25">
      <c r="A512" s="410">
        <v>19</v>
      </c>
      <c r="B512" s="428" t="str">
        <f>IFERROR(VLOOKUP(A512,'Coverage Indicators - Section D'!$A$10:$Y$42,25,FALSE),"")</f>
        <v/>
      </c>
      <c r="C512" s="523" t="str">
        <f t="array" ref="C512">IFERROR(IF(INDEX('Disaggregation Records'!$E$95:$E$183,MATCH(LEFT(Z512,255),LEFT('Disaggregation Records'!$D$95:$D$183,255),0))=0,"",INDEX('Disaggregation Records'!$E$95:$E$183,MATCH(LEFT(Z512,255),LEFT('Disaggregation Records'!$D$95:$D$183,255),0))),"")</f>
        <v/>
      </c>
      <c r="D512" s="523" t="str">
        <f t="array" ref="D512">IFERROR(IF(INDEX('Disaggregation Records'!$F$95:$F$183,MATCH(LEFT(Z512,255),LEFT('Disaggregation Records'!$D$95:$D$183,255),0))=0,"",INDEX('Disaggregation Records'!$F$95:$F$183,MATCH(LEFT(Z512,255),LEFT('Disaggregation Records'!$D$95:$D$183,255),0))),"")</f>
        <v/>
      </c>
      <c r="E512" s="430" t="str">
        <f t="array" ref="E512">IFERROR(IF(INDEX('Disaggregation Data'!$K$315:$K$616,MATCH(LEFT(X512,255),LEFT('Disaggregation Data'!$J$315:$J$616,255),0))=0,"",INDEX('Disaggregation Data'!$K$315:$K$616,MATCH(LEFT(X512,255),LEFT('Disaggregation Data'!J$315:$J$616,255),0))),"")</f>
        <v/>
      </c>
      <c r="F512" s="431" t="str">
        <f t="array" ref="F512">IFERROR(IF(INDEX('Disaggregation Data'!$L$315:$L$616,MATCH(LEFT(X512,255),LEFT('Disaggregation Data'!$J$315:$J$616,255),0))=0,"",INDEX('Disaggregation Data'!$L$315:$L$616,MATCH(LEFT(X512,255),LEFT('Disaggregation Data'!J$315:$J$616,255),0))),"")</f>
        <v/>
      </c>
      <c r="G512" s="495" t="str">
        <f t="array" ref="G512">IFERROR(IF(INDEX('Disaggregation Data'!$M$315:$M$616,MATCH(LEFT(X512,255),LEFT('Disaggregation Data'!$J$315:$J$616,255),0))=0,(E512/F512)*100,INDEX('Disaggregation Data'!$M$315:$M$616,MATCH(LEFT(X512,255),LEFT('Disaggregation Data'!J$315:$J$616,255),0))),"")</f>
        <v/>
      </c>
      <c r="H512" s="434" t="str">
        <f t="array" ref="H512">IFERROR(IF(INDEX('Disaggregation Data'!$N$315:$N$616,MATCH(LEFT(X512,255),LEFT('Disaggregation Data'!$J$315:$J$616,255),0))=0,"",INDEX('Disaggregation Data'!$N$315:$N$616,MATCH(LEFT(X512,255),LEFT('Disaggregation Data'!J$315:$J$616,255),0))),"")</f>
        <v/>
      </c>
      <c r="I512" s="434" t="str">
        <f t="array" ref="I512">IFERROR(IF(INDEX('Disaggregation Data'!$Q$315:$Q$616,MATCH(LEFT(X512,255),LEFT('Disaggregation Data'!$J$315:$J$616,255),0))=0,"",INDEX('Disaggregation Data'!$Q$315:$Q$616,MATCH(LEFT(X512,255),LEFT('Disaggregation Data'!J$315:$J$616,255),0))),"")</f>
        <v/>
      </c>
      <c r="J512" s="448" t="str">
        <f t="array" ref="J512">IFERROR(IF(INDEX('Disaggregation Data'!$R$315:$R$616,MATCH(LEFT(X512,255),LEFT('Disaggregation Data'!$J$315:$J$616,255),0))=0,"",INDEX('Disaggregation Data'!$R$315:$R$616,MATCH(LEFT(X512,255),LEFT('Disaggregation Data'!J$315:$J$616,255),0))),"")</f>
        <v/>
      </c>
      <c r="K512" s="485"/>
      <c r="L512" s="485"/>
      <c r="M512" s="485"/>
      <c r="N512" s="485"/>
      <c r="O512" s="485"/>
      <c r="P512" s="430"/>
      <c r="Q512" s="430"/>
      <c r="R512" s="430"/>
      <c r="S512" s="430"/>
      <c r="T512" s="430"/>
      <c r="U512" s="434" t="str">
        <f t="array" ref="U512">IFERROR(IF(INDEX('Disaggregation Data'!$O$315:$O$616,MATCH(LEFT(X512,255),LEFT('Disaggregation Data'!$J$315:$J$616,255),0))=0,"",INDEX('Disaggregation Data'!$O$315:$O$616,MATCH(LEFT(X512,255),LEFT('Disaggregation Data'!J$315:$J$616,255),0))),"")</f>
        <v/>
      </c>
      <c r="V512" s="448" t="str">
        <f t="array" ref="V512">IFERROR(IF(INDEX('Disaggregation Data'!$P$315:$P$616,MATCH(LEFT(X512,255),LEFT('Disaggregation Data'!$J$315:$J$616,255),0))=0,"",INDEX('Disaggregation Data'!$P$315:$P$616,MATCH(LEFT(X512,255),LEFT('Disaggregation Data'!J$315:$J$616,255),0))),"")</f>
        <v/>
      </c>
      <c r="W512" s="528"/>
      <c r="X512" s="528" t="str">
        <f t="shared" si="32"/>
        <v/>
      </c>
      <c r="Y512" s="528">
        <f t="shared" si="33"/>
        <v>115</v>
      </c>
      <c r="Z512" s="528" t="str">
        <f t="shared" si="34"/>
        <v/>
      </c>
      <c r="AA512" s="528" t="b">
        <f t="shared" si="35"/>
        <v>0</v>
      </c>
      <c r="AB512" s="528" t="s">
        <v>2225</v>
      </c>
      <c r="AC512" s="528" t="str">
        <f t="array" ref="AC512">IFERROR(IF(INDEX('Disaggregation Records'!$G$95:$G$183,MATCH(LEFT(Z512,255),LEFT('Disaggregation Records'!$D$95:$D$183,255),0))=0,"",INDEX('Disaggregation Records'!$G$95:$G$183,MATCH(LEFT(Z512,255),LEFT('Disaggregation Records'!$D$95:$D$183,255),0))),"")</f>
        <v/>
      </c>
      <c r="AD512" s="528" t="s">
        <v>955</v>
      </c>
      <c r="AE512" s="393"/>
      <c r="AF512" s="134"/>
      <c r="AG512" s="134"/>
    </row>
    <row r="513" spans="1:33" ht="47.1" customHeight="1" x14ac:dyDescent="0.25">
      <c r="A513" s="410">
        <v>19</v>
      </c>
      <c r="B513" s="428" t="str">
        <f>IFERROR(VLOOKUP(A513,'Coverage Indicators - Section D'!$A$10:$Y$42,25,FALSE),"")</f>
        <v/>
      </c>
      <c r="C513" s="523" t="str">
        <f t="array" ref="C513">IFERROR(IF(INDEX('Disaggregation Records'!$E$95:$E$183,MATCH(LEFT(Z513,255),LEFT('Disaggregation Records'!$D$95:$D$183,255),0))=0,"",INDEX('Disaggregation Records'!$E$95:$E$183,MATCH(LEFT(Z513,255),LEFT('Disaggregation Records'!$D$95:$D$183,255),0))),"")</f>
        <v/>
      </c>
      <c r="D513" s="523" t="str">
        <f t="array" ref="D513">IFERROR(IF(INDEX('Disaggregation Records'!$F$95:$F$183,MATCH(LEFT(Z513,255),LEFT('Disaggregation Records'!$D$95:$D$183,255),0))=0,"",INDEX('Disaggregation Records'!$F$95:$F$183,MATCH(LEFT(Z513,255),LEFT('Disaggregation Records'!$D$95:$D$183,255),0))),"")</f>
        <v/>
      </c>
      <c r="E513" s="430" t="str">
        <f t="array" ref="E513">IFERROR(IF(INDEX('Disaggregation Data'!$K$315:$K$616,MATCH(LEFT(X513,255),LEFT('Disaggregation Data'!$J$315:$J$616,255),0))=0,"",INDEX('Disaggregation Data'!$K$315:$K$616,MATCH(LEFT(X513,255),LEFT('Disaggregation Data'!J$315:$J$616,255),0))),"")</f>
        <v/>
      </c>
      <c r="F513" s="431" t="str">
        <f t="array" ref="F513">IFERROR(IF(INDEX('Disaggregation Data'!$L$315:$L$616,MATCH(LEFT(X513,255),LEFT('Disaggregation Data'!$J$315:$J$616,255),0))=0,"",INDEX('Disaggregation Data'!$L$315:$L$616,MATCH(LEFT(X513,255),LEFT('Disaggregation Data'!J$315:$J$616,255),0))),"")</f>
        <v/>
      </c>
      <c r="G513" s="495" t="str">
        <f t="array" ref="G513">IFERROR(IF(INDEX('Disaggregation Data'!$M$315:$M$616,MATCH(LEFT(X513,255),LEFT('Disaggregation Data'!$J$315:$J$616,255),0))=0,(E513/F513)*100,INDEX('Disaggregation Data'!$M$315:$M$616,MATCH(LEFT(X513,255),LEFT('Disaggregation Data'!J$315:$J$616,255),0))),"")</f>
        <v/>
      </c>
      <c r="H513" s="434" t="str">
        <f t="array" ref="H513">IFERROR(IF(INDEX('Disaggregation Data'!$N$315:$N$616,MATCH(LEFT(X513,255),LEFT('Disaggregation Data'!$J$315:$J$616,255),0))=0,"",INDEX('Disaggregation Data'!$N$315:$N$616,MATCH(LEFT(X513,255),LEFT('Disaggregation Data'!J$315:$J$616,255),0))),"")</f>
        <v/>
      </c>
      <c r="I513" s="434" t="str">
        <f t="array" ref="I513">IFERROR(IF(INDEX('Disaggregation Data'!$Q$315:$Q$616,MATCH(LEFT(X513,255),LEFT('Disaggregation Data'!$J$315:$J$616,255),0))=0,"",INDEX('Disaggregation Data'!$Q$315:$Q$616,MATCH(LEFT(X513,255),LEFT('Disaggregation Data'!J$315:$J$616,255),0))),"")</f>
        <v/>
      </c>
      <c r="J513" s="448" t="str">
        <f t="array" ref="J513">IFERROR(IF(INDEX('Disaggregation Data'!$R$315:$R$616,MATCH(LEFT(X513,255),LEFT('Disaggregation Data'!$J$315:$J$616,255),0))=0,"",INDEX('Disaggregation Data'!$R$315:$R$616,MATCH(LEFT(X513,255),LEFT('Disaggregation Data'!J$315:$J$616,255),0))),"")</f>
        <v/>
      </c>
      <c r="K513" s="485"/>
      <c r="L513" s="485"/>
      <c r="M513" s="485"/>
      <c r="N513" s="485"/>
      <c r="O513" s="485"/>
      <c r="P513" s="430"/>
      <c r="Q513" s="430"/>
      <c r="R513" s="430"/>
      <c r="S513" s="430"/>
      <c r="T513" s="430"/>
      <c r="U513" s="434" t="str">
        <f t="array" ref="U513">IFERROR(IF(INDEX('Disaggregation Data'!$O$315:$O$616,MATCH(LEFT(X513,255),LEFT('Disaggregation Data'!$J$315:$J$616,255),0))=0,"",INDEX('Disaggregation Data'!$O$315:$O$616,MATCH(LEFT(X513,255),LEFT('Disaggregation Data'!J$315:$J$616,255),0))),"")</f>
        <v/>
      </c>
      <c r="V513" s="448" t="str">
        <f t="array" ref="V513">IFERROR(IF(INDEX('Disaggregation Data'!$P$315:$P$616,MATCH(LEFT(X513,255),LEFT('Disaggregation Data'!$J$315:$J$616,255),0))=0,"",INDEX('Disaggregation Data'!$P$315:$P$616,MATCH(LEFT(X513,255),LEFT('Disaggregation Data'!J$315:$J$616,255),0))),"")</f>
        <v/>
      </c>
      <c r="W513" s="528"/>
      <c r="X513" s="528" t="str">
        <f t="shared" si="32"/>
        <v/>
      </c>
      <c r="Y513" s="528">
        <f t="shared" si="33"/>
        <v>116</v>
      </c>
      <c r="Z513" s="528" t="str">
        <f t="shared" si="34"/>
        <v/>
      </c>
      <c r="AA513" s="528" t="b">
        <f t="shared" si="35"/>
        <v>0</v>
      </c>
      <c r="AB513" s="528" t="s">
        <v>2226</v>
      </c>
      <c r="AC513" s="528" t="str">
        <f t="array" ref="AC513">IFERROR(IF(INDEX('Disaggregation Records'!$G$95:$G$183,MATCH(LEFT(Z513,255),LEFT('Disaggregation Records'!$D$95:$D$183,255),0))=0,"",INDEX('Disaggregation Records'!$G$95:$G$183,MATCH(LEFT(Z513,255),LEFT('Disaggregation Records'!$D$95:$D$183,255),0))),"")</f>
        <v/>
      </c>
      <c r="AD513" s="528" t="s">
        <v>955</v>
      </c>
      <c r="AE513" s="393"/>
      <c r="AF513" s="134"/>
      <c r="AG513" s="134"/>
    </row>
    <row r="514" spans="1:33" ht="47.1" customHeight="1" x14ac:dyDescent="0.25">
      <c r="A514" s="410">
        <v>19</v>
      </c>
      <c r="B514" s="428" t="str">
        <f>IFERROR(VLOOKUP(A514,'Coverage Indicators - Section D'!$A$10:$Y$42,25,FALSE),"")</f>
        <v/>
      </c>
      <c r="C514" s="523" t="str">
        <f t="array" ref="C514">IFERROR(IF(INDEX('Disaggregation Records'!$E$95:$E$183,MATCH(LEFT(Z514,255),LEFT('Disaggregation Records'!$D$95:$D$183,255),0))=0,"",INDEX('Disaggregation Records'!$E$95:$E$183,MATCH(LEFT(Z514,255),LEFT('Disaggregation Records'!$D$95:$D$183,255),0))),"")</f>
        <v/>
      </c>
      <c r="D514" s="523" t="str">
        <f t="array" ref="D514">IFERROR(IF(INDEX('Disaggregation Records'!$F$95:$F$183,MATCH(LEFT(Z514,255),LEFT('Disaggregation Records'!$D$95:$D$183,255),0))=0,"",INDEX('Disaggregation Records'!$F$95:$F$183,MATCH(LEFT(Z514,255),LEFT('Disaggregation Records'!$D$95:$D$183,255),0))),"")</f>
        <v/>
      </c>
      <c r="E514" s="430" t="str">
        <f t="array" ref="E514">IFERROR(IF(INDEX('Disaggregation Data'!$K$315:$K$616,MATCH(LEFT(X514,255),LEFT('Disaggregation Data'!$J$315:$J$616,255),0))=0,"",INDEX('Disaggregation Data'!$K$315:$K$616,MATCH(LEFT(X514,255),LEFT('Disaggregation Data'!J$315:$J$616,255),0))),"")</f>
        <v/>
      </c>
      <c r="F514" s="431" t="str">
        <f t="array" ref="F514">IFERROR(IF(INDEX('Disaggregation Data'!$L$315:$L$616,MATCH(LEFT(X514,255),LEFT('Disaggregation Data'!$J$315:$J$616,255),0))=0,"",INDEX('Disaggregation Data'!$L$315:$L$616,MATCH(LEFT(X514,255),LEFT('Disaggregation Data'!J$315:$J$616,255),0))),"")</f>
        <v/>
      </c>
      <c r="G514" s="495" t="str">
        <f t="array" ref="G514">IFERROR(IF(INDEX('Disaggregation Data'!$M$315:$M$616,MATCH(LEFT(X514,255),LEFT('Disaggregation Data'!$J$315:$J$616,255),0))=0,(E514/F514)*100,INDEX('Disaggregation Data'!$M$315:$M$616,MATCH(LEFT(X514,255),LEFT('Disaggregation Data'!J$315:$J$616,255),0))),"")</f>
        <v/>
      </c>
      <c r="H514" s="434" t="str">
        <f t="array" ref="H514">IFERROR(IF(INDEX('Disaggregation Data'!$N$315:$N$616,MATCH(LEFT(X514,255),LEFT('Disaggregation Data'!$J$315:$J$616,255),0))=0,"",INDEX('Disaggregation Data'!$N$315:$N$616,MATCH(LEFT(X514,255),LEFT('Disaggregation Data'!J$315:$J$616,255),0))),"")</f>
        <v/>
      </c>
      <c r="I514" s="434" t="str">
        <f t="array" ref="I514">IFERROR(IF(INDEX('Disaggregation Data'!$Q$315:$Q$616,MATCH(LEFT(X514,255),LEFT('Disaggregation Data'!$J$315:$J$616,255),0))=0,"",INDEX('Disaggregation Data'!$Q$315:$Q$616,MATCH(LEFT(X514,255),LEFT('Disaggregation Data'!J$315:$J$616,255),0))),"")</f>
        <v/>
      </c>
      <c r="J514" s="448" t="str">
        <f t="array" ref="J514">IFERROR(IF(INDEX('Disaggregation Data'!$R$315:$R$616,MATCH(LEFT(X514,255),LEFT('Disaggregation Data'!$J$315:$J$616,255),0))=0,"",INDEX('Disaggregation Data'!$R$315:$R$616,MATCH(LEFT(X514,255),LEFT('Disaggregation Data'!J$315:$J$616,255),0))),"")</f>
        <v/>
      </c>
      <c r="K514" s="485"/>
      <c r="L514" s="485"/>
      <c r="M514" s="485"/>
      <c r="N514" s="485"/>
      <c r="O514" s="485"/>
      <c r="P514" s="430"/>
      <c r="Q514" s="430"/>
      <c r="R514" s="430"/>
      <c r="S514" s="430"/>
      <c r="T514" s="430"/>
      <c r="U514" s="434" t="str">
        <f t="array" ref="U514">IFERROR(IF(INDEX('Disaggregation Data'!$O$315:$O$616,MATCH(LEFT(X514,255),LEFT('Disaggregation Data'!$J$315:$J$616,255),0))=0,"",INDEX('Disaggregation Data'!$O$315:$O$616,MATCH(LEFT(X514,255),LEFT('Disaggregation Data'!J$315:$J$616,255),0))),"")</f>
        <v/>
      </c>
      <c r="V514" s="448" t="str">
        <f t="array" ref="V514">IFERROR(IF(INDEX('Disaggregation Data'!$P$315:$P$616,MATCH(LEFT(X514,255),LEFT('Disaggregation Data'!$J$315:$J$616,255),0))=0,"",INDEX('Disaggregation Data'!$P$315:$P$616,MATCH(LEFT(X514,255),LEFT('Disaggregation Data'!J$315:$J$616,255),0))),"")</f>
        <v/>
      </c>
      <c r="W514" s="528"/>
      <c r="X514" s="528" t="str">
        <f t="shared" si="32"/>
        <v/>
      </c>
      <c r="Y514" s="528">
        <f t="shared" si="33"/>
        <v>117</v>
      </c>
      <c r="Z514" s="528" t="str">
        <f t="shared" si="34"/>
        <v/>
      </c>
      <c r="AA514" s="528" t="b">
        <f t="shared" si="35"/>
        <v>0</v>
      </c>
      <c r="AB514" s="528" t="s">
        <v>2227</v>
      </c>
      <c r="AC514" s="528" t="str">
        <f t="array" ref="AC514">IFERROR(IF(INDEX('Disaggregation Records'!$G$95:$G$183,MATCH(LEFT(Z514,255),LEFT('Disaggregation Records'!$D$95:$D$183,255),0))=0,"",INDEX('Disaggregation Records'!$G$95:$G$183,MATCH(LEFT(Z514,255),LEFT('Disaggregation Records'!$D$95:$D$183,255),0))),"")</f>
        <v/>
      </c>
      <c r="AD514" s="528" t="s">
        <v>955</v>
      </c>
      <c r="AE514" s="393"/>
      <c r="AF514" s="134"/>
      <c r="AG514" s="134"/>
    </row>
    <row r="515" spans="1:33" ht="47.1" customHeight="1" x14ac:dyDescent="0.25">
      <c r="A515" s="410">
        <v>19</v>
      </c>
      <c r="B515" s="428" t="str">
        <f>IFERROR(VLOOKUP(A515,'Coverage Indicators - Section D'!$A$10:$Y$42,25,FALSE),"")</f>
        <v/>
      </c>
      <c r="C515" s="523" t="str">
        <f t="array" ref="C515">IFERROR(IF(INDEX('Disaggregation Records'!$E$95:$E$183,MATCH(LEFT(Z515,255),LEFT('Disaggregation Records'!$D$95:$D$183,255),0))=0,"",INDEX('Disaggregation Records'!$E$95:$E$183,MATCH(LEFT(Z515,255),LEFT('Disaggregation Records'!$D$95:$D$183,255),0))),"")</f>
        <v/>
      </c>
      <c r="D515" s="523" t="str">
        <f t="array" ref="D515">IFERROR(IF(INDEX('Disaggregation Records'!$F$95:$F$183,MATCH(LEFT(Z515,255),LEFT('Disaggregation Records'!$D$95:$D$183,255),0))=0,"",INDEX('Disaggregation Records'!$F$95:$F$183,MATCH(LEFT(Z515,255),LEFT('Disaggregation Records'!$D$95:$D$183,255),0))),"")</f>
        <v/>
      </c>
      <c r="E515" s="430" t="str">
        <f t="array" ref="E515">IFERROR(IF(INDEX('Disaggregation Data'!$K$315:$K$616,MATCH(LEFT(X515,255),LEFT('Disaggregation Data'!$J$315:$J$616,255),0))=0,"",INDEX('Disaggregation Data'!$K$315:$K$616,MATCH(LEFT(X515,255),LEFT('Disaggregation Data'!J$315:$J$616,255),0))),"")</f>
        <v/>
      </c>
      <c r="F515" s="431" t="str">
        <f t="array" ref="F515">IFERROR(IF(INDEX('Disaggregation Data'!$L$315:$L$616,MATCH(LEFT(X515,255),LEFT('Disaggregation Data'!$J$315:$J$616,255),0))=0,"",INDEX('Disaggregation Data'!$L$315:$L$616,MATCH(LEFT(X515,255),LEFT('Disaggregation Data'!J$315:$J$616,255),0))),"")</f>
        <v/>
      </c>
      <c r="G515" s="495" t="str">
        <f t="array" ref="G515">IFERROR(IF(INDEX('Disaggregation Data'!$M$315:$M$616,MATCH(LEFT(X515,255),LEFT('Disaggregation Data'!$J$315:$J$616,255),0))=0,(E515/F515)*100,INDEX('Disaggregation Data'!$M$315:$M$616,MATCH(LEFT(X515,255),LEFT('Disaggregation Data'!J$315:$J$616,255),0))),"")</f>
        <v/>
      </c>
      <c r="H515" s="434" t="str">
        <f t="array" ref="H515">IFERROR(IF(INDEX('Disaggregation Data'!$N$315:$N$616,MATCH(LEFT(X515,255),LEFT('Disaggregation Data'!$J$315:$J$616,255),0))=0,"",INDEX('Disaggregation Data'!$N$315:$N$616,MATCH(LEFT(X515,255),LEFT('Disaggregation Data'!J$315:$J$616,255),0))),"")</f>
        <v/>
      </c>
      <c r="I515" s="434" t="str">
        <f t="array" ref="I515">IFERROR(IF(INDEX('Disaggregation Data'!$Q$315:$Q$616,MATCH(LEFT(X515,255),LEFT('Disaggregation Data'!$J$315:$J$616,255),0))=0,"",INDEX('Disaggregation Data'!$Q$315:$Q$616,MATCH(LEFT(X515,255),LEFT('Disaggregation Data'!J$315:$J$616,255),0))),"")</f>
        <v/>
      </c>
      <c r="J515" s="448" t="str">
        <f t="array" ref="J515">IFERROR(IF(INDEX('Disaggregation Data'!$R$315:$R$616,MATCH(LEFT(X515,255),LEFT('Disaggregation Data'!$J$315:$J$616,255),0))=0,"",INDEX('Disaggregation Data'!$R$315:$R$616,MATCH(LEFT(X515,255),LEFT('Disaggregation Data'!J$315:$J$616,255),0))),"")</f>
        <v/>
      </c>
      <c r="K515" s="485"/>
      <c r="L515" s="485"/>
      <c r="M515" s="485"/>
      <c r="N515" s="485"/>
      <c r="O515" s="485"/>
      <c r="P515" s="430"/>
      <c r="Q515" s="430"/>
      <c r="R515" s="430"/>
      <c r="S515" s="430"/>
      <c r="T515" s="430"/>
      <c r="U515" s="434" t="str">
        <f t="array" ref="U515">IFERROR(IF(INDEX('Disaggregation Data'!$O$315:$O$616,MATCH(LEFT(X515,255),LEFT('Disaggregation Data'!$J$315:$J$616,255),0))=0,"",INDEX('Disaggregation Data'!$O$315:$O$616,MATCH(LEFT(X515,255),LEFT('Disaggregation Data'!J$315:$J$616,255),0))),"")</f>
        <v/>
      </c>
      <c r="V515" s="448" t="str">
        <f t="array" ref="V515">IFERROR(IF(INDEX('Disaggregation Data'!$P$315:$P$616,MATCH(LEFT(X515,255),LEFT('Disaggregation Data'!$J$315:$J$616,255),0))=0,"",INDEX('Disaggregation Data'!$P$315:$P$616,MATCH(LEFT(X515,255),LEFT('Disaggregation Data'!J$315:$J$616,255),0))),"")</f>
        <v/>
      </c>
      <c r="W515" s="528"/>
      <c r="X515" s="528" t="str">
        <f t="shared" si="32"/>
        <v/>
      </c>
      <c r="Y515" s="528">
        <f t="shared" si="33"/>
        <v>118</v>
      </c>
      <c r="Z515" s="528" t="str">
        <f t="shared" si="34"/>
        <v/>
      </c>
      <c r="AA515" s="528" t="b">
        <f t="shared" si="35"/>
        <v>0</v>
      </c>
      <c r="AB515" s="528" t="s">
        <v>2228</v>
      </c>
      <c r="AC515" s="528" t="str">
        <f t="array" ref="AC515">IFERROR(IF(INDEX('Disaggregation Records'!$G$95:$G$183,MATCH(LEFT(Z515,255),LEFT('Disaggregation Records'!$D$95:$D$183,255),0))=0,"",INDEX('Disaggregation Records'!$G$95:$G$183,MATCH(LEFT(Z515,255),LEFT('Disaggregation Records'!$D$95:$D$183,255),0))),"")</f>
        <v/>
      </c>
      <c r="AD515" s="528" t="s">
        <v>955</v>
      </c>
      <c r="AE515" s="393"/>
      <c r="AF515" s="134"/>
      <c r="AG515" s="134"/>
    </row>
    <row r="516" spans="1:33" ht="47.1" customHeight="1" x14ac:dyDescent="0.25">
      <c r="A516" s="410">
        <v>19</v>
      </c>
      <c r="B516" s="428" t="str">
        <f>IFERROR(VLOOKUP(A516,'Coverage Indicators - Section D'!$A$10:$Y$42,25,FALSE),"")</f>
        <v/>
      </c>
      <c r="C516" s="523" t="str">
        <f t="array" ref="C516">IFERROR(IF(INDEX('Disaggregation Records'!$E$95:$E$183,MATCH(LEFT(Z516,255),LEFT('Disaggregation Records'!$D$95:$D$183,255),0))=0,"",INDEX('Disaggregation Records'!$E$95:$E$183,MATCH(LEFT(Z516,255),LEFT('Disaggregation Records'!$D$95:$D$183,255),0))),"")</f>
        <v/>
      </c>
      <c r="D516" s="523" t="str">
        <f t="array" ref="D516">IFERROR(IF(INDEX('Disaggregation Records'!$F$95:$F$183,MATCH(LEFT(Z516,255),LEFT('Disaggregation Records'!$D$95:$D$183,255),0))=0,"",INDEX('Disaggregation Records'!$F$95:$F$183,MATCH(LEFT(Z516,255),LEFT('Disaggregation Records'!$D$95:$D$183,255),0))),"")</f>
        <v/>
      </c>
      <c r="E516" s="430" t="str">
        <f t="array" ref="E516">IFERROR(IF(INDEX('Disaggregation Data'!$K$315:$K$616,MATCH(LEFT(X516,255),LEFT('Disaggregation Data'!$J$315:$J$616,255),0))=0,"",INDEX('Disaggregation Data'!$K$315:$K$616,MATCH(LEFT(X516,255),LEFT('Disaggregation Data'!J$315:$J$616,255),0))),"")</f>
        <v/>
      </c>
      <c r="F516" s="431" t="str">
        <f t="array" ref="F516">IFERROR(IF(INDEX('Disaggregation Data'!$L$315:$L$616,MATCH(LEFT(X516,255),LEFT('Disaggregation Data'!$J$315:$J$616,255),0))=0,"",INDEX('Disaggregation Data'!$L$315:$L$616,MATCH(LEFT(X516,255),LEFT('Disaggregation Data'!J$315:$J$616,255),0))),"")</f>
        <v/>
      </c>
      <c r="G516" s="495" t="str">
        <f t="array" ref="G516">IFERROR(IF(INDEX('Disaggregation Data'!$M$315:$M$616,MATCH(LEFT(X516,255),LEFT('Disaggregation Data'!$J$315:$J$616,255),0))=0,(E516/F516)*100,INDEX('Disaggregation Data'!$M$315:$M$616,MATCH(LEFT(X516,255),LEFT('Disaggregation Data'!J$315:$J$616,255),0))),"")</f>
        <v/>
      </c>
      <c r="H516" s="434" t="str">
        <f t="array" ref="H516">IFERROR(IF(INDEX('Disaggregation Data'!$N$315:$N$616,MATCH(LEFT(X516,255),LEFT('Disaggregation Data'!$J$315:$J$616,255),0))=0,"",INDEX('Disaggregation Data'!$N$315:$N$616,MATCH(LEFT(X516,255),LEFT('Disaggregation Data'!J$315:$J$616,255),0))),"")</f>
        <v/>
      </c>
      <c r="I516" s="434" t="str">
        <f t="array" ref="I516">IFERROR(IF(INDEX('Disaggregation Data'!$Q$315:$Q$616,MATCH(LEFT(X516,255),LEFT('Disaggregation Data'!$J$315:$J$616,255),0))=0,"",INDEX('Disaggregation Data'!$Q$315:$Q$616,MATCH(LEFT(X516,255),LEFT('Disaggregation Data'!J$315:$J$616,255),0))),"")</f>
        <v/>
      </c>
      <c r="J516" s="448" t="str">
        <f t="array" ref="J516">IFERROR(IF(INDEX('Disaggregation Data'!$R$315:$R$616,MATCH(LEFT(X516,255),LEFT('Disaggregation Data'!$J$315:$J$616,255),0))=0,"",INDEX('Disaggregation Data'!$R$315:$R$616,MATCH(LEFT(X516,255),LEFT('Disaggregation Data'!J$315:$J$616,255),0))),"")</f>
        <v/>
      </c>
      <c r="K516" s="485"/>
      <c r="L516" s="485"/>
      <c r="M516" s="485"/>
      <c r="N516" s="485"/>
      <c r="O516" s="485"/>
      <c r="P516" s="430"/>
      <c r="Q516" s="430"/>
      <c r="R516" s="430"/>
      <c r="S516" s="430"/>
      <c r="T516" s="430"/>
      <c r="U516" s="434" t="str">
        <f t="array" ref="U516">IFERROR(IF(INDEX('Disaggregation Data'!$O$315:$O$616,MATCH(LEFT(X516,255),LEFT('Disaggregation Data'!$J$315:$J$616,255),0))=0,"",INDEX('Disaggregation Data'!$O$315:$O$616,MATCH(LEFT(X516,255),LEFT('Disaggregation Data'!J$315:$J$616,255),0))),"")</f>
        <v/>
      </c>
      <c r="V516" s="448" t="str">
        <f t="array" ref="V516">IFERROR(IF(INDEX('Disaggregation Data'!$P$315:$P$616,MATCH(LEFT(X516,255),LEFT('Disaggregation Data'!$J$315:$J$616,255),0))=0,"",INDEX('Disaggregation Data'!$P$315:$P$616,MATCH(LEFT(X516,255),LEFT('Disaggregation Data'!J$315:$J$616,255),0))),"")</f>
        <v/>
      </c>
      <c r="W516" s="528"/>
      <c r="X516" s="528" t="str">
        <f t="shared" si="32"/>
        <v/>
      </c>
      <c r="Y516" s="528">
        <f t="shared" si="33"/>
        <v>119</v>
      </c>
      <c r="Z516" s="528" t="str">
        <f t="shared" si="34"/>
        <v/>
      </c>
      <c r="AA516" s="528" t="b">
        <f t="shared" si="35"/>
        <v>0</v>
      </c>
      <c r="AB516" s="528" t="s">
        <v>2229</v>
      </c>
      <c r="AC516" s="528" t="str">
        <f t="array" ref="AC516">IFERROR(IF(INDEX('Disaggregation Records'!$G$95:$G$183,MATCH(LEFT(Z516,255),LEFT('Disaggregation Records'!$D$95:$D$183,255),0))=0,"",INDEX('Disaggregation Records'!$G$95:$G$183,MATCH(LEFT(Z516,255),LEFT('Disaggregation Records'!$D$95:$D$183,255),0))),"")</f>
        <v/>
      </c>
      <c r="AD516" s="528" t="s">
        <v>955</v>
      </c>
      <c r="AE516" s="393"/>
      <c r="AF516" s="134"/>
      <c r="AG516" s="134"/>
    </row>
    <row r="517" spans="1:33" ht="47.1" customHeight="1" x14ac:dyDescent="0.25">
      <c r="A517" s="410">
        <v>20</v>
      </c>
      <c r="B517" s="428" t="str">
        <f>IFERROR(VLOOKUP(A517,'Coverage Indicators - Section D'!$A$10:$Y$42,25,FALSE),"")</f>
        <v/>
      </c>
      <c r="C517" s="523" t="str">
        <f t="array" ref="C517">IFERROR(IF(INDEX('Disaggregation Records'!$E$95:$E$183,MATCH(LEFT(Z517,255),LEFT('Disaggregation Records'!$D$95:$D$183,255),0))=0,"",INDEX('Disaggregation Records'!$E$95:$E$183,MATCH(LEFT(Z517,255),LEFT('Disaggregation Records'!$D$95:$D$183,255),0))),"")</f>
        <v/>
      </c>
      <c r="D517" s="523" t="str">
        <f t="array" ref="D517">IFERROR(IF(INDEX('Disaggregation Records'!$F$95:$F$183,MATCH(LEFT(Z517,255),LEFT('Disaggregation Records'!$D$95:$D$183,255),0))=0,"",INDEX('Disaggregation Records'!$F$95:$F$183,MATCH(LEFT(Z517,255),LEFT('Disaggregation Records'!$D$95:$D$183,255),0))),"")</f>
        <v/>
      </c>
      <c r="E517" s="430" t="str">
        <f t="array" ref="E517">IFERROR(IF(INDEX('Disaggregation Data'!$K$315:$K$616,MATCH(LEFT(X517,255),LEFT('Disaggregation Data'!$J$315:$J$616,255),0))=0,"",INDEX('Disaggregation Data'!$K$315:$K$616,MATCH(LEFT(X517,255),LEFT('Disaggregation Data'!J$315:$J$616,255),0))),"")</f>
        <v/>
      </c>
      <c r="F517" s="431" t="str">
        <f t="array" ref="F517">IFERROR(IF(INDEX('Disaggregation Data'!$L$315:$L$616,MATCH(LEFT(X517,255),LEFT('Disaggregation Data'!$J$315:$J$616,255),0))=0,"",INDEX('Disaggregation Data'!$L$315:$L$616,MATCH(LEFT(X517,255),LEFT('Disaggregation Data'!J$315:$J$616,255),0))),"")</f>
        <v/>
      </c>
      <c r="G517" s="495" t="str">
        <f t="array" ref="G517">IFERROR(IF(INDEX('Disaggregation Data'!$M$315:$M$616,MATCH(LEFT(X517,255),LEFT('Disaggregation Data'!$J$315:$J$616,255),0))=0,(E517/F517)*100,INDEX('Disaggregation Data'!$M$315:$M$616,MATCH(LEFT(X517,255),LEFT('Disaggregation Data'!J$315:$J$616,255),0))),"")</f>
        <v/>
      </c>
      <c r="H517" s="434" t="str">
        <f t="array" ref="H517">IFERROR(IF(INDEX('Disaggregation Data'!$N$315:$N$616,MATCH(LEFT(X517,255),LEFT('Disaggregation Data'!$J$315:$J$616,255),0))=0,"",INDEX('Disaggregation Data'!$N$315:$N$616,MATCH(LEFT(X517,255),LEFT('Disaggregation Data'!J$315:$J$616,255),0))),"")</f>
        <v/>
      </c>
      <c r="I517" s="434" t="str">
        <f t="array" ref="I517">IFERROR(IF(INDEX('Disaggregation Data'!$Q$315:$Q$616,MATCH(LEFT(X517,255),LEFT('Disaggregation Data'!$J$315:$J$616,255),0))=0,"",INDEX('Disaggregation Data'!$Q$315:$Q$616,MATCH(LEFT(X517,255),LEFT('Disaggregation Data'!J$315:$J$616,255),0))),"")</f>
        <v/>
      </c>
      <c r="J517" s="448" t="str">
        <f t="array" ref="J517">IFERROR(IF(INDEX('Disaggregation Data'!$R$315:$R$616,MATCH(LEFT(X517,255),LEFT('Disaggregation Data'!$J$315:$J$616,255),0))=0,"",INDEX('Disaggregation Data'!$R$315:$R$616,MATCH(LEFT(X517,255),LEFT('Disaggregation Data'!J$315:$J$616,255),0))),"")</f>
        <v/>
      </c>
      <c r="K517" s="485"/>
      <c r="L517" s="485"/>
      <c r="M517" s="485"/>
      <c r="N517" s="485"/>
      <c r="O517" s="485"/>
      <c r="P517" s="430"/>
      <c r="Q517" s="430"/>
      <c r="R517" s="430"/>
      <c r="S517" s="430"/>
      <c r="T517" s="430"/>
      <c r="U517" s="434" t="str">
        <f t="array" ref="U517">IFERROR(IF(INDEX('Disaggregation Data'!$O$315:$O$616,MATCH(LEFT(X517,255),LEFT('Disaggregation Data'!$J$315:$J$616,255),0))=0,"",INDEX('Disaggregation Data'!$O$315:$O$616,MATCH(LEFT(X517,255),LEFT('Disaggregation Data'!J$315:$J$616,255),0))),"")</f>
        <v/>
      </c>
      <c r="V517" s="448" t="str">
        <f t="array" ref="V517">IFERROR(IF(INDEX('Disaggregation Data'!$P$315:$P$616,MATCH(LEFT(X517,255),LEFT('Disaggregation Data'!$J$315:$J$616,255),0))=0,"",INDEX('Disaggregation Data'!$P$315:$P$616,MATCH(LEFT(X517,255),LEFT('Disaggregation Data'!J$315:$J$616,255),0))),"")</f>
        <v/>
      </c>
      <c r="W517" s="528"/>
      <c r="X517" s="528" t="str">
        <f t="shared" si="32"/>
        <v/>
      </c>
      <c r="Y517" s="528">
        <f t="shared" si="33"/>
        <v>120</v>
      </c>
      <c r="Z517" s="528" t="str">
        <f t="shared" si="34"/>
        <v/>
      </c>
      <c r="AA517" s="528" t="b">
        <f t="shared" si="35"/>
        <v>0</v>
      </c>
      <c r="AB517" s="528" t="s">
        <v>2230</v>
      </c>
      <c r="AC517" s="528" t="str">
        <f t="array" ref="AC517">IFERROR(IF(INDEX('Disaggregation Records'!$G$95:$G$183,MATCH(LEFT(Z517,255),LEFT('Disaggregation Records'!$D$95:$D$183,255),0))=0,"",INDEX('Disaggregation Records'!$G$95:$G$183,MATCH(LEFT(Z517,255),LEFT('Disaggregation Records'!$D$95:$D$183,255),0))),"")</f>
        <v/>
      </c>
      <c r="AD517" s="528" t="s">
        <v>956</v>
      </c>
      <c r="AE517" s="393"/>
      <c r="AF517" s="134"/>
      <c r="AG517" s="134"/>
    </row>
    <row r="518" spans="1:33" ht="47.1" customHeight="1" x14ac:dyDescent="0.25">
      <c r="A518" s="410">
        <v>20</v>
      </c>
      <c r="B518" s="428" t="str">
        <f>IFERROR(VLOOKUP(A518,'Coverage Indicators - Section D'!$A$10:$Y$42,25,FALSE),"")</f>
        <v/>
      </c>
      <c r="C518" s="523" t="str">
        <f t="array" ref="C518">IFERROR(IF(INDEX('Disaggregation Records'!$E$95:$E$183,MATCH(LEFT(Z518,255),LEFT('Disaggregation Records'!$D$95:$D$183,255),0))=0,"",INDEX('Disaggregation Records'!$E$95:$E$183,MATCH(LEFT(Z518,255),LEFT('Disaggregation Records'!$D$95:$D$183,255),0))),"")</f>
        <v/>
      </c>
      <c r="D518" s="523" t="str">
        <f t="array" ref="D518">IFERROR(IF(INDEX('Disaggregation Records'!$F$95:$F$183,MATCH(LEFT(Z518,255),LEFT('Disaggregation Records'!$D$95:$D$183,255),0))=0,"",INDEX('Disaggregation Records'!$F$95:$F$183,MATCH(LEFT(Z518,255),LEFT('Disaggregation Records'!$D$95:$D$183,255),0))),"")</f>
        <v/>
      </c>
      <c r="E518" s="430" t="str">
        <f t="array" ref="E518">IFERROR(IF(INDEX('Disaggregation Data'!$K$315:$K$616,MATCH(LEFT(X518,255),LEFT('Disaggregation Data'!$J$315:$J$616,255),0))=0,"",INDEX('Disaggregation Data'!$K$315:$K$616,MATCH(LEFT(X518,255),LEFT('Disaggregation Data'!J$315:$J$616,255),0))),"")</f>
        <v/>
      </c>
      <c r="F518" s="431" t="str">
        <f t="array" ref="F518">IFERROR(IF(INDEX('Disaggregation Data'!$L$315:$L$616,MATCH(LEFT(X518,255),LEFT('Disaggregation Data'!$J$315:$J$616,255),0))=0,"",INDEX('Disaggregation Data'!$L$315:$L$616,MATCH(LEFT(X518,255),LEFT('Disaggregation Data'!J$315:$J$616,255),0))),"")</f>
        <v/>
      </c>
      <c r="G518" s="495" t="str">
        <f t="array" ref="G518">IFERROR(IF(INDEX('Disaggregation Data'!$M$315:$M$616,MATCH(LEFT(X518,255),LEFT('Disaggregation Data'!$J$315:$J$616,255),0))=0,(E518/F518)*100,INDEX('Disaggregation Data'!$M$315:$M$616,MATCH(LEFT(X518,255),LEFT('Disaggregation Data'!J$315:$J$616,255),0))),"")</f>
        <v/>
      </c>
      <c r="H518" s="434" t="str">
        <f t="array" ref="H518">IFERROR(IF(INDEX('Disaggregation Data'!$N$315:$N$616,MATCH(LEFT(X518,255),LEFT('Disaggregation Data'!$J$315:$J$616,255),0))=0,"",INDEX('Disaggregation Data'!$N$315:$N$616,MATCH(LEFT(X518,255),LEFT('Disaggregation Data'!J$315:$J$616,255),0))),"")</f>
        <v/>
      </c>
      <c r="I518" s="434" t="str">
        <f t="array" ref="I518">IFERROR(IF(INDEX('Disaggregation Data'!$Q$315:$Q$616,MATCH(LEFT(X518,255),LEFT('Disaggregation Data'!$J$315:$J$616,255),0))=0,"",INDEX('Disaggregation Data'!$Q$315:$Q$616,MATCH(LEFT(X518,255),LEFT('Disaggregation Data'!J$315:$J$616,255),0))),"")</f>
        <v/>
      </c>
      <c r="J518" s="448" t="str">
        <f t="array" ref="J518">IFERROR(IF(INDEX('Disaggregation Data'!$R$315:$R$616,MATCH(LEFT(X518,255),LEFT('Disaggregation Data'!$J$315:$J$616,255),0))=0,"",INDEX('Disaggregation Data'!$R$315:$R$616,MATCH(LEFT(X518,255),LEFT('Disaggregation Data'!J$315:$J$616,255),0))),"")</f>
        <v/>
      </c>
      <c r="K518" s="485"/>
      <c r="L518" s="485"/>
      <c r="M518" s="485"/>
      <c r="N518" s="485"/>
      <c r="O518" s="485"/>
      <c r="P518" s="430"/>
      <c r="Q518" s="430"/>
      <c r="R518" s="430"/>
      <c r="S518" s="430"/>
      <c r="T518" s="430"/>
      <c r="U518" s="434" t="str">
        <f t="array" ref="U518">IFERROR(IF(INDEX('Disaggregation Data'!$O$315:$O$616,MATCH(LEFT(X518,255),LEFT('Disaggregation Data'!$J$315:$J$616,255),0))=0,"",INDEX('Disaggregation Data'!$O$315:$O$616,MATCH(LEFT(X518,255),LEFT('Disaggregation Data'!J$315:$J$616,255),0))),"")</f>
        <v/>
      </c>
      <c r="V518" s="448" t="str">
        <f t="array" ref="V518">IFERROR(IF(INDEX('Disaggregation Data'!$P$315:$P$616,MATCH(LEFT(X518,255),LEFT('Disaggregation Data'!$J$315:$J$616,255),0))=0,"",INDEX('Disaggregation Data'!$P$315:$P$616,MATCH(LEFT(X518,255),LEFT('Disaggregation Data'!J$315:$J$616,255),0))),"")</f>
        <v/>
      </c>
      <c r="W518" s="528"/>
      <c r="X518" s="528" t="str">
        <f t="shared" si="32"/>
        <v/>
      </c>
      <c r="Y518" s="528">
        <f t="shared" si="33"/>
        <v>121</v>
      </c>
      <c r="Z518" s="528" t="str">
        <f t="shared" si="34"/>
        <v/>
      </c>
      <c r="AA518" s="528" t="b">
        <f t="shared" si="35"/>
        <v>0</v>
      </c>
      <c r="AB518" s="528" t="s">
        <v>2231</v>
      </c>
      <c r="AC518" s="528" t="str">
        <f t="array" ref="AC518">IFERROR(IF(INDEX('Disaggregation Records'!$G$95:$G$183,MATCH(LEFT(Z518,255),LEFT('Disaggregation Records'!$D$95:$D$183,255),0))=0,"",INDEX('Disaggregation Records'!$G$95:$G$183,MATCH(LEFT(Z518,255),LEFT('Disaggregation Records'!$D$95:$D$183,255),0))),"")</f>
        <v/>
      </c>
      <c r="AD518" s="528" t="s">
        <v>956</v>
      </c>
      <c r="AE518" s="393"/>
      <c r="AF518" s="134"/>
      <c r="AG518" s="134"/>
    </row>
    <row r="519" spans="1:33" ht="47.1" customHeight="1" x14ac:dyDescent="0.25">
      <c r="A519" s="410">
        <v>20</v>
      </c>
      <c r="B519" s="428" t="str">
        <f>IFERROR(VLOOKUP(A519,'Coverage Indicators - Section D'!$A$10:$Y$42,25,FALSE),"")</f>
        <v/>
      </c>
      <c r="C519" s="523" t="str">
        <f t="array" ref="C519">IFERROR(IF(INDEX('Disaggregation Records'!$E$95:$E$183,MATCH(LEFT(Z519,255),LEFT('Disaggregation Records'!$D$95:$D$183,255),0))=0,"",INDEX('Disaggregation Records'!$E$95:$E$183,MATCH(LEFT(Z519,255),LEFT('Disaggregation Records'!$D$95:$D$183,255),0))),"")</f>
        <v/>
      </c>
      <c r="D519" s="523" t="str">
        <f t="array" ref="D519">IFERROR(IF(INDEX('Disaggregation Records'!$F$95:$F$183,MATCH(LEFT(Z519,255),LEFT('Disaggregation Records'!$D$95:$D$183,255),0))=0,"",INDEX('Disaggregation Records'!$F$95:$F$183,MATCH(LEFT(Z519,255),LEFT('Disaggregation Records'!$D$95:$D$183,255),0))),"")</f>
        <v/>
      </c>
      <c r="E519" s="430" t="str">
        <f t="array" ref="E519">IFERROR(IF(INDEX('Disaggregation Data'!$K$315:$K$616,MATCH(LEFT(X519,255),LEFT('Disaggregation Data'!$J$315:$J$616,255),0))=0,"",INDEX('Disaggregation Data'!$K$315:$K$616,MATCH(LEFT(X519,255),LEFT('Disaggregation Data'!J$315:$J$616,255),0))),"")</f>
        <v/>
      </c>
      <c r="F519" s="431" t="str">
        <f t="array" ref="F519">IFERROR(IF(INDEX('Disaggregation Data'!$L$315:$L$616,MATCH(LEFT(X519,255),LEFT('Disaggregation Data'!$J$315:$J$616,255),0))=0,"",INDEX('Disaggregation Data'!$L$315:$L$616,MATCH(LEFT(X519,255),LEFT('Disaggregation Data'!J$315:$J$616,255),0))),"")</f>
        <v/>
      </c>
      <c r="G519" s="495" t="str">
        <f t="array" ref="G519">IFERROR(IF(INDEX('Disaggregation Data'!$M$315:$M$616,MATCH(LEFT(X519,255),LEFT('Disaggregation Data'!$J$315:$J$616,255),0))=0,(E519/F519)*100,INDEX('Disaggregation Data'!$M$315:$M$616,MATCH(LEFT(X519,255),LEFT('Disaggregation Data'!J$315:$J$616,255),0))),"")</f>
        <v/>
      </c>
      <c r="H519" s="434" t="str">
        <f t="array" ref="H519">IFERROR(IF(INDEX('Disaggregation Data'!$N$315:$N$616,MATCH(LEFT(X519,255),LEFT('Disaggregation Data'!$J$315:$J$616,255),0))=0,"",INDEX('Disaggregation Data'!$N$315:$N$616,MATCH(LEFT(X519,255),LEFT('Disaggregation Data'!J$315:$J$616,255),0))),"")</f>
        <v/>
      </c>
      <c r="I519" s="434" t="str">
        <f t="array" ref="I519">IFERROR(IF(INDEX('Disaggregation Data'!$Q$315:$Q$616,MATCH(LEFT(X519,255),LEFT('Disaggregation Data'!$J$315:$J$616,255),0))=0,"",INDEX('Disaggregation Data'!$Q$315:$Q$616,MATCH(LEFT(X519,255),LEFT('Disaggregation Data'!J$315:$J$616,255),0))),"")</f>
        <v/>
      </c>
      <c r="J519" s="448" t="str">
        <f t="array" ref="J519">IFERROR(IF(INDEX('Disaggregation Data'!$R$315:$R$616,MATCH(LEFT(X519,255),LEFT('Disaggregation Data'!$J$315:$J$616,255),0))=0,"",INDEX('Disaggregation Data'!$R$315:$R$616,MATCH(LEFT(X519,255),LEFT('Disaggregation Data'!J$315:$J$616,255),0))),"")</f>
        <v/>
      </c>
      <c r="K519" s="485"/>
      <c r="L519" s="485"/>
      <c r="M519" s="485"/>
      <c r="N519" s="485"/>
      <c r="O519" s="485"/>
      <c r="P519" s="430"/>
      <c r="Q519" s="430"/>
      <c r="R519" s="430"/>
      <c r="S519" s="430"/>
      <c r="T519" s="430"/>
      <c r="U519" s="434" t="str">
        <f t="array" ref="U519">IFERROR(IF(INDEX('Disaggregation Data'!$O$315:$O$616,MATCH(LEFT(X519,255),LEFT('Disaggregation Data'!$J$315:$J$616,255),0))=0,"",INDEX('Disaggregation Data'!$O$315:$O$616,MATCH(LEFT(X519,255),LEFT('Disaggregation Data'!J$315:$J$616,255),0))),"")</f>
        <v/>
      </c>
      <c r="V519" s="448" t="str">
        <f t="array" ref="V519">IFERROR(IF(INDEX('Disaggregation Data'!$P$315:$P$616,MATCH(LEFT(X519,255),LEFT('Disaggregation Data'!$J$315:$J$616,255),0))=0,"",INDEX('Disaggregation Data'!$P$315:$P$616,MATCH(LEFT(X519,255),LEFT('Disaggregation Data'!J$315:$J$616,255),0))),"")</f>
        <v/>
      </c>
      <c r="W519" s="528"/>
      <c r="X519" s="528" t="str">
        <f t="shared" ref="X519:X582" si="36">IF(B519&lt;&gt;"",B519&amp;C519&amp;D519,"")</f>
        <v/>
      </c>
      <c r="Y519" s="528">
        <f t="shared" ref="Y519:Y582" si="37">IF(B519=B518,Y518+1,0)</f>
        <v>122</v>
      </c>
      <c r="Z519" s="528" t="str">
        <f t="shared" ref="Z519:Z582" si="38">IF(B519&lt;&gt;"",B519&amp;"-"&amp;Y519,"")</f>
        <v/>
      </c>
      <c r="AA519" s="528" t="b">
        <f t="shared" ref="AA519:AA582" si="39">IFERROR(IF(B519&lt;&gt;"",TRUE,FALSE),"")</f>
        <v>0</v>
      </c>
      <c r="AB519" s="528" t="s">
        <v>2232</v>
      </c>
      <c r="AC519" s="528" t="str">
        <f t="array" ref="AC519">IFERROR(IF(INDEX('Disaggregation Records'!$G$95:$G$183,MATCH(LEFT(Z519,255),LEFT('Disaggregation Records'!$D$95:$D$183,255),0))=0,"",INDEX('Disaggregation Records'!$G$95:$G$183,MATCH(LEFT(Z519,255),LEFT('Disaggregation Records'!$D$95:$D$183,255),0))),"")</f>
        <v/>
      </c>
      <c r="AD519" s="528" t="s">
        <v>956</v>
      </c>
      <c r="AE519" s="393"/>
      <c r="AF519" s="134"/>
      <c r="AG519" s="134"/>
    </row>
    <row r="520" spans="1:33" ht="47.1" customHeight="1" x14ac:dyDescent="0.25">
      <c r="A520" s="410">
        <v>20</v>
      </c>
      <c r="B520" s="428" t="str">
        <f>IFERROR(VLOOKUP(A520,'Coverage Indicators - Section D'!$A$10:$Y$42,25,FALSE),"")</f>
        <v/>
      </c>
      <c r="C520" s="523" t="str">
        <f t="array" ref="C520">IFERROR(IF(INDEX('Disaggregation Records'!$E$95:$E$183,MATCH(LEFT(Z520,255),LEFT('Disaggregation Records'!$D$95:$D$183,255),0))=0,"",INDEX('Disaggregation Records'!$E$95:$E$183,MATCH(LEFT(Z520,255),LEFT('Disaggregation Records'!$D$95:$D$183,255),0))),"")</f>
        <v/>
      </c>
      <c r="D520" s="523" t="str">
        <f t="array" ref="D520">IFERROR(IF(INDEX('Disaggregation Records'!$F$95:$F$183,MATCH(LEFT(Z520,255),LEFT('Disaggregation Records'!$D$95:$D$183,255),0))=0,"",INDEX('Disaggregation Records'!$F$95:$F$183,MATCH(LEFT(Z520,255),LEFT('Disaggregation Records'!$D$95:$D$183,255),0))),"")</f>
        <v/>
      </c>
      <c r="E520" s="430" t="str">
        <f t="array" ref="E520">IFERROR(IF(INDEX('Disaggregation Data'!$K$315:$K$616,MATCH(LEFT(X520,255),LEFT('Disaggregation Data'!$J$315:$J$616,255),0))=0,"",INDEX('Disaggregation Data'!$K$315:$K$616,MATCH(LEFT(X520,255),LEFT('Disaggregation Data'!J$315:$J$616,255),0))),"")</f>
        <v/>
      </c>
      <c r="F520" s="431" t="str">
        <f t="array" ref="F520">IFERROR(IF(INDEX('Disaggregation Data'!$L$315:$L$616,MATCH(LEFT(X520,255),LEFT('Disaggregation Data'!$J$315:$J$616,255),0))=0,"",INDEX('Disaggregation Data'!$L$315:$L$616,MATCH(LEFT(X520,255),LEFT('Disaggregation Data'!J$315:$J$616,255),0))),"")</f>
        <v/>
      </c>
      <c r="G520" s="495" t="str">
        <f t="array" ref="G520">IFERROR(IF(INDEX('Disaggregation Data'!$M$315:$M$616,MATCH(LEFT(X520,255),LEFT('Disaggregation Data'!$J$315:$J$616,255),0))=0,(E520/F520)*100,INDEX('Disaggregation Data'!$M$315:$M$616,MATCH(LEFT(X520,255),LEFT('Disaggregation Data'!J$315:$J$616,255),0))),"")</f>
        <v/>
      </c>
      <c r="H520" s="434" t="str">
        <f t="array" ref="H520">IFERROR(IF(INDEX('Disaggregation Data'!$N$315:$N$616,MATCH(LEFT(X520,255),LEFT('Disaggregation Data'!$J$315:$J$616,255),0))=0,"",INDEX('Disaggregation Data'!$N$315:$N$616,MATCH(LEFT(X520,255),LEFT('Disaggregation Data'!J$315:$J$616,255),0))),"")</f>
        <v/>
      </c>
      <c r="I520" s="434" t="str">
        <f t="array" ref="I520">IFERROR(IF(INDEX('Disaggregation Data'!$Q$315:$Q$616,MATCH(LEFT(X520,255),LEFT('Disaggregation Data'!$J$315:$J$616,255),0))=0,"",INDEX('Disaggregation Data'!$Q$315:$Q$616,MATCH(LEFT(X520,255),LEFT('Disaggregation Data'!J$315:$J$616,255),0))),"")</f>
        <v/>
      </c>
      <c r="J520" s="448" t="str">
        <f t="array" ref="J520">IFERROR(IF(INDEX('Disaggregation Data'!$R$315:$R$616,MATCH(LEFT(X520,255),LEFT('Disaggregation Data'!$J$315:$J$616,255),0))=0,"",INDEX('Disaggregation Data'!$R$315:$R$616,MATCH(LEFT(X520,255),LEFT('Disaggregation Data'!J$315:$J$616,255),0))),"")</f>
        <v/>
      </c>
      <c r="K520" s="485"/>
      <c r="L520" s="485"/>
      <c r="M520" s="485"/>
      <c r="N520" s="485"/>
      <c r="O520" s="485"/>
      <c r="P520" s="430"/>
      <c r="Q520" s="430"/>
      <c r="R520" s="430"/>
      <c r="S520" s="430"/>
      <c r="T520" s="430"/>
      <c r="U520" s="434" t="str">
        <f t="array" ref="U520">IFERROR(IF(INDEX('Disaggregation Data'!$O$315:$O$616,MATCH(LEFT(X520,255),LEFT('Disaggregation Data'!$J$315:$J$616,255),0))=0,"",INDEX('Disaggregation Data'!$O$315:$O$616,MATCH(LEFT(X520,255),LEFT('Disaggregation Data'!J$315:$J$616,255),0))),"")</f>
        <v/>
      </c>
      <c r="V520" s="448" t="str">
        <f t="array" ref="V520">IFERROR(IF(INDEX('Disaggregation Data'!$P$315:$P$616,MATCH(LEFT(X520,255),LEFT('Disaggregation Data'!$J$315:$J$616,255),0))=0,"",INDEX('Disaggregation Data'!$P$315:$P$616,MATCH(LEFT(X520,255),LEFT('Disaggregation Data'!J$315:$J$616,255),0))),"")</f>
        <v/>
      </c>
      <c r="W520" s="528"/>
      <c r="X520" s="528" t="str">
        <f t="shared" si="36"/>
        <v/>
      </c>
      <c r="Y520" s="528">
        <f t="shared" si="37"/>
        <v>123</v>
      </c>
      <c r="Z520" s="528" t="str">
        <f t="shared" si="38"/>
        <v/>
      </c>
      <c r="AA520" s="528" t="b">
        <f t="shared" si="39"/>
        <v>0</v>
      </c>
      <c r="AB520" s="528" t="s">
        <v>2233</v>
      </c>
      <c r="AC520" s="528" t="str">
        <f t="array" ref="AC520">IFERROR(IF(INDEX('Disaggregation Records'!$G$95:$G$183,MATCH(LEFT(Z520,255),LEFT('Disaggregation Records'!$D$95:$D$183,255),0))=0,"",INDEX('Disaggregation Records'!$G$95:$G$183,MATCH(LEFT(Z520,255),LEFT('Disaggregation Records'!$D$95:$D$183,255),0))),"")</f>
        <v/>
      </c>
      <c r="AD520" s="528" t="s">
        <v>956</v>
      </c>
      <c r="AE520" s="393"/>
      <c r="AF520" s="134"/>
      <c r="AG520" s="134"/>
    </row>
    <row r="521" spans="1:33" ht="47.1" customHeight="1" x14ac:dyDescent="0.25">
      <c r="A521" s="410">
        <v>20</v>
      </c>
      <c r="B521" s="428" t="str">
        <f>IFERROR(VLOOKUP(A521,'Coverage Indicators - Section D'!$A$10:$Y$42,25,FALSE),"")</f>
        <v/>
      </c>
      <c r="C521" s="523" t="str">
        <f t="array" ref="C521">IFERROR(IF(INDEX('Disaggregation Records'!$E$95:$E$183,MATCH(LEFT(Z521,255),LEFT('Disaggregation Records'!$D$95:$D$183,255),0))=0,"",INDEX('Disaggregation Records'!$E$95:$E$183,MATCH(LEFT(Z521,255),LEFT('Disaggregation Records'!$D$95:$D$183,255),0))),"")</f>
        <v/>
      </c>
      <c r="D521" s="523" t="str">
        <f t="array" ref="D521">IFERROR(IF(INDEX('Disaggregation Records'!$F$95:$F$183,MATCH(LEFT(Z521,255),LEFT('Disaggregation Records'!$D$95:$D$183,255),0))=0,"",INDEX('Disaggregation Records'!$F$95:$F$183,MATCH(LEFT(Z521,255),LEFT('Disaggregation Records'!$D$95:$D$183,255),0))),"")</f>
        <v/>
      </c>
      <c r="E521" s="430" t="str">
        <f t="array" ref="E521">IFERROR(IF(INDEX('Disaggregation Data'!$K$315:$K$616,MATCH(LEFT(X521,255),LEFT('Disaggregation Data'!$J$315:$J$616,255),0))=0,"",INDEX('Disaggregation Data'!$K$315:$K$616,MATCH(LEFT(X521,255),LEFT('Disaggregation Data'!J$315:$J$616,255),0))),"")</f>
        <v/>
      </c>
      <c r="F521" s="431" t="str">
        <f t="array" ref="F521">IFERROR(IF(INDEX('Disaggregation Data'!$L$315:$L$616,MATCH(LEFT(X521,255),LEFT('Disaggregation Data'!$J$315:$J$616,255),0))=0,"",INDEX('Disaggregation Data'!$L$315:$L$616,MATCH(LEFT(X521,255),LEFT('Disaggregation Data'!J$315:$J$616,255),0))),"")</f>
        <v/>
      </c>
      <c r="G521" s="495" t="str">
        <f t="array" ref="G521">IFERROR(IF(INDEX('Disaggregation Data'!$M$315:$M$616,MATCH(LEFT(X521,255),LEFT('Disaggregation Data'!$J$315:$J$616,255),0))=0,(E521/F521)*100,INDEX('Disaggregation Data'!$M$315:$M$616,MATCH(LEFT(X521,255),LEFT('Disaggregation Data'!J$315:$J$616,255),0))),"")</f>
        <v/>
      </c>
      <c r="H521" s="434" t="str">
        <f t="array" ref="H521">IFERROR(IF(INDEX('Disaggregation Data'!$N$315:$N$616,MATCH(LEFT(X521,255),LEFT('Disaggregation Data'!$J$315:$J$616,255),0))=0,"",INDEX('Disaggregation Data'!$N$315:$N$616,MATCH(LEFT(X521,255),LEFT('Disaggregation Data'!J$315:$J$616,255),0))),"")</f>
        <v/>
      </c>
      <c r="I521" s="434" t="str">
        <f t="array" ref="I521">IFERROR(IF(INDEX('Disaggregation Data'!$Q$315:$Q$616,MATCH(LEFT(X521,255),LEFT('Disaggregation Data'!$J$315:$J$616,255),0))=0,"",INDEX('Disaggregation Data'!$Q$315:$Q$616,MATCH(LEFT(X521,255),LEFT('Disaggregation Data'!J$315:$J$616,255),0))),"")</f>
        <v/>
      </c>
      <c r="J521" s="448" t="str">
        <f t="array" ref="J521">IFERROR(IF(INDEX('Disaggregation Data'!$R$315:$R$616,MATCH(LEFT(X521,255),LEFT('Disaggregation Data'!$J$315:$J$616,255),0))=0,"",INDEX('Disaggregation Data'!$R$315:$R$616,MATCH(LEFT(X521,255),LEFT('Disaggregation Data'!J$315:$J$616,255),0))),"")</f>
        <v/>
      </c>
      <c r="K521" s="485"/>
      <c r="L521" s="485"/>
      <c r="M521" s="485"/>
      <c r="N521" s="485"/>
      <c r="O521" s="485"/>
      <c r="P521" s="430"/>
      <c r="Q521" s="430"/>
      <c r="R521" s="430"/>
      <c r="S521" s="430"/>
      <c r="T521" s="430"/>
      <c r="U521" s="434" t="str">
        <f t="array" ref="U521">IFERROR(IF(INDEX('Disaggregation Data'!$O$315:$O$616,MATCH(LEFT(X521,255),LEFT('Disaggregation Data'!$J$315:$J$616,255),0))=0,"",INDEX('Disaggregation Data'!$O$315:$O$616,MATCH(LEFT(X521,255),LEFT('Disaggregation Data'!J$315:$J$616,255),0))),"")</f>
        <v/>
      </c>
      <c r="V521" s="448" t="str">
        <f t="array" ref="V521">IFERROR(IF(INDEX('Disaggregation Data'!$P$315:$P$616,MATCH(LEFT(X521,255),LEFT('Disaggregation Data'!$J$315:$J$616,255),0))=0,"",INDEX('Disaggregation Data'!$P$315:$P$616,MATCH(LEFT(X521,255),LEFT('Disaggregation Data'!J$315:$J$616,255),0))),"")</f>
        <v/>
      </c>
      <c r="W521" s="528"/>
      <c r="X521" s="528" t="str">
        <f t="shared" si="36"/>
        <v/>
      </c>
      <c r="Y521" s="528">
        <f t="shared" si="37"/>
        <v>124</v>
      </c>
      <c r="Z521" s="528" t="str">
        <f t="shared" si="38"/>
        <v/>
      </c>
      <c r="AA521" s="528" t="b">
        <f t="shared" si="39"/>
        <v>0</v>
      </c>
      <c r="AB521" s="528" t="s">
        <v>2234</v>
      </c>
      <c r="AC521" s="528" t="str">
        <f t="array" ref="AC521">IFERROR(IF(INDEX('Disaggregation Records'!$G$95:$G$183,MATCH(LEFT(Z521,255),LEFT('Disaggregation Records'!$D$95:$D$183,255),0))=0,"",INDEX('Disaggregation Records'!$G$95:$G$183,MATCH(LEFT(Z521,255),LEFT('Disaggregation Records'!$D$95:$D$183,255),0))),"")</f>
        <v/>
      </c>
      <c r="AD521" s="528" t="s">
        <v>956</v>
      </c>
      <c r="AE521" s="393"/>
      <c r="AF521" s="134"/>
      <c r="AG521" s="134"/>
    </row>
    <row r="522" spans="1:33" ht="47.1" customHeight="1" x14ac:dyDescent="0.25">
      <c r="A522" s="410">
        <v>20</v>
      </c>
      <c r="B522" s="428" t="str">
        <f>IFERROR(VLOOKUP(A522,'Coverage Indicators - Section D'!$A$10:$Y$42,25,FALSE),"")</f>
        <v/>
      </c>
      <c r="C522" s="523" t="str">
        <f t="array" ref="C522">IFERROR(IF(INDEX('Disaggregation Records'!$E$95:$E$183,MATCH(LEFT(Z522,255),LEFT('Disaggregation Records'!$D$95:$D$183,255),0))=0,"",INDEX('Disaggregation Records'!$E$95:$E$183,MATCH(LEFT(Z522,255),LEFT('Disaggregation Records'!$D$95:$D$183,255),0))),"")</f>
        <v/>
      </c>
      <c r="D522" s="523" t="str">
        <f t="array" ref="D522">IFERROR(IF(INDEX('Disaggregation Records'!$F$95:$F$183,MATCH(LEFT(Z522,255),LEFT('Disaggregation Records'!$D$95:$D$183,255),0))=0,"",INDEX('Disaggregation Records'!$F$95:$F$183,MATCH(LEFT(Z522,255),LEFT('Disaggregation Records'!$D$95:$D$183,255),0))),"")</f>
        <v/>
      </c>
      <c r="E522" s="430" t="str">
        <f t="array" ref="E522">IFERROR(IF(INDEX('Disaggregation Data'!$K$315:$K$616,MATCH(LEFT(X522,255),LEFT('Disaggregation Data'!$J$315:$J$616,255),0))=0,"",INDEX('Disaggregation Data'!$K$315:$K$616,MATCH(LEFT(X522,255),LEFT('Disaggregation Data'!J$315:$J$616,255),0))),"")</f>
        <v/>
      </c>
      <c r="F522" s="431" t="str">
        <f t="array" ref="F522">IFERROR(IF(INDEX('Disaggregation Data'!$L$315:$L$616,MATCH(LEFT(X522,255),LEFT('Disaggregation Data'!$J$315:$J$616,255),0))=0,"",INDEX('Disaggregation Data'!$L$315:$L$616,MATCH(LEFT(X522,255),LEFT('Disaggregation Data'!J$315:$J$616,255),0))),"")</f>
        <v/>
      </c>
      <c r="G522" s="495" t="str">
        <f t="array" ref="G522">IFERROR(IF(INDEX('Disaggregation Data'!$M$315:$M$616,MATCH(LEFT(X522,255),LEFT('Disaggregation Data'!$J$315:$J$616,255),0))=0,(E522/F522)*100,INDEX('Disaggregation Data'!$M$315:$M$616,MATCH(LEFT(X522,255),LEFT('Disaggregation Data'!J$315:$J$616,255),0))),"")</f>
        <v/>
      </c>
      <c r="H522" s="434" t="str">
        <f t="array" ref="H522">IFERROR(IF(INDEX('Disaggregation Data'!$N$315:$N$616,MATCH(LEFT(X522,255),LEFT('Disaggregation Data'!$J$315:$J$616,255),0))=0,"",INDEX('Disaggregation Data'!$N$315:$N$616,MATCH(LEFT(X522,255),LEFT('Disaggregation Data'!J$315:$J$616,255),0))),"")</f>
        <v/>
      </c>
      <c r="I522" s="434" t="str">
        <f t="array" ref="I522">IFERROR(IF(INDEX('Disaggregation Data'!$Q$315:$Q$616,MATCH(LEFT(X522,255),LEFT('Disaggregation Data'!$J$315:$J$616,255),0))=0,"",INDEX('Disaggregation Data'!$Q$315:$Q$616,MATCH(LEFT(X522,255),LEFT('Disaggregation Data'!J$315:$J$616,255),0))),"")</f>
        <v/>
      </c>
      <c r="J522" s="448" t="str">
        <f t="array" ref="J522">IFERROR(IF(INDEX('Disaggregation Data'!$R$315:$R$616,MATCH(LEFT(X522,255),LEFT('Disaggregation Data'!$J$315:$J$616,255),0))=0,"",INDEX('Disaggregation Data'!$R$315:$R$616,MATCH(LEFT(X522,255),LEFT('Disaggregation Data'!J$315:$J$616,255),0))),"")</f>
        <v/>
      </c>
      <c r="K522" s="485"/>
      <c r="L522" s="485"/>
      <c r="M522" s="485"/>
      <c r="N522" s="485"/>
      <c r="O522" s="485"/>
      <c r="P522" s="430"/>
      <c r="Q522" s="430"/>
      <c r="R522" s="430"/>
      <c r="S522" s="430"/>
      <c r="T522" s="430"/>
      <c r="U522" s="434" t="str">
        <f t="array" ref="U522">IFERROR(IF(INDEX('Disaggregation Data'!$O$315:$O$616,MATCH(LEFT(X522,255),LEFT('Disaggregation Data'!$J$315:$J$616,255),0))=0,"",INDEX('Disaggregation Data'!$O$315:$O$616,MATCH(LEFT(X522,255),LEFT('Disaggregation Data'!J$315:$J$616,255),0))),"")</f>
        <v/>
      </c>
      <c r="V522" s="448" t="str">
        <f t="array" ref="V522">IFERROR(IF(INDEX('Disaggregation Data'!$P$315:$P$616,MATCH(LEFT(X522,255),LEFT('Disaggregation Data'!$J$315:$J$616,255),0))=0,"",INDEX('Disaggregation Data'!$P$315:$P$616,MATCH(LEFT(X522,255),LEFT('Disaggregation Data'!J$315:$J$616,255),0))),"")</f>
        <v/>
      </c>
      <c r="W522" s="528"/>
      <c r="X522" s="528" t="str">
        <f t="shared" si="36"/>
        <v/>
      </c>
      <c r="Y522" s="528">
        <f t="shared" si="37"/>
        <v>125</v>
      </c>
      <c r="Z522" s="528" t="str">
        <f t="shared" si="38"/>
        <v/>
      </c>
      <c r="AA522" s="528" t="b">
        <f t="shared" si="39"/>
        <v>0</v>
      </c>
      <c r="AB522" s="528" t="s">
        <v>2235</v>
      </c>
      <c r="AC522" s="528" t="str">
        <f t="array" ref="AC522">IFERROR(IF(INDEX('Disaggregation Records'!$G$95:$G$183,MATCH(LEFT(Z522,255),LEFT('Disaggregation Records'!$D$95:$D$183,255),0))=0,"",INDEX('Disaggregation Records'!$G$95:$G$183,MATCH(LEFT(Z522,255),LEFT('Disaggregation Records'!$D$95:$D$183,255),0))),"")</f>
        <v/>
      </c>
      <c r="AD522" s="528" t="s">
        <v>956</v>
      </c>
      <c r="AE522" s="393"/>
      <c r="AF522" s="134"/>
      <c r="AG522" s="134"/>
    </row>
    <row r="523" spans="1:33" ht="47.1" customHeight="1" x14ac:dyDescent="0.25">
      <c r="A523" s="410">
        <v>20</v>
      </c>
      <c r="B523" s="428" t="str">
        <f>IFERROR(VLOOKUP(A523,'Coverage Indicators - Section D'!$A$10:$Y$42,25,FALSE),"")</f>
        <v/>
      </c>
      <c r="C523" s="523" t="str">
        <f t="array" ref="C523">IFERROR(IF(INDEX('Disaggregation Records'!$E$95:$E$183,MATCH(LEFT(Z523,255),LEFT('Disaggregation Records'!$D$95:$D$183,255),0))=0,"",INDEX('Disaggregation Records'!$E$95:$E$183,MATCH(LEFT(Z523,255),LEFT('Disaggregation Records'!$D$95:$D$183,255),0))),"")</f>
        <v/>
      </c>
      <c r="D523" s="523" t="str">
        <f t="array" ref="D523">IFERROR(IF(INDEX('Disaggregation Records'!$F$95:$F$183,MATCH(LEFT(Z523,255),LEFT('Disaggregation Records'!$D$95:$D$183,255),0))=0,"",INDEX('Disaggregation Records'!$F$95:$F$183,MATCH(LEFT(Z523,255),LEFT('Disaggregation Records'!$D$95:$D$183,255),0))),"")</f>
        <v/>
      </c>
      <c r="E523" s="430" t="str">
        <f t="array" ref="E523">IFERROR(IF(INDEX('Disaggregation Data'!$K$315:$K$616,MATCH(LEFT(X523,255),LEFT('Disaggregation Data'!$J$315:$J$616,255),0))=0,"",INDEX('Disaggregation Data'!$K$315:$K$616,MATCH(LEFT(X523,255),LEFT('Disaggregation Data'!J$315:$J$616,255),0))),"")</f>
        <v/>
      </c>
      <c r="F523" s="431" t="str">
        <f t="array" ref="F523">IFERROR(IF(INDEX('Disaggregation Data'!$L$315:$L$616,MATCH(LEFT(X523,255),LEFT('Disaggregation Data'!$J$315:$J$616,255),0))=0,"",INDEX('Disaggregation Data'!$L$315:$L$616,MATCH(LEFT(X523,255),LEFT('Disaggregation Data'!J$315:$J$616,255),0))),"")</f>
        <v/>
      </c>
      <c r="G523" s="495" t="str">
        <f t="array" ref="G523">IFERROR(IF(INDEX('Disaggregation Data'!$M$315:$M$616,MATCH(LEFT(X523,255),LEFT('Disaggregation Data'!$J$315:$J$616,255),0))=0,(E523/F523)*100,INDEX('Disaggregation Data'!$M$315:$M$616,MATCH(LEFT(X523,255),LEFT('Disaggregation Data'!J$315:$J$616,255),0))),"")</f>
        <v/>
      </c>
      <c r="H523" s="434" t="str">
        <f t="array" ref="H523">IFERROR(IF(INDEX('Disaggregation Data'!$N$315:$N$616,MATCH(LEFT(X523,255),LEFT('Disaggregation Data'!$J$315:$J$616,255),0))=0,"",INDEX('Disaggregation Data'!$N$315:$N$616,MATCH(LEFT(X523,255),LEFT('Disaggregation Data'!J$315:$J$616,255),0))),"")</f>
        <v/>
      </c>
      <c r="I523" s="434" t="str">
        <f t="array" ref="I523">IFERROR(IF(INDEX('Disaggregation Data'!$Q$315:$Q$616,MATCH(LEFT(X523,255),LEFT('Disaggregation Data'!$J$315:$J$616,255),0))=0,"",INDEX('Disaggregation Data'!$Q$315:$Q$616,MATCH(LEFT(X523,255),LEFT('Disaggregation Data'!J$315:$J$616,255),0))),"")</f>
        <v/>
      </c>
      <c r="J523" s="448" t="str">
        <f t="array" ref="J523">IFERROR(IF(INDEX('Disaggregation Data'!$R$315:$R$616,MATCH(LEFT(X523,255),LEFT('Disaggregation Data'!$J$315:$J$616,255),0))=0,"",INDEX('Disaggregation Data'!$R$315:$R$616,MATCH(LEFT(X523,255),LEFT('Disaggregation Data'!J$315:$J$616,255),0))),"")</f>
        <v/>
      </c>
      <c r="K523" s="485"/>
      <c r="L523" s="485"/>
      <c r="M523" s="485"/>
      <c r="N523" s="485"/>
      <c r="O523" s="485"/>
      <c r="P523" s="430"/>
      <c r="Q523" s="430"/>
      <c r="R523" s="430"/>
      <c r="S523" s="430"/>
      <c r="T523" s="430"/>
      <c r="U523" s="434" t="str">
        <f t="array" ref="U523">IFERROR(IF(INDEX('Disaggregation Data'!$O$315:$O$616,MATCH(LEFT(X523,255),LEFT('Disaggregation Data'!$J$315:$J$616,255),0))=0,"",INDEX('Disaggregation Data'!$O$315:$O$616,MATCH(LEFT(X523,255),LEFT('Disaggregation Data'!J$315:$J$616,255),0))),"")</f>
        <v/>
      </c>
      <c r="V523" s="448" t="str">
        <f t="array" ref="V523">IFERROR(IF(INDEX('Disaggregation Data'!$P$315:$P$616,MATCH(LEFT(X523,255),LEFT('Disaggregation Data'!$J$315:$J$616,255),0))=0,"",INDEX('Disaggregation Data'!$P$315:$P$616,MATCH(LEFT(X523,255),LEFT('Disaggregation Data'!J$315:$J$616,255),0))),"")</f>
        <v/>
      </c>
      <c r="W523" s="528"/>
      <c r="X523" s="528" t="str">
        <f t="shared" si="36"/>
        <v/>
      </c>
      <c r="Y523" s="528">
        <f t="shared" si="37"/>
        <v>126</v>
      </c>
      <c r="Z523" s="528" t="str">
        <f t="shared" si="38"/>
        <v/>
      </c>
      <c r="AA523" s="528" t="b">
        <f t="shared" si="39"/>
        <v>0</v>
      </c>
      <c r="AB523" s="528" t="s">
        <v>2236</v>
      </c>
      <c r="AC523" s="528" t="str">
        <f t="array" ref="AC523">IFERROR(IF(INDEX('Disaggregation Records'!$G$95:$G$183,MATCH(LEFT(Z523,255),LEFT('Disaggregation Records'!$D$95:$D$183,255),0))=0,"",INDEX('Disaggregation Records'!$G$95:$G$183,MATCH(LEFT(Z523,255),LEFT('Disaggregation Records'!$D$95:$D$183,255),0))),"")</f>
        <v/>
      </c>
      <c r="AD523" s="528" t="s">
        <v>956</v>
      </c>
      <c r="AE523" s="393"/>
      <c r="AF523" s="134"/>
      <c r="AG523" s="134"/>
    </row>
    <row r="524" spans="1:33" ht="47.1" customHeight="1" x14ac:dyDescent="0.25">
      <c r="A524" s="410">
        <v>20</v>
      </c>
      <c r="B524" s="428" t="str">
        <f>IFERROR(VLOOKUP(A524,'Coverage Indicators - Section D'!$A$10:$Y$42,25,FALSE),"")</f>
        <v/>
      </c>
      <c r="C524" s="523" t="str">
        <f t="array" ref="C524">IFERROR(IF(INDEX('Disaggregation Records'!$E$95:$E$183,MATCH(LEFT(Z524,255),LEFT('Disaggregation Records'!$D$95:$D$183,255),0))=0,"",INDEX('Disaggregation Records'!$E$95:$E$183,MATCH(LEFT(Z524,255),LEFT('Disaggregation Records'!$D$95:$D$183,255),0))),"")</f>
        <v/>
      </c>
      <c r="D524" s="523" t="str">
        <f t="array" ref="D524">IFERROR(IF(INDEX('Disaggregation Records'!$F$95:$F$183,MATCH(LEFT(Z524,255),LEFT('Disaggregation Records'!$D$95:$D$183,255),0))=0,"",INDEX('Disaggregation Records'!$F$95:$F$183,MATCH(LEFT(Z524,255),LEFT('Disaggregation Records'!$D$95:$D$183,255),0))),"")</f>
        <v/>
      </c>
      <c r="E524" s="430" t="str">
        <f t="array" ref="E524">IFERROR(IF(INDEX('Disaggregation Data'!$K$315:$K$616,MATCH(LEFT(X524,255),LEFT('Disaggregation Data'!$J$315:$J$616,255),0))=0,"",INDEX('Disaggregation Data'!$K$315:$K$616,MATCH(LEFT(X524,255),LEFT('Disaggregation Data'!J$315:$J$616,255),0))),"")</f>
        <v/>
      </c>
      <c r="F524" s="431" t="str">
        <f t="array" ref="F524">IFERROR(IF(INDEX('Disaggregation Data'!$L$315:$L$616,MATCH(LEFT(X524,255),LEFT('Disaggregation Data'!$J$315:$J$616,255),0))=0,"",INDEX('Disaggregation Data'!$L$315:$L$616,MATCH(LEFT(X524,255),LEFT('Disaggregation Data'!J$315:$J$616,255),0))),"")</f>
        <v/>
      </c>
      <c r="G524" s="495" t="str">
        <f t="array" ref="G524">IFERROR(IF(INDEX('Disaggregation Data'!$M$315:$M$616,MATCH(LEFT(X524,255),LEFT('Disaggregation Data'!$J$315:$J$616,255),0))=0,(E524/F524)*100,INDEX('Disaggregation Data'!$M$315:$M$616,MATCH(LEFT(X524,255),LEFT('Disaggregation Data'!J$315:$J$616,255),0))),"")</f>
        <v/>
      </c>
      <c r="H524" s="434" t="str">
        <f t="array" ref="H524">IFERROR(IF(INDEX('Disaggregation Data'!$N$315:$N$616,MATCH(LEFT(X524,255),LEFT('Disaggregation Data'!$J$315:$J$616,255),0))=0,"",INDEX('Disaggregation Data'!$N$315:$N$616,MATCH(LEFT(X524,255),LEFT('Disaggregation Data'!J$315:$J$616,255),0))),"")</f>
        <v/>
      </c>
      <c r="I524" s="434" t="str">
        <f t="array" ref="I524">IFERROR(IF(INDEX('Disaggregation Data'!$Q$315:$Q$616,MATCH(LEFT(X524,255),LEFT('Disaggregation Data'!$J$315:$J$616,255),0))=0,"",INDEX('Disaggregation Data'!$Q$315:$Q$616,MATCH(LEFT(X524,255),LEFT('Disaggregation Data'!J$315:$J$616,255),0))),"")</f>
        <v/>
      </c>
      <c r="J524" s="448" t="str">
        <f t="array" ref="J524">IFERROR(IF(INDEX('Disaggregation Data'!$R$315:$R$616,MATCH(LEFT(X524,255),LEFT('Disaggregation Data'!$J$315:$J$616,255),0))=0,"",INDEX('Disaggregation Data'!$R$315:$R$616,MATCH(LEFT(X524,255),LEFT('Disaggregation Data'!J$315:$J$616,255),0))),"")</f>
        <v/>
      </c>
      <c r="K524" s="485"/>
      <c r="L524" s="485"/>
      <c r="M524" s="485"/>
      <c r="N524" s="485"/>
      <c r="O524" s="485"/>
      <c r="P524" s="430"/>
      <c r="Q524" s="430"/>
      <c r="R524" s="430"/>
      <c r="S524" s="430"/>
      <c r="T524" s="430"/>
      <c r="U524" s="434" t="str">
        <f t="array" ref="U524">IFERROR(IF(INDEX('Disaggregation Data'!$O$315:$O$616,MATCH(LEFT(X524,255),LEFT('Disaggregation Data'!$J$315:$J$616,255),0))=0,"",INDEX('Disaggregation Data'!$O$315:$O$616,MATCH(LEFT(X524,255),LEFT('Disaggregation Data'!J$315:$J$616,255),0))),"")</f>
        <v/>
      </c>
      <c r="V524" s="448" t="str">
        <f t="array" ref="V524">IFERROR(IF(INDEX('Disaggregation Data'!$P$315:$P$616,MATCH(LEFT(X524,255),LEFT('Disaggregation Data'!$J$315:$J$616,255),0))=0,"",INDEX('Disaggregation Data'!$P$315:$P$616,MATCH(LEFT(X524,255),LEFT('Disaggregation Data'!J$315:$J$616,255),0))),"")</f>
        <v/>
      </c>
      <c r="W524" s="528"/>
      <c r="X524" s="528" t="str">
        <f t="shared" si="36"/>
        <v/>
      </c>
      <c r="Y524" s="528">
        <f t="shared" si="37"/>
        <v>127</v>
      </c>
      <c r="Z524" s="528" t="str">
        <f t="shared" si="38"/>
        <v/>
      </c>
      <c r="AA524" s="528" t="b">
        <f t="shared" si="39"/>
        <v>0</v>
      </c>
      <c r="AB524" s="528" t="s">
        <v>2237</v>
      </c>
      <c r="AC524" s="528" t="str">
        <f t="array" ref="AC524">IFERROR(IF(INDEX('Disaggregation Records'!$G$95:$G$183,MATCH(LEFT(Z524,255),LEFT('Disaggregation Records'!$D$95:$D$183,255),0))=0,"",INDEX('Disaggregation Records'!$G$95:$G$183,MATCH(LEFT(Z524,255),LEFT('Disaggregation Records'!$D$95:$D$183,255),0))),"")</f>
        <v/>
      </c>
      <c r="AD524" s="528" t="s">
        <v>956</v>
      </c>
      <c r="AE524" s="393"/>
      <c r="AF524" s="134"/>
      <c r="AG524" s="134"/>
    </row>
    <row r="525" spans="1:33" ht="47.1" customHeight="1" x14ac:dyDescent="0.25">
      <c r="A525" s="410">
        <v>20</v>
      </c>
      <c r="B525" s="428" t="str">
        <f>IFERROR(VLOOKUP(A525,'Coverage Indicators - Section D'!$A$10:$Y$42,25,FALSE),"")</f>
        <v/>
      </c>
      <c r="C525" s="523" t="str">
        <f t="array" ref="C525">IFERROR(IF(INDEX('Disaggregation Records'!$E$95:$E$183,MATCH(LEFT(Z525,255),LEFT('Disaggregation Records'!$D$95:$D$183,255),0))=0,"",INDEX('Disaggregation Records'!$E$95:$E$183,MATCH(LEFT(Z525,255),LEFT('Disaggregation Records'!$D$95:$D$183,255),0))),"")</f>
        <v/>
      </c>
      <c r="D525" s="523" t="str">
        <f t="array" ref="D525">IFERROR(IF(INDEX('Disaggregation Records'!$F$95:$F$183,MATCH(LEFT(Z525,255),LEFT('Disaggregation Records'!$D$95:$D$183,255),0))=0,"",INDEX('Disaggregation Records'!$F$95:$F$183,MATCH(LEFT(Z525,255),LEFT('Disaggregation Records'!$D$95:$D$183,255),0))),"")</f>
        <v/>
      </c>
      <c r="E525" s="430" t="str">
        <f t="array" ref="E525">IFERROR(IF(INDEX('Disaggregation Data'!$K$315:$K$616,MATCH(LEFT(X525,255),LEFT('Disaggregation Data'!$J$315:$J$616,255),0))=0,"",INDEX('Disaggregation Data'!$K$315:$K$616,MATCH(LEFT(X525,255),LEFT('Disaggregation Data'!J$315:$J$616,255),0))),"")</f>
        <v/>
      </c>
      <c r="F525" s="431" t="str">
        <f t="array" ref="F525">IFERROR(IF(INDEX('Disaggregation Data'!$L$315:$L$616,MATCH(LEFT(X525,255),LEFT('Disaggregation Data'!$J$315:$J$616,255),0))=0,"",INDEX('Disaggregation Data'!$L$315:$L$616,MATCH(LEFT(X525,255),LEFT('Disaggregation Data'!J$315:$J$616,255),0))),"")</f>
        <v/>
      </c>
      <c r="G525" s="495" t="str">
        <f t="array" ref="G525">IFERROR(IF(INDEX('Disaggregation Data'!$M$315:$M$616,MATCH(LEFT(X525,255),LEFT('Disaggregation Data'!$J$315:$J$616,255),0))=0,(E525/F525)*100,INDEX('Disaggregation Data'!$M$315:$M$616,MATCH(LEFT(X525,255),LEFT('Disaggregation Data'!J$315:$J$616,255),0))),"")</f>
        <v/>
      </c>
      <c r="H525" s="434" t="str">
        <f t="array" ref="H525">IFERROR(IF(INDEX('Disaggregation Data'!$N$315:$N$616,MATCH(LEFT(X525,255),LEFT('Disaggregation Data'!$J$315:$J$616,255),0))=0,"",INDEX('Disaggregation Data'!$N$315:$N$616,MATCH(LEFT(X525,255),LEFT('Disaggregation Data'!J$315:$J$616,255),0))),"")</f>
        <v/>
      </c>
      <c r="I525" s="434" t="str">
        <f t="array" ref="I525">IFERROR(IF(INDEX('Disaggregation Data'!$Q$315:$Q$616,MATCH(LEFT(X525,255),LEFT('Disaggregation Data'!$J$315:$J$616,255),0))=0,"",INDEX('Disaggregation Data'!$Q$315:$Q$616,MATCH(LEFT(X525,255),LEFT('Disaggregation Data'!J$315:$J$616,255),0))),"")</f>
        <v/>
      </c>
      <c r="J525" s="448" t="str">
        <f t="array" ref="J525">IFERROR(IF(INDEX('Disaggregation Data'!$R$315:$R$616,MATCH(LEFT(X525,255),LEFT('Disaggregation Data'!$J$315:$J$616,255),0))=0,"",INDEX('Disaggregation Data'!$R$315:$R$616,MATCH(LEFT(X525,255),LEFT('Disaggregation Data'!J$315:$J$616,255),0))),"")</f>
        <v/>
      </c>
      <c r="K525" s="485"/>
      <c r="L525" s="485"/>
      <c r="M525" s="485"/>
      <c r="N525" s="485"/>
      <c r="O525" s="485"/>
      <c r="P525" s="430"/>
      <c r="Q525" s="430"/>
      <c r="R525" s="430"/>
      <c r="S525" s="430"/>
      <c r="T525" s="430"/>
      <c r="U525" s="434" t="str">
        <f t="array" ref="U525">IFERROR(IF(INDEX('Disaggregation Data'!$O$315:$O$616,MATCH(LEFT(X525,255),LEFT('Disaggregation Data'!$J$315:$J$616,255),0))=0,"",INDEX('Disaggregation Data'!$O$315:$O$616,MATCH(LEFT(X525,255),LEFT('Disaggregation Data'!J$315:$J$616,255),0))),"")</f>
        <v/>
      </c>
      <c r="V525" s="448" t="str">
        <f t="array" ref="V525">IFERROR(IF(INDEX('Disaggregation Data'!$P$315:$P$616,MATCH(LEFT(X525,255),LEFT('Disaggregation Data'!$J$315:$J$616,255),0))=0,"",INDEX('Disaggregation Data'!$P$315:$P$616,MATCH(LEFT(X525,255),LEFT('Disaggregation Data'!J$315:$J$616,255),0))),"")</f>
        <v/>
      </c>
      <c r="W525" s="528"/>
      <c r="X525" s="528" t="str">
        <f t="shared" si="36"/>
        <v/>
      </c>
      <c r="Y525" s="528">
        <f t="shared" si="37"/>
        <v>128</v>
      </c>
      <c r="Z525" s="528" t="str">
        <f t="shared" si="38"/>
        <v/>
      </c>
      <c r="AA525" s="528" t="b">
        <f t="shared" si="39"/>
        <v>0</v>
      </c>
      <c r="AB525" s="528" t="s">
        <v>2238</v>
      </c>
      <c r="AC525" s="528" t="str">
        <f t="array" ref="AC525">IFERROR(IF(INDEX('Disaggregation Records'!$G$95:$G$183,MATCH(LEFT(Z525,255),LEFT('Disaggregation Records'!$D$95:$D$183,255),0))=0,"",INDEX('Disaggregation Records'!$G$95:$G$183,MATCH(LEFT(Z525,255),LEFT('Disaggregation Records'!$D$95:$D$183,255),0))),"")</f>
        <v/>
      </c>
      <c r="AD525" s="528" t="s">
        <v>956</v>
      </c>
      <c r="AE525" s="393"/>
      <c r="AF525" s="134"/>
      <c r="AG525" s="134"/>
    </row>
    <row r="526" spans="1:33" ht="47.1" customHeight="1" x14ac:dyDescent="0.25">
      <c r="A526" s="410">
        <v>20</v>
      </c>
      <c r="B526" s="428" t="str">
        <f>IFERROR(VLOOKUP(A526,'Coverage Indicators - Section D'!$A$10:$Y$42,25,FALSE),"")</f>
        <v/>
      </c>
      <c r="C526" s="523" t="str">
        <f t="array" ref="C526">IFERROR(IF(INDEX('Disaggregation Records'!$E$95:$E$183,MATCH(LEFT(Z526,255),LEFT('Disaggregation Records'!$D$95:$D$183,255),0))=0,"",INDEX('Disaggregation Records'!$E$95:$E$183,MATCH(LEFT(Z526,255),LEFT('Disaggregation Records'!$D$95:$D$183,255),0))),"")</f>
        <v/>
      </c>
      <c r="D526" s="523" t="str">
        <f t="array" ref="D526">IFERROR(IF(INDEX('Disaggregation Records'!$F$95:$F$183,MATCH(LEFT(Z526,255),LEFT('Disaggregation Records'!$D$95:$D$183,255),0))=0,"",INDEX('Disaggregation Records'!$F$95:$F$183,MATCH(LEFT(Z526,255),LEFT('Disaggregation Records'!$D$95:$D$183,255),0))),"")</f>
        <v/>
      </c>
      <c r="E526" s="430" t="str">
        <f t="array" ref="E526">IFERROR(IF(INDEX('Disaggregation Data'!$K$315:$K$616,MATCH(LEFT(X526,255),LEFT('Disaggregation Data'!$J$315:$J$616,255),0))=0,"",INDEX('Disaggregation Data'!$K$315:$K$616,MATCH(LEFT(X526,255),LEFT('Disaggregation Data'!J$315:$J$616,255),0))),"")</f>
        <v/>
      </c>
      <c r="F526" s="431" t="str">
        <f t="array" ref="F526">IFERROR(IF(INDEX('Disaggregation Data'!$L$315:$L$616,MATCH(LEFT(X526,255),LEFT('Disaggregation Data'!$J$315:$J$616,255),0))=0,"",INDEX('Disaggregation Data'!$L$315:$L$616,MATCH(LEFT(X526,255),LEFT('Disaggregation Data'!J$315:$J$616,255),0))),"")</f>
        <v/>
      </c>
      <c r="G526" s="495" t="str">
        <f t="array" ref="G526">IFERROR(IF(INDEX('Disaggregation Data'!$M$315:$M$616,MATCH(LEFT(X526,255),LEFT('Disaggregation Data'!$J$315:$J$616,255),0))=0,(E526/F526)*100,INDEX('Disaggregation Data'!$M$315:$M$616,MATCH(LEFT(X526,255),LEFT('Disaggregation Data'!J$315:$J$616,255),0))),"")</f>
        <v/>
      </c>
      <c r="H526" s="434" t="str">
        <f t="array" ref="H526">IFERROR(IF(INDEX('Disaggregation Data'!$N$315:$N$616,MATCH(LEFT(X526,255),LEFT('Disaggregation Data'!$J$315:$J$616,255),0))=0,"",INDEX('Disaggregation Data'!$N$315:$N$616,MATCH(LEFT(X526,255),LEFT('Disaggregation Data'!J$315:$J$616,255),0))),"")</f>
        <v/>
      </c>
      <c r="I526" s="434" t="str">
        <f t="array" ref="I526">IFERROR(IF(INDEX('Disaggregation Data'!$Q$315:$Q$616,MATCH(LEFT(X526,255),LEFT('Disaggregation Data'!$J$315:$J$616,255),0))=0,"",INDEX('Disaggregation Data'!$Q$315:$Q$616,MATCH(LEFT(X526,255),LEFT('Disaggregation Data'!J$315:$J$616,255),0))),"")</f>
        <v/>
      </c>
      <c r="J526" s="448" t="str">
        <f t="array" ref="J526">IFERROR(IF(INDEX('Disaggregation Data'!$R$315:$R$616,MATCH(LEFT(X526,255),LEFT('Disaggregation Data'!$J$315:$J$616,255),0))=0,"",INDEX('Disaggregation Data'!$R$315:$R$616,MATCH(LEFT(X526,255),LEFT('Disaggregation Data'!J$315:$J$616,255),0))),"")</f>
        <v/>
      </c>
      <c r="K526" s="485"/>
      <c r="L526" s="485"/>
      <c r="M526" s="485"/>
      <c r="N526" s="485"/>
      <c r="O526" s="485"/>
      <c r="P526" s="430"/>
      <c r="Q526" s="430"/>
      <c r="R526" s="430"/>
      <c r="S526" s="430"/>
      <c r="T526" s="430"/>
      <c r="U526" s="434" t="str">
        <f t="array" ref="U526">IFERROR(IF(INDEX('Disaggregation Data'!$O$315:$O$616,MATCH(LEFT(X526,255),LEFT('Disaggregation Data'!$J$315:$J$616,255),0))=0,"",INDEX('Disaggregation Data'!$O$315:$O$616,MATCH(LEFT(X526,255),LEFT('Disaggregation Data'!J$315:$J$616,255),0))),"")</f>
        <v/>
      </c>
      <c r="V526" s="448" t="str">
        <f t="array" ref="V526">IFERROR(IF(INDEX('Disaggregation Data'!$P$315:$P$616,MATCH(LEFT(X526,255),LEFT('Disaggregation Data'!$J$315:$J$616,255),0))=0,"",INDEX('Disaggregation Data'!$P$315:$P$616,MATCH(LEFT(X526,255),LEFT('Disaggregation Data'!J$315:$J$616,255),0))),"")</f>
        <v/>
      </c>
      <c r="W526" s="528"/>
      <c r="X526" s="528" t="str">
        <f t="shared" si="36"/>
        <v/>
      </c>
      <c r="Y526" s="528">
        <f t="shared" si="37"/>
        <v>129</v>
      </c>
      <c r="Z526" s="528" t="str">
        <f t="shared" si="38"/>
        <v/>
      </c>
      <c r="AA526" s="528" t="b">
        <f t="shared" si="39"/>
        <v>0</v>
      </c>
      <c r="AB526" s="528" t="s">
        <v>2239</v>
      </c>
      <c r="AC526" s="528" t="str">
        <f t="array" ref="AC526">IFERROR(IF(INDEX('Disaggregation Records'!$G$95:$G$183,MATCH(LEFT(Z526,255),LEFT('Disaggregation Records'!$D$95:$D$183,255),0))=0,"",INDEX('Disaggregation Records'!$G$95:$G$183,MATCH(LEFT(Z526,255),LEFT('Disaggregation Records'!$D$95:$D$183,255),0))),"")</f>
        <v/>
      </c>
      <c r="AD526" s="528" t="s">
        <v>956</v>
      </c>
      <c r="AE526" s="393"/>
      <c r="AF526" s="134"/>
      <c r="AG526" s="134"/>
    </row>
    <row r="527" spans="1:33" ht="47.1" customHeight="1" x14ac:dyDescent="0.25">
      <c r="A527" s="410">
        <v>21</v>
      </c>
      <c r="B527" s="428" t="str">
        <f>IFERROR(VLOOKUP(A527,'Coverage Indicators - Section D'!$A$10:$Y$42,25,FALSE),"")</f>
        <v/>
      </c>
      <c r="C527" s="523" t="str">
        <f t="array" ref="C527">IFERROR(IF(INDEX('Disaggregation Records'!$E$95:$E$183,MATCH(LEFT(Z527,255),LEFT('Disaggregation Records'!$D$95:$D$183,255),0))=0,"",INDEX('Disaggregation Records'!$E$95:$E$183,MATCH(LEFT(Z527,255),LEFT('Disaggregation Records'!$D$95:$D$183,255),0))),"")</f>
        <v/>
      </c>
      <c r="D527" s="523" t="str">
        <f t="array" ref="D527">IFERROR(IF(INDEX('Disaggregation Records'!$F$95:$F$183,MATCH(LEFT(Z527,255),LEFT('Disaggregation Records'!$D$95:$D$183,255),0))=0,"",INDEX('Disaggregation Records'!$F$95:$F$183,MATCH(LEFT(Z527,255),LEFT('Disaggregation Records'!$D$95:$D$183,255),0))),"")</f>
        <v/>
      </c>
      <c r="E527" s="430" t="str">
        <f t="array" ref="E527">IFERROR(IF(INDEX('Disaggregation Data'!$K$315:$K$616,MATCH(LEFT(X527,255),LEFT('Disaggregation Data'!$J$315:$J$616,255),0))=0,"",INDEX('Disaggregation Data'!$K$315:$K$616,MATCH(LEFT(X527,255),LEFT('Disaggregation Data'!J$315:$J$616,255),0))),"")</f>
        <v/>
      </c>
      <c r="F527" s="431" t="str">
        <f t="array" ref="F527">IFERROR(IF(INDEX('Disaggregation Data'!$L$315:$L$616,MATCH(LEFT(X527,255),LEFT('Disaggregation Data'!$J$315:$J$616,255),0))=0,"",INDEX('Disaggregation Data'!$L$315:$L$616,MATCH(LEFT(X527,255),LEFT('Disaggregation Data'!J$315:$J$616,255),0))),"")</f>
        <v/>
      </c>
      <c r="G527" s="495" t="str">
        <f t="array" ref="G527">IFERROR(IF(INDEX('Disaggregation Data'!$M$315:$M$616,MATCH(LEFT(X527,255),LEFT('Disaggregation Data'!$J$315:$J$616,255),0))=0,(E527/F527)*100,INDEX('Disaggregation Data'!$M$315:$M$616,MATCH(LEFT(X527,255),LEFT('Disaggregation Data'!J$315:$J$616,255),0))),"")</f>
        <v/>
      </c>
      <c r="H527" s="434" t="str">
        <f t="array" ref="H527">IFERROR(IF(INDEX('Disaggregation Data'!$N$315:$N$616,MATCH(LEFT(X527,255),LEFT('Disaggregation Data'!$J$315:$J$616,255),0))=0,"",INDEX('Disaggregation Data'!$N$315:$N$616,MATCH(LEFT(X527,255),LEFT('Disaggregation Data'!J$315:$J$616,255),0))),"")</f>
        <v/>
      </c>
      <c r="I527" s="434" t="str">
        <f t="array" ref="I527">IFERROR(IF(INDEX('Disaggregation Data'!$Q$315:$Q$616,MATCH(LEFT(X527,255),LEFT('Disaggregation Data'!$J$315:$J$616,255),0))=0,"",INDEX('Disaggregation Data'!$Q$315:$Q$616,MATCH(LEFT(X527,255),LEFT('Disaggregation Data'!J$315:$J$616,255),0))),"")</f>
        <v/>
      </c>
      <c r="J527" s="448" t="str">
        <f t="array" ref="J527">IFERROR(IF(INDEX('Disaggregation Data'!$R$315:$R$616,MATCH(LEFT(X527,255),LEFT('Disaggregation Data'!$J$315:$J$616,255),0))=0,"",INDEX('Disaggregation Data'!$R$315:$R$616,MATCH(LEFT(X527,255),LEFT('Disaggregation Data'!J$315:$J$616,255),0))),"")</f>
        <v/>
      </c>
      <c r="K527" s="485"/>
      <c r="L527" s="485"/>
      <c r="M527" s="485"/>
      <c r="N527" s="485"/>
      <c r="O527" s="485"/>
      <c r="P527" s="430"/>
      <c r="Q527" s="430"/>
      <c r="R527" s="430"/>
      <c r="S527" s="430"/>
      <c r="T527" s="430"/>
      <c r="U527" s="434" t="str">
        <f t="array" ref="U527">IFERROR(IF(INDEX('Disaggregation Data'!$O$315:$O$616,MATCH(LEFT(X527,255),LEFT('Disaggregation Data'!$J$315:$J$616,255),0))=0,"",INDEX('Disaggregation Data'!$O$315:$O$616,MATCH(LEFT(X527,255),LEFT('Disaggregation Data'!J$315:$J$616,255),0))),"")</f>
        <v/>
      </c>
      <c r="V527" s="448" t="str">
        <f t="array" ref="V527">IFERROR(IF(INDEX('Disaggregation Data'!$P$315:$P$616,MATCH(LEFT(X527,255),LEFT('Disaggregation Data'!$J$315:$J$616,255),0))=0,"",INDEX('Disaggregation Data'!$P$315:$P$616,MATCH(LEFT(X527,255),LEFT('Disaggregation Data'!J$315:$J$616,255),0))),"")</f>
        <v/>
      </c>
      <c r="W527" s="528"/>
      <c r="X527" s="528" t="str">
        <f t="shared" si="36"/>
        <v/>
      </c>
      <c r="Y527" s="528">
        <f t="shared" si="37"/>
        <v>130</v>
      </c>
      <c r="Z527" s="528" t="str">
        <f t="shared" si="38"/>
        <v/>
      </c>
      <c r="AA527" s="528" t="b">
        <f t="shared" si="39"/>
        <v>0</v>
      </c>
      <c r="AB527" s="528" t="s">
        <v>2240</v>
      </c>
      <c r="AC527" s="528" t="str">
        <f t="array" ref="AC527">IFERROR(IF(INDEX('Disaggregation Records'!$G$95:$G$183,MATCH(LEFT(Z527,255),LEFT('Disaggregation Records'!$D$95:$D$183,255),0))=0,"",INDEX('Disaggregation Records'!$G$95:$G$183,MATCH(LEFT(Z527,255),LEFT('Disaggregation Records'!$D$95:$D$183,255),0))),"")</f>
        <v/>
      </c>
      <c r="AD527" s="528" t="s">
        <v>957</v>
      </c>
      <c r="AE527" s="393"/>
      <c r="AF527" s="134"/>
      <c r="AG527" s="134"/>
    </row>
    <row r="528" spans="1:33" ht="47.1" customHeight="1" x14ac:dyDescent="0.25">
      <c r="A528" s="410">
        <v>21</v>
      </c>
      <c r="B528" s="428" t="str">
        <f>IFERROR(VLOOKUP(A528,'Coverage Indicators - Section D'!$A$10:$Y$42,25,FALSE),"")</f>
        <v/>
      </c>
      <c r="C528" s="523" t="str">
        <f t="array" ref="C528">IFERROR(IF(INDEX('Disaggregation Records'!$E$95:$E$183,MATCH(LEFT(Z528,255),LEFT('Disaggregation Records'!$D$95:$D$183,255),0))=0,"",INDEX('Disaggregation Records'!$E$95:$E$183,MATCH(LEFT(Z528,255),LEFT('Disaggregation Records'!$D$95:$D$183,255),0))),"")</f>
        <v/>
      </c>
      <c r="D528" s="523" t="str">
        <f t="array" ref="D528">IFERROR(IF(INDEX('Disaggregation Records'!$F$95:$F$183,MATCH(LEFT(Z528,255),LEFT('Disaggregation Records'!$D$95:$D$183,255),0))=0,"",INDEX('Disaggregation Records'!$F$95:$F$183,MATCH(LEFT(Z528,255),LEFT('Disaggregation Records'!$D$95:$D$183,255),0))),"")</f>
        <v/>
      </c>
      <c r="E528" s="430" t="str">
        <f t="array" ref="E528">IFERROR(IF(INDEX('Disaggregation Data'!$K$315:$K$616,MATCH(LEFT(X528,255),LEFT('Disaggregation Data'!$J$315:$J$616,255),0))=0,"",INDEX('Disaggregation Data'!$K$315:$K$616,MATCH(LEFT(X528,255),LEFT('Disaggregation Data'!J$315:$J$616,255),0))),"")</f>
        <v/>
      </c>
      <c r="F528" s="431" t="str">
        <f t="array" ref="F528">IFERROR(IF(INDEX('Disaggregation Data'!$L$315:$L$616,MATCH(LEFT(X528,255),LEFT('Disaggregation Data'!$J$315:$J$616,255),0))=0,"",INDEX('Disaggregation Data'!$L$315:$L$616,MATCH(LEFT(X528,255),LEFT('Disaggregation Data'!J$315:$J$616,255),0))),"")</f>
        <v/>
      </c>
      <c r="G528" s="495" t="str">
        <f t="array" ref="G528">IFERROR(IF(INDEX('Disaggregation Data'!$M$315:$M$616,MATCH(LEFT(X528,255),LEFT('Disaggregation Data'!$J$315:$J$616,255),0))=0,(E528/F528)*100,INDEX('Disaggregation Data'!$M$315:$M$616,MATCH(LEFT(X528,255),LEFT('Disaggregation Data'!J$315:$J$616,255),0))),"")</f>
        <v/>
      </c>
      <c r="H528" s="434" t="str">
        <f t="array" ref="H528">IFERROR(IF(INDEX('Disaggregation Data'!$N$315:$N$616,MATCH(LEFT(X528,255),LEFT('Disaggregation Data'!$J$315:$J$616,255),0))=0,"",INDEX('Disaggregation Data'!$N$315:$N$616,MATCH(LEFT(X528,255),LEFT('Disaggregation Data'!J$315:$J$616,255),0))),"")</f>
        <v/>
      </c>
      <c r="I528" s="434" t="str">
        <f t="array" ref="I528">IFERROR(IF(INDEX('Disaggregation Data'!$Q$315:$Q$616,MATCH(LEFT(X528,255),LEFT('Disaggregation Data'!$J$315:$J$616,255),0))=0,"",INDEX('Disaggregation Data'!$Q$315:$Q$616,MATCH(LEFT(X528,255),LEFT('Disaggregation Data'!J$315:$J$616,255),0))),"")</f>
        <v/>
      </c>
      <c r="J528" s="448" t="str">
        <f t="array" ref="J528">IFERROR(IF(INDEX('Disaggregation Data'!$R$315:$R$616,MATCH(LEFT(X528,255),LEFT('Disaggregation Data'!$J$315:$J$616,255),0))=0,"",INDEX('Disaggregation Data'!$R$315:$R$616,MATCH(LEFT(X528,255),LEFT('Disaggregation Data'!J$315:$J$616,255),0))),"")</f>
        <v/>
      </c>
      <c r="K528" s="485"/>
      <c r="L528" s="485"/>
      <c r="M528" s="485"/>
      <c r="N528" s="485"/>
      <c r="O528" s="485"/>
      <c r="P528" s="430"/>
      <c r="Q528" s="430"/>
      <c r="R528" s="430"/>
      <c r="S528" s="430"/>
      <c r="T528" s="430"/>
      <c r="U528" s="434" t="str">
        <f t="array" ref="U528">IFERROR(IF(INDEX('Disaggregation Data'!$O$315:$O$616,MATCH(LEFT(X528,255),LEFT('Disaggregation Data'!$J$315:$J$616,255),0))=0,"",INDEX('Disaggregation Data'!$O$315:$O$616,MATCH(LEFT(X528,255),LEFT('Disaggregation Data'!J$315:$J$616,255),0))),"")</f>
        <v/>
      </c>
      <c r="V528" s="448" t="str">
        <f t="array" ref="V528">IFERROR(IF(INDEX('Disaggregation Data'!$P$315:$P$616,MATCH(LEFT(X528,255),LEFT('Disaggregation Data'!$J$315:$J$616,255),0))=0,"",INDEX('Disaggregation Data'!$P$315:$P$616,MATCH(LEFT(X528,255),LEFT('Disaggregation Data'!J$315:$J$616,255),0))),"")</f>
        <v/>
      </c>
      <c r="W528" s="528"/>
      <c r="X528" s="528" t="str">
        <f t="shared" si="36"/>
        <v/>
      </c>
      <c r="Y528" s="528">
        <f t="shared" si="37"/>
        <v>131</v>
      </c>
      <c r="Z528" s="528" t="str">
        <f t="shared" si="38"/>
        <v/>
      </c>
      <c r="AA528" s="528" t="b">
        <f t="shared" si="39"/>
        <v>0</v>
      </c>
      <c r="AB528" s="528" t="s">
        <v>2241</v>
      </c>
      <c r="AC528" s="528" t="str">
        <f t="array" ref="AC528">IFERROR(IF(INDEX('Disaggregation Records'!$G$95:$G$183,MATCH(LEFT(Z528,255),LEFT('Disaggregation Records'!$D$95:$D$183,255),0))=0,"",INDEX('Disaggregation Records'!$G$95:$G$183,MATCH(LEFT(Z528,255),LEFT('Disaggregation Records'!$D$95:$D$183,255),0))),"")</f>
        <v/>
      </c>
      <c r="AD528" s="528" t="s">
        <v>957</v>
      </c>
      <c r="AE528" s="393"/>
      <c r="AF528" s="134"/>
      <c r="AG528" s="134"/>
    </row>
    <row r="529" spans="1:33" ht="47.1" customHeight="1" x14ac:dyDescent="0.25">
      <c r="A529" s="410">
        <v>21</v>
      </c>
      <c r="B529" s="428" t="str">
        <f>IFERROR(VLOOKUP(A529,'Coverage Indicators - Section D'!$A$10:$Y$42,25,FALSE),"")</f>
        <v/>
      </c>
      <c r="C529" s="523" t="str">
        <f t="array" ref="C529">IFERROR(IF(INDEX('Disaggregation Records'!$E$95:$E$183,MATCH(LEFT(Z529,255),LEFT('Disaggregation Records'!$D$95:$D$183,255),0))=0,"",INDEX('Disaggregation Records'!$E$95:$E$183,MATCH(LEFT(Z529,255),LEFT('Disaggregation Records'!$D$95:$D$183,255),0))),"")</f>
        <v/>
      </c>
      <c r="D529" s="523" t="str">
        <f t="array" ref="D529">IFERROR(IF(INDEX('Disaggregation Records'!$F$95:$F$183,MATCH(LEFT(Z529,255),LEFT('Disaggregation Records'!$D$95:$D$183,255),0))=0,"",INDEX('Disaggregation Records'!$F$95:$F$183,MATCH(LEFT(Z529,255),LEFT('Disaggregation Records'!$D$95:$D$183,255),0))),"")</f>
        <v/>
      </c>
      <c r="E529" s="430" t="str">
        <f t="array" ref="E529">IFERROR(IF(INDEX('Disaggregation Data'!$K$315:$K$616,MATCH(LEFT(X529,255),LEFT('Disaggregation Data'!$J$315:$J$616,255),0))=0,"",INDEX('Disaggregation Data'!$K$315:$K$616,MATCH(LEFT(X529,255),LEFT('Disaggregation Data'!J$315:$J$616,255),0))),"")</f>
        <v/>
      </c>
      <c r="F529" s="431" t="str">
        <f t="array" ref="F529">IFERROR(IF(INDEX('Disaggregation Data'!$L$315:$L$616,MATCH(LEFT(X529,255),LEFT('Disaggregation Data'!$J$315:$J$616,255),0))=0,"",INDEX('Disaggregation Data'!$L$315:$L$616,MATCH(LEFT(X529,255),LEFT('Disaggregation Data'!J$315:$J$616,255),0))),"")</f>
        <v/>
      </c>
      <c r="G529" s="495" t="str">
        <f t="array" ref="G529">IFERROR(IF(INDEX('Disaggregation Data'!$M$315:$M$616,MATCH(LEFT(X529,255),LEFT('Disaggregation Data'!$J$315:$J$616,255),0))=0,(E529/F529)*100,INDEX('Disaggregation Data'!$M$315:$M$616,MATCH(LEFT(X529,255),LEFT('Disaggregation Data'!J$315:$J$616,255),0))),"")</f>
        <v/>
      </c>
      <c r="H529" s="434" t="str">
        <f t="array" ref="H529">IFERROR(IF(INDEX('Disaggregation Data'!$N$315:$N$616,MATCH(LEFT(X529,255),LEFT('Disaggregation Data'!$J$315:$J$616,255),0))=0,"",INDEX('Disaggregation Data'!$N$315:$N$616,MATCH(LEFT(X529,255),LEFT('Disaggregation Data'!J$315:$J$616,255),0))),"")</f>
        <v/>
      </c>
      <c r="I529" s="434" t="str">
        <f t="array" ref="I529">IFERROR(IF(INDEX('Disaggregation Data'!$Q$315:$Q$616,MATCH(LEFT(X529,255),LEFT('Disaggregation Data'!$J$315:$J$616,255),0))=0,"",INDEX('Disaggregation Data'!$Q$315:$Q$616,MATCH(LEFT(X529,255),LEFT('Disaggregation Data'!J$315:$J$616,255),0))),"")</f>
        <v/>
      </c>
      <c r="J529" s="448" t="str">
        <f t="array" ref="J529">IFERROR(IF(INDEX('Disaggregation Data'!$R$315:$R$616,MATCH(LEFT(X529,255),LEFT('Disaggregation Data'!$J$315:$J$616,255),0))=0,"",INDEX('Disaggregation Data'!$R$315:$R$616,MATCH(LEFT(X529,255),LEFT('Disaggregation Data'!J$315:$J$616,255),0))),"")</f>
        <v/>
      </c>
      <c r="K529" s="485"/>
      <c r="L529" s="485"/>
      <c r="M529" s="485"/>
      <c r="N529" s="485"/>
      <c r="O529" s="485"/>
      <c r="P529" s="430"/>
      <c r="Q529" s="430"/>
      <c r="R529" s="430"/>
      <c r="S529" s="430"/>
      <c r="T529" s="430"/>
      <c r="U529" s="434" t="str">
        <f t="array" ref="U529">IFERROR(IF(INDEX('Disaggregation Data'!$O$315:$O$616,MATCH(LEFT(X529,255),LEFT('Disaggregation Data'!$J$315:$J$616,255),0))=0,"",INDEX('Disaggregation Data'!$O$315:$O$616,MATCH(LEFT(X529,255),LEFT('Disaggregation Data'!J$315:$J$616,255),0))),"")</f>
        <v/>
      </c>
      <c r="V529" s="448" t="str">
        <f t="array" ref="V529">IFERROR(IF(INDEX('Disaggregation Data'!$P$315:$P$616,MATCH(LEFT(X529,255),LEFT('Disaggregation Data'!$J$315:$J$616,255),0))=0,"",INDEX('Disaggregation Data'!$P$315:$P$616,MATCH(LEFT(X529,255),LEFT('Disaggregation Data'!J$315:$J$616,255),0))),"")</f>
        <v/>
      </c>
      <c r="W529" s="528"/>
      <c r="X529" s="528" t="str">
        <f t="shared" si="36"/>
        <v/>
      </c>
      <c r="Y529" s="528">
        <f t="shared" si="37"/>
        <v>132</v>
      </c>
      <c r="Z529" s="528" t="str">
        <f t="shared" si="38"/>
        <v/>
      </c>
      <c r="AA529" s="528" t="b">
        <f t="shared" si="39"/>
        <v>0</v>
      </c>
      <c r="AB529" s="528" t="s">
        <v>2242</v>
      </c>
      <c r="AC529" s="528" t="str">
        <f t="array" ref="AC529">IFERROR(IF(INDEX('Disaggregation Records'!$G$95:$G$183,MATCH(LEFT(Z529,255),LEFT('Disaggregation Records'!$D$95:$D$183,255),0))=0,"",INDEX('Disaggregation Records'!$G$95:$G$183,MATCH(LEFT(Z529,255),LEFT('Disaggregation Records'!$D$95:$D$183,255),0))),"")</f>
        <v/>
      </c>
      <c r="AD529" s="528" t="s">
        <v>957</v>
      </c>
      <c r="AE529" s="393"/>
      <c r="AF529" s="134"/>
      <c r="AG529" s="134"/>
    </row>
    <row r="530" spans="1:33" ht="47.1" customHeight="1" x14ac:dyDescent="0.25">
      <c r="A530" s="410">
        <v>21</v>
      </c>
      <c r="B530" s="428" t="str">
        <f>IFERROR(VLOOKUP(A530,'Coverage Indicators - Section D'!$A$10:$Y$42,25,FALSE),"")</f>
        <v/>
      </c>
      <c r="C530" s="523" t="str">
        <f t="array" ref="C530">IFERROR(IF(INDEX('Disaggregation Records'!$E$95:$E$183,MATCH(LEFT(Z530,255),LEFT('Disaggregation Records'!$D$95:$D$183,255),0))=0,"",INDEX('Disaggregation Records'!$E$95:$E$183,MATCH(LEFT(Z530,255),LEFT('Disaggregation Records'!$D$95:$D$183,255),0))),"")</f>
        <v/>
      </c>
      <c r="D530" s="523" t="str">
        <f t="array" ref="D530">IFERROR(IF(INDEX('Disaggregation Records'!$F$95:$F$183,MATCH(LEFT(Z530,255),LEFT('Disaggregation Records'!$D$95:$D$183,255),0))=0,"",INDEX('Disaggregation Records'!$F$95:$F$183,MATCH(LEFT(Z530,255),LEFT('Disaggregation Records'!$D$95:$D$183,255),0))),"")</f>
        <v/>
      </c>
      <c r="E530" s="430" t="str">
        <f t="array" ref="E530">IFERROR(IF(INDEX('Disaggregation Data'!$K$315:$K$616,MATCH(LEFT(X530,255),LEFT('Disaggregation Data'!$J$315:$J$616,255),0))=0,"",INDEX('Disaggregation Data'!$K$315:$K$616,MATCH(LEFT(X530,255),LEFT('Disaggregation Data'!J$315:$J$616,255),0))),"")</f>
        <v/>
      </c>
      <c r="F530" s="431" t="str">
        <f t="array" ref="F530">IFERROR(IF(INDEX('Disaggregation Data'!$L$315:$L$616,MATCH(LEFT(X530,255),LEFT('Disaggregation Data'!$J$315:$J$616,255),0))=0,"",INDEX('Disaggregation Data'!$L$315:$L$616,MATCH(LEFT(X530,255),LEFT('Disaggregation Data'!J$315:$J$616,255),0))),"")</f>
        <v/>
      </c>
      <c r="G530" s="495" t="str">
        <f t="array" ref="G530">IFERROR(IF(INDEX('Disaggregation Data'!$M$315:$M$616,MATCH(LEFT(X530,255),LEFT('Disaggregation Data'!$J$315:$J$616,255),0))=0,(E530/F530)*100,INDEX('Disaggregation Data'!$M$315:$M$616,MATCH(LEFT(X530,255),LEFT('Disaggregation Data'!J$315:$J$616,255),0))),"")</f>
        <v/>
      </c>
      <c r="H530" s="434" t="str">
        <f t="array" ref="H530">IFERROR(IF(INDEX('Disaggregation Data'!$N$315:$N$616,MATCH(LEFT(X530,255),LEFT('Disaggregation Data'!$J$315:$J$616,255),0))=0,"",INDEX('Disaggregation Data'!$N$315:$N$616,MATCH(LEFT(X530,255),LEFT('Disaggregation Data'!J$315:$J$616,255),0))),"")</f>
        <v/>
      </c>
      <c r="I530" s="434" t="str">
        <f t="array" ref="I530">IFERROR(IF(INDEX('Disaggregation Data'!$Q$315:$Q$616,MATCH(LEFT(X530,255),LEFT('Disaggregation Data'!$J$315:$J$616,255),0))=0,"",INDEX('Disaggregation Data'!$Q$315:$Q$616,MATCH(LEFT(X530,255),LEFT('Disaggregation Data'!J$315:$J$616,255),0))),"")</f>
        <v/>
      </c>
      <c r="J530" s="448" t="str">
        <f t="array" ref="J530">IFERROR(IF(INDEX('Disaggregation Data'!$R$315:$R$616,MATCH(LEFT(X530,255),LEFT('Disaggregation Data'!$J$315:$J$616,255),0))=0,"",INDEX('Disaggregation Data'!$R$315:$R$616,MATCH(LEFT(X530,255),LEFT('Disaggregation Data'!J$315:$J$616,255),0))),"")</f>
        <v/>
      </c>
      <c r="K530" s="485"/>
      <c r="L530" s="485"/>
      <c r="M530" s="485"/>
      <c r="N530" s="485"/>
      <c r="O530" s="485"/>
      <c r="P530" s="430"/>
      <c r="Q530" s="430"/>
      <c r="R530" s="430"/>
      <c r="S530" s="430"/>
      <c r="T530" s="430"/>
      <c r="U530" s="434" t="str">
        <f t="array" ref="U530">IFERROR(IF(INDEX('Disaggregation Data'!$O$315:$O$616,MATCH(LEFT(X530,255),LEFT('Disaggregation Data'!$J$315:$J$616,255),0))=0,"",INDEX('Disaggregation Data'!$O$315:$O$616,MATCH(LEFT(X530,255),LEFT('Disaggregation Data'!J$315:$J$616,255),0))),"")</f>
        <v/>
      </c>
      <c r="V530" s="448" t="str">
        <f t="array" ref="V530">IFERROR(IF(INDEX('Disaggregation Data'!$P$315:$P$616,MATCH(LEFT(X530,255),LEFT('Disaggregation Data'!$J$315:$J$616,255),0))=0,"",INDEX('Disaggregation Data'!$P$315:$P$616,MATCH(LEFT(X530,255),LEFT('Disaggregation Data'!J$315:$J$616,255),0))),"")</f>
        <v/>
      </c>
      <c r="W530" s="528"/>
      <c r="X530" s="528" t="str">
        <f t="shared" si="36"/>
        <v/>
      </c>
      <c r="Y530" s="528">
        <f t="shared" si="37"/>
        <v>133</v>
      </c>
      <c r="Z530" s="528" t="str">
        <f t="shared" si="38"/>
        <v/>
      </c>
      <c r="AA530" s="528" t="b">
        <f t="shared" si="39"/>
        <v>0</v>
      </c>
      <c r="AB530" s="528" t="s">
        <v>2243</v>
      </c>
      <c r="AC530" s="528" t="str">
        <f t="array" ref="AC530">IFERROR(IF(INDEX('Disaggregation Records'!$G$95:$G$183,MATCH(LEFT(Z530,255),LEFT('Disaggregation Records'!$D$95:$D$183,255),0))=0,"",INDEX('Disaggregation Records'!$G$95:$G$183,MATCH(LEFT(Z530,255),LEFT('Disaggregation Records'!$D$95:$D$183,255),0))),"")</f>
        <v/>
      </c>
      <c r="AD530" s="528" t="s">
        <v>957</v>
      </c>
      <c r="AE530" s="393"/>
      <c r="AF530" s="134"/>
      <c r="AG530" s="134"/>
    </row>
    <row r="531" spans="1:33" ht="47.1" customHeight="1" x14ac:dyDescent="0.25">
      <c r="A531" s="410">
        <v>21</v>
      </c>
      <c r="B531" s="428" t="str">
        <f>IFERROR(VLOOKUP(A531,'Coverage Indicators - Section D'!$A$10:$Y$42,25,FALSE),"")</f>
        <v/>
      </c>
      <c r="C531" s="523" t="str">
        <f t="array" ref="C531">IFERROR(IF(INDEX('Disaggregation Records'!$E$95:$E$183,MATCH(LEFT(Z531,255),LEFT('Disaggregation Records'!$D$95:$D$183,255),0))=0,"",INDEX('Disaggregation Records'!$E$95:$E$183,MATCH(LEFT(Z531,255),LEFT('Disaggregation Records'!$D$95:$D$183,255),0))),"")</f>
        <v/>
      </c>
      <c r="D531" s="523" t="str">
        <f t="array" ref="D531">IFERROR(IF(INDEX('Disaggregation Records'!$F$95:$F$183,MATCH(LEFT(Z531,255),LEFT('Disaggregation Records'!$D$95:$D$183,255),0))=0,"",INDEX('Disaggregation Records'!$F$95:$F$183,MATCH(LEFT(Z531,255),LEFT('Disaggregation Records'!$D$95:$D$183,255),0))),"")</f>
        <v/>
      </c>
      <c r="E531" s="430" t="str">
        <f t="array" ref="E531">IFERROR(IF(INDEX('Disaggregation Data'!$K$315:$K$616,MATCH(LEFT(X531,255),LEFT('Disaggregation Data'!$J$315:$J$616,255),0))=0,"",INDEX('Disaggregation Data'!$K$315:$K$616,MATCH(LEFT(X531,255),LEFT('Disaggregation Data'!J$315:$J$616,255),0))),"")</f>
        <v/>
      </c>
      <c r="F531" s="431" t="str">
        <f t="array" ref="F531">IFERROR(IF(INDEX('Disaggregation Data'!$L$315:$L$616,MATCH(LEFT(X531,255),LEFT('Disaggregation Data'!$J$315:$J$616,255),0))=0,"",INDEX('Disaggregation Data'!$L$315:$L$616,MATCH(LEFT(X531,255),LEFT('Disaggregation Data'!J$315:$J$616,255),0))),"")</f>
        <v/>
      </c>
      <c r="G531" s="495" t="str">
        <f t="array" ref="G531">IFERROR(IF(INDEX('Disaggregation Data'!$M$315:$M$616,MATCH(LEFT(X531,255),LEFT('Disaggregation Data'!$J$315:$J$616,255),0))=0,(E531/F531)*100,INDEX('Disaggregation Data'!$M$315:$M$616,MATCH(LEFT(X531,255),LEFT('Disaggregation Data'!J$315:$J$616,255),0))),"")</f>
        <v/>
      </c>
      <c r="H531" s="434" t="str">
        <f t="array" ref="H531">IFERROR(IF(INDEX('Disaggregation Data'!$N$315:$N$616,MATCH(LEFT(X531,255),LEFT('Disaggregation Data'!$J$315:$J$616,255),0))=0,"",INDEX('Disaggregation Data'!$N$315:$N$616,MATCH(LEFT(X531,255),LEFT('Disaggregation Data'!J$315:$J$616,255),0))),"")</f>
        <v/>
      </c>
      <c r="I531" s="434" t="str">
        <f t="array" ref="I531">IFERROR(IF(INDEX('Disaggregation Data'!$Q$315:$Q$616,MATCH(LEFT(X531,255),LEFT('Disaggregation Data'!$J$315:$J$616,255),0))=0,"",INDEX('Disaggregation Data'!$Q$315:$Q$616,MATCH(LEFT(X531,255),LEFT('Disaggregation Data'!J$315:$J$616,255),0))),"")</f>
        <v/>
      </c>
      <c r="J531" s="448" t="str">
        <f t="array" ref="J531">IFERROR(IF(INDEX('Disaggregation Data'!$R$315:$R$616,MATCH(LEFT(X531,255),LEFT('Disaggregation Data'!$J$315:$J$616,255),0))=0,"",INDEX('Disaggregation Data'!$R$315:$R$616,MATCH(LEFT(X531,255),LEFT('Disaggregation Data'!J$315:$J$616,255),0))),"")</f>
        <v/>
      </c>
      <c r="K531" s="485"/>
      <c r="L531" s="485"/>
      <c r="M531" s="485"/>
      <c r="N531" s="485"/>
      <c r="O531" s="485"/>
      <c r="P531" s="430"/>
      <c r="Q531" s="430"/>
      <c r="R531" s="430"/>
      <c r="S531" s="430"/>
      <c r="T531" s="430"/>
      <c r="U531" s="434" t="str">
        <f t="array" ref="U531">IFERROR(IF(INDEX('Disaggregation Data'!$O$315:$O$616,MATCH(LEFT(X531,255),LEFT('Disaggregation Data'!$J$315:$J$616,255),0))=0,"",INDEX('Disaggregation Data'!$O$315:$O$616,MATCH(LEFT(X531,255),LEFT('Disaggregation Data'!J$315:$J$616,255),0))),"")</f>
        <v/>
      </c>
      <c r="V531" s="448" t="str">
        <f t="array" ref="V531">IFERROR(IF(INDEX('Disaggregation Data'!$P$315:$P$616,MATCH(LEFT(X531,255),LEFT('Disaggregation Data'!$J$315:$J$616,255),0))=0,"",INDEX('Disaggregation Data'!$P$315:$P$616,MATCH(LEFT(X531,255),LEFT('Disaggregation Data'!J$315:$J$616,255),0))),"")</f>
        <v/>
      </c>
      <c r="W531" s="528"/>
      <c r="X531" s="528" t="str">
        <f t="shared" si="36"/>
        <v/>
      </c>
      <c r="Y531" s="528">
        <f t="shared" si="37"/>
        <v>134</v>
      </c>
      <c r="Z531" s="528" t="str">
        <f t="shared" si="38"/>
        <v/>
      </c>
      <c r="AA531" s="528" t="b">
        <f t="shared" si="39"/>
        <v>0</v>
      </c>
      <c r="AB531" s="528" t="s">
        <v>2244</v>
      </c>
      <c r="AC531" s="528" t="str">
        <f t="array" ref="AC531">IFERROR(IF(INDEX('Disaggregation Records'!$G$95:$G$183,MATCH(LEFT(Z531,255),LEFT('Disaggregation Records'!$D$95:$D$183,255),0))=0,"",INDEX('Disaggregation Records'!$G$95:$G$183,MATCH(LEFT(Z531,255),LEFT('Disaggregation Records'!$D$95:$D$183,255),0))),"")</f>
        <v/>
      </c>
      <c r="AD531" s="528" t="s">
        <v>957</v>
      </c>
      <c r="AE531" s="393"/>
      <c r="AF531" s="134"/>
      <c r="AG531" s="134"/>
    </row>
    <row r="532" spans="1:33" ht="47.1" customHeight="1" x14ac:dyDescent="0.25">
      <c r="A532" s="410">
        <v>21</v>
      </c>
      <c r="B532" s="428" t="str">
        <f>IFERROR(VLOOKUP(A532,'Coverage Indicators - Section D'!$A$10:$Y$42,25,FALSE),"")</f>
        <v/>
      </c>
      <c r="C532" s="523" t="str">
        <f t="array" ref="C532">IFERROR(IF(INDEX('Disaggregation Records'!$E$95:$E$183,MATCH(LEFT(Z532,255),LEFT('Disaggregation Records'!$D$95:$D$183,255),0))=0,"",INDEX('Disaggregation Records'!$E$95:$E$183,MATCH(LEFT(Z532,255),LEFT('Disaggregation Records'!$D$95:$D$183,255),0))),"")</f>
        <v/>
      </c>
      <c r="D532" s="523" t="str">
        <f t="array" ref="D532">IFERROR(IF(INDEX('Disaggregation Records'!$F$95:$F$183,MATCH(LEFT(Z532,255),LEFT('Disaggregation Records'!$D$95:$D$183,255),0))=0,"",INDEX('Disaggregation Records'!$F$95:$F$183,MATCH(LEFT(Z532,255),LEFT('Disaggregation Records'!$D$95:$D$183,255),0))),"")</f>
        <v/>
      </c>
      <c r="E532" s="430" t="str">
        <f t="array" ref="E532">IFERROR(IF(INDEX('Disaggregation Data'!$K$315:$K$616,MATCH(LEFT(X532,255),LEFT('Disaggregation Data'!$J$315:$J$616,255),0))=0,"",INDEX('Disaggregation Data'!$K$315:$K$616,MATCH(LEFT(X532,255),LEFT('Disaggregation Data'!J$315:$J$616,255),0))),"")</f>
        <v/>
      </c>
      <c r="F532" s="431" t="str">
        <f t="array" ref="F532">IFERROR(IF(INDEX('Disaggregation Data'!$L$315:$L$616,MATCH(LEFT(X532,255),LEFT('Disaggregation Data'!$J$315:$J$616,255),0))=0,"",INDEX('Disaggregation Data'!$L$315:$L$616,MATCH(LEFT(X532,255),LEFT('Disaggregation Data'!J$315:$J$616,255),0))),"")</f>
        <v/>
      </c>
      <c r="G532" s="495" t="str">
        <f t="array" ref="G532">IFERROR(IF(INDEX('Disaggregation Data'!$M$315:$M$616,MATCH(LEFT(X532,255),LEFT('Disaggregation Data'!$J$315:$J$616,255),0))=0,(E532/F532)*100,INDEX('Disaggregation Data'!$M$315:$M$616,MATCH(LEFT(X532,255),LEFT('Disaggregation Data'!J$315:$J$616,255),0))),"")</f>
        <v/>
      </c>
      <c r="H532" s="434" t="str">
        <f t="array" ref="H532">IFERROR(IF(INDEX('Disaggregation Data'!$N$315:$N$616,MATCH(LEFT(X532,255),LEFT('Disaggregation Data'!$J$315:$J$616,255),0))=0,"",INDEX('Disaggregation Data'!$N$315:$N$616,MATCH(LEFT(X532,255),LEFT('Disaggregation Data'!J$315:$J$616,255),0))),"")</f>
        <v/>
      </c>
      <c r="I532" s="434" t="str">
        <f t="array" ref="I532">IFERROR(IF(INDEX('Disaggregation Data'!$Q$315:$Q$616,MATCH(LEFT(X532,255),LEFT('Disaggregation Data'!$J$315:$J$616,255),0))=0,"",INDEX('Disaggregation Data'!$Q$315:$Q$616,MATCH(LEFT(X532,255),LEFT('Disaggregation Data'!J$315:$J$616,255),0))),"")</f>
        <v/>
      </c>
      <c r="J532" s="448" t="str">
        <f t="array" ref="J532">IFERROR(IF(INDEX('Disaggregation Data'!$R$315:$R$616,MATCH(LEFT(X532,255),LEFT('Disaggregation Data'!$J$315:$J$616,255),0))=0,"",INDEX('Disaggregation Data'!$R$315:$R$616,MATCH(LEFT(X532,255),LEFT('Disaggregation Data'!J$315:$J$616,255),0))),"")</f>
        <v/>
      </c>
      <c r="K532" s="485"/>
      <c r="L532" s="485"/>
      <c r="M532" s="485"/>
      <c r="N532" s="485"/>
      <c r="O532" s="485"/>
      <c r="P532" s="430"/>
      <c r="Q532" s="430"/>
      <c r="R532" s="430"/>
      <c r="S532" s="430"/>
      <c r="T532" s="430"/>
      <c r="U532" s="434" t="str">
        <f t="array" ref="U532">IFERROR(IF(INDEX('Disaggregation Data'!$O$315:$O$616,MATCH(LEFT(X532,255),LEFT('Disaggregation Data'!$J$315:$J$616,255),0))=0,"",INDEX('Disaggregation Data'!$O$315:$O$616,MATCH(LEFT(X532,255),LEFT('Disaggregation Data'!J$315:$J$616,255),0))),"")</f>
        <v/>
      </c>
      <c r="V532" s="448" t="str">
        <f t="array" ref="V532">IFERROR(IF(INDEX('Disaggregation Data'!$P$315:$P$616,MATCH(LEFT(X532,255),LEFT('Disaggregation Data'!$J$315:$J$616,255),0))=0,"",INDEX('Disaggregation Data'!$P$315:$P$616,MATCH(LEFT(X532,255),LEFT('Disaggregation Data'!J$315:$J$616,255),0))),"")</f>
        <v/>
      </c>
      <c r="W532" s="528"/>
      <c r="X532" s="528" t="str">
        <f t="shared" si="36"/>
        <v/>
      </c>
      <c r="Y532" s="528">
        <f t="shared" si="37"/>
        <v>135</v>
      </c>
      <c r="Z532" s="528" t="str">
        <f t="shared" si="38"/>
        <v/>
      </c>
      <c r="AA532" s="528" t="b">
        <f t="shared" si="39"/>
        <v>0</v>
      </c>
      <c r="AB532" s="528" t="s">
        <v>2245</v>
      </c>
      <c r="AC532" s="528" t="str">
        <f t="array" ref="AC532">IFERROR(IF(INDEX('Disaggregation Records'!$G$95:$G$183,MATCH(LEFT(Z532,255),LEFT('Disaggregation Records'!$D$95:$D$183,255),0))=0,"",INDEX('Disaggregation Records'!$G$95:$G$183,MATCH(LEFT(Z532,255),LEFT('Disaggregation Records'!$D$95:$D$183,255),0))),"")</f>
        <v/>
      </c>
      <c r="AD532" s="528" t="s">
        <v>957</v>
      </c>
      <c r="AE532" s="393"/>
      <c r="AF532" s="134"/>
      <c r="AG532" s="134"/>
    </row>
    <row r="533" spans="1:33" ht="47.1" customHeight="1" x14ac:dyDescent="0.25">
      <c r="A533" s="410">
        <v>21</v>
      </c>
      <c r="B533" s="428" t="str">
        <f>IFERROR(VLOOKUP(A533,'Coverage Indicators - Section D'!$A$10:$Y$42,25,FALSE),"")</f>
        <v/>
      </c>
      <c r="C533" s="523" t="str">
        <f t="array" ref="C533">IFERROR(IF(INDEX('Disaggregation Records'!$E$95:$E$183,MATCH(LEFT(Z533,255),LEFT('Disaggregation Records'!$D$95:$D$183,255),0))=0,"",INDEX('Disaggregation Records'!$E$95:$E$183,MATCH(LEFT(Z533,255),LEFT('Disaggregation Records'!$D$95:$D$183,255),0))),"")</f>
        <v/>
      </c>
      <c r="D533" s="523" t="str">
        <f t="array" ref="D533">IFERROR(IF(INDEX('Disaggregation Records'!$F$95:$F$183,MATCH(LEFT(Z533,255),LEFT('Disaggregation Records'!$D$95:$D$183,255),0))=0,"",INDEX('Disaggregation Records'!$F$95:$F$183,MATCH(LEFT(Z533,255),LEFT('Disaggregation Records'!$D$95:$D$183,255),0))),"")</f>
        <v/>
      </c>
      <c r="E533" s="430" t="str">
        <f t="array" ref="E533">IFERROR(IF(INDEX('Disaggregation Data'!$K$315:$K$616,MATCH(LEFT(X533,255),LEFT('Disaggregation Data'!$J$315:$J$616,255),0))=0,"",INDEX('Disaggregation Data'!$K$315:$K$616,MATCH(LEFT(X533,255),LEFT('Disaggregation Data'!J$315:$J$616,255),0))),"")</f>
        <v/>
      </c>
      <c r="F533" s="431" t="str">
        <f t="array" ref="F533">IFERROR(IF(INDEX('Disaggregation Data'!$L$315:$L$616,MATCH(LEFT(X533,255),LEFT('Disaggregation Data'!$J$315:$J$616,255),0))=0,"",INDEX('Disaggregation Data'!$L$315:$L$616,MATCH(LEFT(X533,255),LEFT('Disaggregation Data'!J$315:$J$616,255),0))),"")</f>
        <v/>
      </c>
      <c r="G533" s="495" t="str">
        <f t="array" ref="G533">IFERROR(IF(INDEX('Disaggregation Data'!$M$315:$M$616,MATCH(LEFT(X533,255),LEFT('Disaggregation Data'!$J$315:$J$616,255),0))=0,(E533/F533)*100,INDEX('Disaggregation Data'!$M$315:$M$616,MATCH(LEFT(X533,255),LEFT('Disaggregation Data'!J$315:$J$616,255),0))),"")</f>
        <v/>
      </c>
      <c r="H533" s="434" t="str">
        <f t="array" ref="H533">IFERROR(IF(INDEX('Disaggregation Data'!$N$315:$N$616,MATCH(LEFT(X533,255),LEFT('Disaggregation Data'!$J$315:$J$616,255),0))=0,"",INDEX('Disaggregation Data'!$N$315:$N$616,MATCH(LEFT(X533,255),LEFT('Disaggregation Data'!J$315:$J$616,255),0))),"")</f>
        <v/>
      </c>
      <c r="I533" s="434" t="str">
        <f t="array" ref="I533">IFERROR(IF(INDEX('Disaggregation Data'!$Q$315:$Q$616,MATCH(LEFT(X533,255),LEFT('Disaggregation Data'!$J$315:$J$616,255),0))=0,"",INDEX('Disaggregation Data'!$Q$315:$Q$616,MATCH(LEFT(X533,255),LEFT('Disaggregation Data'!J$315:$J$616,255),0))),"")</f>
        <v/>
      </c>
      <c r="J533" s="448" t="str">
        <f t="array" ref="J533">IFERROR(IF(INDEX('Disaggregation Data'!$R$315:$R$616,MATCH(LEFT(X533,255),LEFT('Disaggregation Data'!$J$315:$J$616,255),0))=0,"",INDEX('Disaggregation Data'!$R$315:$R$616,MATCH(LEFT(X533,255),LEFT('Disaggregation Data'!J$315:$J$616,255),0))),"")</f>
        <v/>
      </c>
      <c r="K533" s="485"/>
      <c r="L533" s="485"/>
      <c r="M533" s="485"/>
      <c r="N533" s="485"/>
      <c r="O533" s="485"/>
      <c r="P533" s="430"/>
      <c r="Q533" s="430"/>
      <c r="R533" s="430"/>
      <c r="S533" s="430"/>
      <c r="T533" s="430"/>
      <c r="U533" s="434" t="str">
        <f t="array" ref="U533">IFERROR(IF(INDEX('Disaggregation Data'!$O$315:$O$616,MATCH(LEFT(X533,255),LEFT('Disaggregation Data'!$J$315:$J$616,255),0))=0,"",INDEX('Disaggregation Data'!$O$315:$O$616,MATCH(LEFT(X533,255),LEFT('Disaggregation Data'!J$315:$J$616,255),0))),"")</f>
        <v/>
      </c>
      <c r="V533" s="448" t="str">
        <f t="array" ref="V533">IFERROR(IF(INDEX('Disaggregation Data'!$P$315:$P$616,MATCH(LEFT(X533,255),LEFT('Disaggregation Data'!$J$315:$J$616,255),0))=0,"",INDEX('Disaggregation Data'!$P$315:$P$616,MATCH(LEFT(X533,255),LEFT('Disaggregation Data'!J$315:$J$616,255),0))),"")</f>
        <v/>
      </c>
      <c r="W533" s="528"/>
      <c r="X533" s="528" t="str">
        <f t="shared" si="36"/>
        <v/>
      </c>
      <c r="Y533" s="528">
        <f t="shared" si="37"/>
        <v>136</v>
      </c>
      <c r="Z533" s="528" t="str">
        <f t="shared" si="38"/>
        <v/>
      </c>
      <c r="AA533" s="528" t="b">
        <f t="shared" si="39"/>
        <v>0</v>
      </c>
      <c r="AB533" s="528" t="s">
        <v>2246</v>
      </c>
      <c r="AC533" s="528" t="str">
        <f t="array" ref="AC533">IFERROR(IF(INDEX('Disaggregation Records'!$G$95:$G$183,MATCH(LEFT(Z533,255),LEFT('Disaggregation Records'!$D$95:$D$183,255),0))=0,"",INDEX('Disaggregation Records'!$G$95:$G$183,MATCH(LEFT(Z533,255),LEFT('Disaggregation Records'!$D$95:$D$183,255),0))),"")</f>
        <v/>
      </c>
      <c r="AD533" s="528" t="s">
        <v>957</v>
      </c>
      <c r="AE533" s="393"/>
      <c r="AF533" s="134"/>
      <c r="AG533" s="134"/>
    </row>
    <row r="534" spans="1:33" ht="47.1" customHeight="1" x14ac:dyDescent="0.25">
      <c r="A534" s="410">
        <v>21</v>
      </c>
      <c r="B534" s="428" t="str">
        <f>IFERROR(VLOOKUP(A534,'Coverage Indicators - Section D'!$A$10:$Y$42,25,FALSE),"")</f>
        <v/>
      </c>
      <c r="C534" s="523" t="str">
        <f t="array" ref="C534">IFERROR(IF(INDEX('Disaggregation Records'!$E$95:$E$183,MATCH(LEFT(Z534,255),LEFT('Disaggregation Records'!$D$95:$D$183,255),0))=0,"",INDEX('Disaggregation Records'!$E$95:$E$183,MATCH(LEFT(Z534,255),LEFT('Disaggregation Records'!$D$95:$D$183,255),0))),"")</f>
        <v/>
      </c>
      <c r="D534" s="523" t="str">
        <f t="array" ref="D534">IFERROR(IF(INDEX('Disaggregation Records'!$F$95:$F$183,MATCH(LEFT(Z534,255),LEFT('Disaggregation Records'!$D$95:$D$183,255),0))=0,"",INDEX('Disaggregation Records'!$F$95:$F$183,MATCH(LEFT(Z534,255),LEFT('Disaggregation Records'!$D$95:$D$183,255),0))),"")</f>
        <v/>
      </c>
      <c r="E534" s="430" t="str">
        <f t="array" ref="E534">IFERROR(IF(INDEX('Disaggregation Data'!$K$315:$K$616,MATCH(LEFT(X534,255),LEFT('Disaggregation Data'!$J$315:$J$616,255),0))=0,"",INDEX('Disaggregation Data'!$K$315:$K$616,MATCH(LEFT(X534,255),LEFT('Disaggregation Data'!J$315:$J$616,255),0))),"")</f>
        <v/>
      </c>
      <c r="F534" s="431" t="str">
        <f t="array" ref="F534">IFERROR(IF(INDEX('Disaggregation Data'!$L$315:$L$616,MATCH(LEFT(X534,255),LEFT('Disaggregation Data'!$J$315:$J$616,255),0))=0,"",INDEX('Disaggregation Data'!$L$315:$L$616,MATCH(LEFT(X534,255),LEFT('Disaggregation Data'!J$315:$J$616,255),0))),"")</f>
        <v/>
      </c>
      <c r="G534" s="495" t="str">
        <f t="array" ref="G534">IFERROR(IF(INDEX('Disaggregation Data'!$M$315:$M$616,MATCH(LEFT(X534,255),LEFT('Disaggregation Data'!$J$315:$J$616,255),0))=0,(E534/F534)*100,INDEX('Disaggregation Data'!$M$315:$M$616,MATCH(LEFT(X534,255),LEFT('Disaggregation Data'!J$315:$J$616,255),0))),"")</f>
        <v/>
      </c>
      <c r="H534" s="434" t="str">
        <f t="array" ref="H534">IFERROR(IF(INDEX('Disaggregation Data'!$N$315:$N$616,MATCH(LEFT(X534,255),LEFT('Disaggregation Data'!$J$315:$J$616,255),0))=0,"",INDEX('Disaggregation Data'!$N$315:$N$616,MATCH(LEFT(X534,255),LEFT('Disaggregation Data'!J$315:$J$616,255),0))),"")</f>
        <v/>
      </c>
      <c r="I534" s="434" t="str">
        <f t="array" ref="I534">IFERROR(IF(INDEX('Disaggregation Data'!$Q$315:$Q$616,MATCH(LEFT(X534,255),LEFT('Disaggregation Data'!$J$315:$J$616,255),0))=0,"",INDEX('Disaggregation Data'!$Q$315:$Q$616,MATCH(LEFT(X534,255),LEFT('Disaggregation Data'!J$315:$J$616,255),0))),"")</f>
        <v/>
      </c>
      <c r="J534" s="448" t="str">
        <f t="array" ref="J534">IFERROR(IF(INDEX('Disaggregation Data'!$R$315:$R$616,MATCH(LEFT(X534,255),LEFT('Disaggregation Data'!$J$315:$J$616,255),0))=0,"",INDEX('Disaggregation Data'!$R$315:$R$616,MATCH(LEFT(X534,255),LEFT('Disaggregation Data'!J$315:$J$616,255),0))),"")</f>
        <v/>
      </c>
      <c r="K534" s="485"/>
      <c r="L534" s="485"/>
      <c r="M534" s="485"/>
      <c r="N534" s="485"/>
      <c r="O534" s="485"/>
      <c r="P534" s="430"/>
      <c r="Q534" s="430"/>
      <c r="R534" s="430"/>
      <c r="S534" s="430"/>
      <c r="T534" s="430"/>
      <c r="U534" s="434" t="str">
        <f t="array" ref="U534">IFERROR(IF(INDEX('Disaggregation Data'!$O$315:$O$616,MATCH(LEFT(X534,255),LEFT('Disaggregation Data'!$J$315:$J$616,255),0))=0,"",INDEX('Disaggregation Data'!$O$315:$O$616,MATCH(LEFT(X534,255),LEFT('Disaggregation Data'!J$315:$J$616,255),0))),"")</f>
        <v/>
      </c>
      <c r="V534" s="448" t="str">
        <f t="array" ref="V534">IFERROR(IF(INDEX('Disaggregation Data'!$P$315:$P$616,MATCH(LEFT(X534,255),LEFT('Disaggregation Data'!$J$315:$J$616,255),0))=0,"",INDEX('Disaggregation Data'!$P$315:$P$616,MATCH(LEFT(X534,255),LEFT('Disaggregation Data'!J$315:$J$616,255),0))),"")</f>
        <v/>
      </c>
      <c r="W534" s="528"/>
      <c r="X534" s="528" t="str">
        <f t="shared" si="36"/>
        <v/>
      </c>
      <c r="Y534" s="528">
        <f t="shared" si="37"/>
        <v>137</v>
      </c>
      <c r="Z534" s="528" t="str">
        <f t="shared" si="38"/>
        <v/>
      </c>
      <c r="AA534" s="528" t="b">
        <f t="shared" si="39"/>
        <v>0</v>
      </c>
      <c r="AB534" s="528" t="s">
        <v>2247</v>
      </c>
      <c r="AC534" s="528" t="str">
        <f t="array" ref="AC534">IFERROR(IF(INDEX('Disaggregation Records'!$G$95:$G$183,MATCH(LEFT(Z534,255),LEFT('Disaggregation Records'!$D$95:$D$183,255),0))=0,"",INDEX('Disaggregation Records'!$G$95:$G$183,MATCH(LEFT(Z534,255),LEFT('Disaggregation Records'!$D$95:$D$183,255),0))),"")</f>
        <v/>
      </c>
      <c r="AD534" s="528" t="s">
        <v>957</v>
      </c>
      <c r="AE534" s="393"/>
      <c r="AF534" s="134"/>
      <c r="AG534" s="134"/>
    </row>
    <row r="535" spans="1:33" ht="47.1" customHeight="1" x14ac:dyDescent="0.25">
      <c r="A535" s="410">
        <v>21</v>
      </c>
      <c r="B535" s="428" t="str">
        <f>IFERROR(VLOOKUP(A535,'Coverage Indicators - Section D'!$A$10:$Y$42,25,FALSE),"")</f>
        <v/>
      </c>
      <c r="C535" s="523" t="str">
        <f t="array" ref="C535">IFERROR(IF(INDEX('Disaggregation Records'!$E$95:$E$183,MATCH(LEFT(Z535,255),LEFT('Disaggregation Records'!$D$95:$D$183,255),0))=0,"",INDEX('Disaggregation Records'!$E$95:$E$183,MATCH(LEFT(Z535,255),LEFT('Disaggregation Records'!$D$95:$D$183,255),0))),"")</f>
        <v/>
      </c>
      <c r="D535" s="523" t="str">
        <f t="array" ref="D535">IFERROR(IF(INDEX('Disaggregation Records'!$F$95:$F$183,MATCH(LEFT(Z535,255),LEFT('Disaggregation Records'!$D$95:$D$183,255),0))=0,"",INDEX('Disaggregation Records'!$F$95:$F$183,MATCH(LEFT(Z535,255),LEFT('Disaggregation Records'!$D$95:$D$183,255),0))),"")</f>
        <v/>
      </c>
      <c r="E535" s="430" t="str">
        <f t="array" ref="E535">IFERROR(IF(INDEX('Disaggregation Data'!$K$315:$K$616,MATCH(LEFT(X535,255),LEFT('Disaggregation Data'!$J$315:$J$616,255),0))=0,"",INDEX('Disaggregation Data'!$K$315:$K$616,MATCH(LEFT(X535,255),LEFT('Disaggregation Data'!J$315:$J$616,255),0))),"")</f>
        <v/>
      </c>
      <c r="F535" s="431" t="str">
        <f t="array" ref="F535">IFERROR(IF(INDEX('Disaggregation Data'!$L$315:$L$616,MATCH(LEFT(X535,255),LEFT('Disaggregation Data'!$J$315:$J$616,255),0))=0,"",INDEX('Disaggregation Data'!$L$315:$L$616,MATCH(LEFT(X535,255),LEFT('Disaggregation Data'!J$315:$J$616,255),0))),"")</f>
        <v/>
      </c>
      <c r="G535" s="495" t="str">
        <f t="array" ref="G535">IFERROR(IF(INDEX('Disaggregation Data'!$M$315:$M$616,MATCH(LEFT(X535,255),LEFT('Disaggregation Data'!$J$315:$J$616,255),0))=0,(E535/F535)*100,INDEX('Disaggregation Data'!$M$315:$M$616,MATCH(LEFT(X535,255),LEFT('Disaggregation Data'!J$315:$J$616,255),0))),"")</f>
        <v/>
      </c>
      <c r="H535" s="434" t="str">
        <f t="array" ref="H535">IFERROR(IF(INDEX('Disaggregation Data'!$N$315:$N$616,MATCH(LEFT(X535,255),LEFT('Disaggregation Data'!$J$315:$J$616,255),0))=0,"",INDEX('Disaggregation Data'!$N$315:$N$616,MATCH(LEFT(X535,255),LEFT('Disaggregation Data'!J$315:$J$616,255),0))),"")</f>
        <v/>
      </c>
      <c r="I535" s="434" t="str">
        <f t="array" ref="I535">IFERROR(IF(INDEX('Disaggregation Data'!$Q$315:$Q$616,MATCH(LEFT(X535,255),LEFT('Disaggregation Data'!$J$315:$J$616,255),0))=0,"",INDEX('Disaggregation Data'!$Q$315:$Q$616,MATCH(LEFT(X535,255),LEFT('Disaggregation Data'!J$315:$J$616,255),0))),"")</f>
        <v/>
      </c>
      <c r="J535" s="448" t="str">
        <f t="array" ref="J535">IFERROR(IF(INDEX('Disaggregation Data'!$R$315:$R$616,MATCH(LEFT(X535,255),LEFT('Disaggregation Data'!$J$315:$J$616,255),0))=0,"",INDEX('Disaggregation Data'!$R$315:$R$616,MATCH(LEFT(X535,255),LEFT('Disaggregation Data'!J$315:$J$616,255),0))),"")</f>
        <v/>
      </c>
      <c r="K535" s="485"/>
      <c r="L535" s="485"/>
      <c r="M535" s="485"/>
      <c r="N535" s="485"/>
      <c r="O535" s="485"/>
      <c r="P535" s="430"/>
      <c r="Q535" s="430"/>
      <c r="R535" s="430"/>
      <c r="S535" s="430"/>
      <c r="T535" s="430"/>
      <c r="U535" s="434" t="str">
        <f t="array" ref="U535">IFERROR(IF(INDEX('Disaggregation Data'!$O$315:$O$616,MATCH(LEFT(X535,255),LEFT('Disaggregation Data'!$J$315:$J$616,255),0))=0,"",INDEX('Disaggregation Data'!$O$315:$O$616,MATCH(LEFT(X535,255),LEFT('Disaggregation Data'!J$315:$J$616,255),0))),"")</f>
        <v/>
      </c>
      <c r="V535" s="448" t="str">
        <f t="array" ref="V535">IFERROR(IF(INDEX('Disaggregation Data'!$P$315:$P$616,MATCH(LEFT(X535,255),LEFT('Disaggregation Data'!$J$315:$J$616,255),0))=0,"",INDEX('Disaggregation Data'!$P$315:$P$616,MATCH(LEFT(X535,255),LEFT('Disaggregation Data'!J$315:$J$616,255),0))),"")</f>
        <v/>
      </c>
      <c r="W535" s="528"/>
      <c r="X535" s="528" t="str">
        <f t="shared" si="36"/>
        <v/>
      </c>
      <c r="Y535" s="528">
        <f t="shared" si="37"/>
        <v>138</v>
      </c>
      <c r="Z535" s="528" t="str">
        <f t="shared" si="38"/>
        <v/>
      </c>
      <c r="AA535" s="528" t="b">
        <f t="shared" si="39"/>
        <v>0</v>
      </c>
      <c r="AB535" s="528" t="s">
        <v>2248</v>
      </c>
      <c r="AC535" s="528" t="str">
        <f t="array" ref="AC535">IFERROR(IF(INDEX('Disaggregation Records'!$G$95:$G$183,MATCH(LEFT(Z535,255),LEFT('Disaggregation Records'!$D$95:$D$183,255),0))=0,"",INDEX('Disaggregation Records'!$G$95:$G$183,MATCH(LEFT(Z535,255),LEFT('Disaggregation Records'!$D$95:$D$183,255),0))),"")</f>
        <v/>
      </c>
      <c r="AD535" s="528" t="s">
        <v>957</v>
      </c>
      <c r="AE535" s="393"/>
      <c r="AF535" s="134"/>
      <c r="AG535" s="134"/>
    </row>
    <row r="536" spans="1:33" ht="47.1" customHeight="1" x14ac:dyDescent="0.25">
      <c r="A536" s="410">
        <v>21</v>
      </c>
      <c r="B536" s="428" t="str">
        <f>IFERROR(VLOOKUP(A536,'Coverage Indicators - Section D'!$A$10:$Y$42,25,FALSE),"")</f>
        <v/>
      </c>
      <c r="C536" s="523" t="str">
        <f t="array" ref="C536">IFERROR(IF(INDEX('Disaggregation Records'!$E$95:$E$183,MATCH(LEFT(Z536,255),LEFT('Disaggregation Records'!$D$95:$D$183,255),0))=0,"",INDEX('Disaggregation Records'!$E$95:$E$183,MATCH(LEFT(Z536,255),LEFT('Disaggregation Records'!$D$95:$D$183,255),0))),"")</f>
        <v/>
      </c>
      <c r="D536" s="523" t="str">
        <f t="array" ref="D536">IFERROR(IF(INDEX('Disaggregation Records'!$F$95:$F$183,MATCH(LEFT(Z536,255),LEFT('Disaggregation Records'!$D$95:$D$183,255),0))=0,"",INDEX('Disaggregation Records'!$F$95:$F$183,MATCH(LEFT(Z536,255),LEFT('Disaggregation Records'!$D$95:$D$183,255),0))),"")</f>
        <v/>
      </c>
      <c r="E536" s="430" t="str">
        <f t="array" ref="E536">IFERROR(IF(INDEX('Disaggregation Data'!$K$315:$K$616,MATCH(LEFT(X536,255),LEFT('Disaggregation Data'!$J$315:$J$616,255),0))=0,"",INDEX('Disaggregation Data'!$K$315:$K$616,MATCH(LEFT(X536,255),LEFT('Disaggregation Data'!J$315:$J$616,255),0))),"")</f>
        <v/>
      </c>
      <c r="F536" s="431" t="str">
        <f t="array" ref="F536">IFERROR(IF(INDEX('Disaggregation Data'!$L$315:$L$616,MATCH(LEFT(X536,255),LEFT('Disaggregation Data'!$J$315:$J$616,255),0))=0,"",INDEX('Disaggregation Data'!$L$315:$L$616,MATCH(LEFT(X536,255),LEFT('Disaggregation Data'!J$315:$J$616,255),0))),"")</f>
        <v/>
      </c>
      <c r="G536" s="495" t="str">
        <f t="array" ref="G536">IFERROR(IF(INDEX('Disaggregation Data'!$M$315:$M$616,MATCH(LEFT(X536,255),LEFT('Disaggregation Data'!$J$315:$J$616,255),0))=0,(E536/F536)*100,INDEX('Disaggregation Data'!$M$315:$M$616,MATCH(LEFT(X536,255),LEFT('Disaggregation Data'!J$315:$J$616,255),0))),"")</f>
        <v/>
      </c>
      <c r="H536" s="434" t="str">
        <f t="array" ref="H536">IFERROR(IF(INDEX('Disaggregation Data'!$N$315:$N$616,MATCH(LEFT(X536,255),LEFT('Disaggregation Data'!$J$315:$J$616,255),0))=0,"",INDEX('Disaggregation Data'!$N$315:$N$616,MATCH(LEFT(X536,255),LEFT('Disaggregation Data'!J$315:$J$616,255),0))),"")</f>
        <v/>
      </c>
      <c r="I536" s="434" t="str">
        <f t="array" ref="I536">IFERROR(IF(INDEX('Disaggregation Data'!$Q$315:$Q$616,MATCH(LEFT(X536,255),LEFT('Disaggregation Data'!$J$315:$J$616,255),0))=0,"",INDEX('Disaggregation Data'!$Q$315:$Q$616,MATCH(LEFT(X536,255),LEFT('Disaggregation Data'!J$315:$J$616,255),0))),"")</f>
        <v/>
      </c>
      <c r="J536" s="448" t="str">
        <f t="array" ref="J536">IFERROR(IF(INDEX('Disaggregation Data'!$R$315:$R$616,MATCH(LEFT(X536,255),LEFT('Disaggregation Data'!$J$315:$J$616,255),0))=0,"",INDEX('Disaggregation Data'!$R$315:$R$616,MATCH(LEFT(X536,255),LEFT('Disaggregation Data'!J$315:$J$616,255),0))),"")</f>
        <v/>
      </c>
      <c r="K536" s="485"/>
      <c r="L536" s="485"/>
      <c r="M536" s="485"/>
      <c r="N536" s="485"/>
      <c r="O536" s="485"/>
      <c r="P536" s="430"/>
      <c r="Q536" s="430"/>
      <c r="R536" s="430"/>
      <c r="S536" s="430"/>
      <c r="T536" s="430"/>
      <c r="U536" s="434" t="str">
        <f t="array" ref="U536">IFERROR(IF(INDEX('Disaggregation Data'!$O$315:$O$616,MATCH(LEFT(X536,255),LEFT('Disaggregation Data'!$J$315:$J$616,255),0))=0,"",INDEX('Disaggregation Data'!$O$315:$O$616,MATCH(LEFT(X536,255),LEFT('Disaggregation Data'!J$315:$J$616,255),0))),"")</f>
        <v/>
      </c>
      <c r="V536" s="448" t="str">
        <f t="array" ref="V536">IFERROR(IF(INDEX('Disaggregation Data'!$P$315:$P$616,MATCH(LEFT(X536,255),LEFT('Disaggregation Data'!$J$315:$J$616,255),0))=0,"",INDEX('Disaggregation Data'!$P$315:$P$616,MATCH(LEFT(X536,255),LEFT('Disaggregation Data'!J$315:$J$616,255),0))),"")</f>
        <v/>
      </c>
      <c r="W536" s="528"/>
      <c r="X536" s="528" t="str">
        <f t="shared" si="36"/>
        <v/>
      </c>
      <c r="Y536" s="528">
        <f t="shared" si="37"/>
        <v>139</v>
      </c>
      <c r="Z536" s="528" t="str">
        <f t="shared" si="38"/>
        <v/>
      </c>
      <c r="AA536" s="528" t="b">
        <f t="shared" si="39"/>
        <v>0</v>
      </c>
      <c r="AB536" s="528" t="s">
        <v>2249</v>
      </c>
      <c r="AC536" s="528" t="str">
        <f t="array" ref="AC536">IFERROR(IF(INDEX('Disaggregation Records'!$G$95:$G$183,MATCH(LEFT(Z536,255),LEFT('Disaggregation Records'!$D$95:$D$183,255),0))=0,"",INDEX('Disaggregation Records'!$G$95:$G$183,MATCH(LEFT(Z536,255),LEFT('Disaggregation Records'!$D$95:$D$183,255),0))),"")</f>
        <v/>
      </c>
      <c r="AD536" s="528" t="s">
        <v>957</v>
      </c>
      <c r="AE536" s="393"/>
      <c r="AF536" s="134"/>
      <c r="AG536" s="134"/>
    </row>
    <row r="537" spans="1:33" ht="47.1" customHeight="1" x14ac:dyDescent="0.25">
      <c r="A537" s="410">
        <v>22</v>
      </c>
      <c r="B537" s="428" t="str">
        <f>IFERROR(VLOOKUP(A537,'Coverage Indicators - Section D'!$A$10:$Y$42,25,FALSE),"")</f>
        <v/>
      </c>
      <c r="C537" s="523" t="str">
        <f t="array" ref="C537">IFERROR(IF(INDEX('Disaggregation Records'!$E$95:$E$183,MATCH(LEFT(Z537,255),LEFT('Disaggregation Records'!$D$95:$D$183,255),0))=0,"",INDEX('Disaggregation Records'!$E$95:$E$183,MATCH(LEFT(Z537,255),LEFT('Disaggregation Records'!$D$95:$D$183,255),0))),"")</f>
        <v/>
      </c>
      <c r="D537" s="523" t="str">
        <f t="array" ref="D537">IFERROR(IF(INDEX('Disaggregation Records'!$F$95:$F$183,MATCH(LEFT(Z537,255),LEFT('Disaggregation Records'!$D$95:$D$183,255),0))=0,"",INDEX('Disaggregation Records'!$F$95:$F$183,MATCH(LEFT(Z537,255),LEFT('Disaggregation Records'!$D$95:$D$183,255),0))),"")</f>
        <v/>
      </c>
      <c r="E537" s="430" t="str">
        <f t="array" ref="E537">IFERROR(IF(INDEX('Disaggregation Data'!$K$315:$K$616,MATCH(LEFT(X537,255),LEFT('Disaggregation Data'!$J$315:$J$616,255),0))=0,"",INDEX('Disaggregation Data'!$K$315:$K$616,MATCH(LEFT(X537,255),LEFT('Disaggregation Data'!J$315:$J$616,255),0))),"")</f>
        <v/>
      </c>
      <c r="F537" s="431" t="str">
        <f t="array" ref="F537">IFERROR(IF(INDEX('Disaggregation Data'!$L$315:$L$616,MATCH(LEFT(X537,255),LEFT('Disaggregation Data'!$J$315:$J$616,255),0))=0,"",INDEX('Disaggregation Data'!$L$315:$L$616,MATCH(LEFT(X537,255),LEFT('Disaggregation Data'!J$315:$J$616,255),0))),"")</f>
        <v/>
      </c>
      <c r="G537" s="495" t="str">
        <f t="array" ref="G537">IFERROR(IF(INDEX('Disaggregation Data'!$M$315:$M$616,MATCH(LEFT(X537,255),LEFT('Disaggregation Data'!$J$315:$J$616,255),0))=0,(E537/F537)*100,INDEX('Disaggregation Data'!$M$315:$M$616,MATCH(LEFT(X537,255),LEFT('Disaggregation Data'!J$315:$J$616,255),0))),"")</f>
        <v/>
      </c>
      <c r="H537" s="434" t="str">
        <f t="array" ref="H537">IFERROR(IF(INDEX('Disaggregation Data'!$N$315:$N$616,MATCH(LEFT(X537,255),LEFT('Disaggregation Data'!$J$315:$J$616,255),0))=0,"",INDEX('Disaggregation Data'!$N$315:$N$616,MATCH(LEFT(X537,255),LEFT('Disaggregation Data'!J$315:$J$616,255),0))),"")</f>
        <v/>
      </c>
      <c r="I537" s="434" t="str">
        <f t="array" ref="I537">IFERROR(IF(INDEX('Disaggregation Data'!$Q$315:$Q$616,MATCH(LEFT(X537,255),LEFT('Disaggregation Data'!$J$315:$J$616,255),0))=0,"",INDEX('Disaggregation Data'!$Q$315:$Q$616,MATCH(LEFT(X537,255),LEFT('Disaggregation Data'!J$315:$J$616,255),0))),"")</f>
        <v/>
      </c>
      <c r="J537" s="448" t="str">
        <f t="array" ref="J537">IFERROR(IF(INDEX('Disaggregation Data'!$R$315:$R$616,MATCH(LEFT(X537,255),LEFT('Disaggregation Data'!$J$315:$J$616,255),0))=0,"",INDEX('Disaggregation Data'!$R$315:$R$616,MATCH(LEFT(X537,255),LEFT('Disaggregation Data'!J$315:$J$616,255),0))),"")</f>
        <v/>
      </c>
      <c r="K537" s="485"/>
      <c r="L537" s="485"/>
      <c r="M537" s="485"/>
      <c r="N537" s="485"/>
      <c r="O537" s="485"/>
      <c r="P537" s="430"/>
      <c r="Q537" s="430"/>
      <c r="R537" s="430"/>
      <c r="S537" s="430"/>
      <c r="T537" s="430"/>
      <c r="U537" s="434" t="str">
        <f t="array" ref="U537">IFERROR(IF(INDEX('Disaggregation Data'!$O$315:$O$616,MATCH(LEFT(X537,255),LEFT('Disaggregation Data'!$J$315:$J$616,255),0))=0,"",INDEX('Disaggregation Data'!$O$315:$O$616,MATCH(LEFT(X537,255),LEFT('Disaggregation Data'!J$315:$J$616,255),0))),"")</f>
        <v/>
      </c>
      <c r="V537" s="448" t="str">
        <f t="array" ref="V537">IFERROR(IF(INDEX('Disaggregation Data'!$P$315:$P$616,MATCH(LEFT(X537,255),LEFT('Disaggregation Data'!$J$315:$J$616,255),0))=0,"",INDEX('Disaggregation Data'!$P$315:$P$616,MATCH(LEFT(X537,255),LEFT('Disaggregation Data'!J$315:$J$616,255),0))),"")</f>
        <v/>
      </c>
      <c r="W537" s="528"/>
      <c r="X537" s="528" t="str">
        <f t="shared" si="36"/>
        <v/>
      </c>
      <c r="Y537" s="528">
        <f t="shared" si="37"/>
        <v>140</v>
      </c>
      <c r="Z537" s="528" t="str">
        <f t="shared" si="38"/>
        <v/>
      </c>
      <c r="AA537" s="528" t="b">
        <f t="shared" si="39"/>
        <v>0</v>
      </c>
      <c r="AB537" s="528" t="s">
        <v>2250</v>
      </c>
      <c r="AC537" s="528" t="str">
        <f t="array" ref="AC537">IFERROR(IF(INDEX('Disaggregation Records'!$G$95:$G$183,MATCH(LEFT(Z537,255),LEFT('Disaggregation Records'!$D$95:$D$183,255),0))=0,"",INDEX('Disaggregation Records'!$G$95:$G$183,MATCH(LEFT(Z537,255),LEFT('Disaggregation Records'!$D$95:$D$183,255),0))),"")</f>
        <v/>
      </c>
      <c r="AD537" s="528" t="s">
        <v>958</v>
      </c>
      <c r="AE537" s="393"/>
      <c r="AF537" s="134"/>
      <c r="AG537" s="134"/>
    </row>
    <row r="538" spans="1:33" ht="47.1" customHeight="1" x14ac:dyDescent="0.25">
      <c r="A538" s="410">
        <v>22</v>
      </c>
      <c r="B538" s="428" t="str">
        <f>IFERROR(VLOOKUP(A538,'Coverage Indicators - Section D'!$A$10:$Y$42,25,FALSE),"")</f>
        <v/>
      </c>
      <c r="C538" s="523" t="str">
        <f t="array" ref="C538">IFERROR(IF(INDEX('Disaggregation Records'!$E$95:$E$183,MATCH(LEFT(Z538,255),LEFT('Disaggregation Records'!$D$95:$D$183,255),0))=0,"",INDEX('Disaggregation Records'!$E$95:$E$183,MATCH(LEFT(Z538,255),LEFT('Disaggregation Records'!$D$95:$D$183,255),0))),"")</f>
        <v/>
      </c>
      <c r="D538" s="523" t="str">
        <f t="array" ref="D538">IFERROR(IF(INDEX('Disaggregation Records'!$F$95:$F$183,MATCH(LEFT(Z538,255),LEFT('Disaggregation Records'!$D$95:$D$183,255),0))=0,"",INDEX('Disaggregation Records'!$F$95:$F$183,MATCH(LEFT(Z538,255),LEFT('Disaggregation Records'!$D$95:$D$183,255),0))),"")</f>
        <v/>
      </c>
      <c r="E538" s="430" t="str">
        <f t="array" ref="E538">IFERROR(IF(INDEX('Disaggregation Data'!$K$315:$K$616,MATCH(LEFT(X538,255),LEFT('Disaggregation Data'!$J$315:$J$616,255),0))=0,"",INDEX('Disaggregation Data'!$K$315:$K$616,MATCH(LEFT(X538,255),LEFT('Disaggregation Data'!J$315:$J$616,255),0))),"")</f>
        <v/>
      </c>
      <c r="F538" s="431" t="str">
        <f t="array" ref="F538">IFERROR(IF(INDEX('Disaggregation Data'!$L$315:$L$616,MATCH(LEFT(X538,255),LEFT('Disaggregation Data'!$J$315:$J$616,255),0))=0,"",INDEX('Disaggregation Data'!$L$315:$L$616,MATCH(LEFT(X538,255),LEFT('Disaggregation Data'!J$315:$J$616,255),0))),"")</f>
        <v/>
      </c>
      <c r="G538" s="495" t="str">
        <f t="array" ref="G538">IFERROR(IF(INDEX('Disaggregation Data'!$M$315:$M$616,MATCH(LEFT(X538,255),LEFT('Disaggregation Data'!$J$315:$J$616,255),0))=0,(E538/F538)*100,INDEX('Disaggregation Data'!$M$315:$M$616,MATCH(LEFT(X538,255),LEFT('Disaggregation Data'!J$315:$J$616,255),0))),"")</f>
        <v/>
      </c>
      <c r="H538" s="434" t="str">
        <f t="array" ref="H538">IFERROR(IF(INDEX('Disaggregation Data'!$N$315:$N$616,MATCH(LEFT(X538,255),LEFT('Disaggregation Data'!$J$315:$J$616,255),0))=0,"",INDEX('Disaggregation Data'!$N$315:$N$616,MATCH(LEFT(X538,255),LEFT('Disaggregation Data'!J$315:$J$616,255),0))),"")</f>
        <v/>
      </c>
      <c r="I538" s="434" t="str">
        <f t="array" ref="I538">IFERROR(IF(INDEX('Disaggregation Data'!$Q$315:$Q$616,MATCH(LEFT(X538,255),LEFT('Disaggregation Data'!$J$315:$J$616,255),0))=0,"",INDEX('Disaggregation Data'!$Q$315:$Q$616,MATCH(LEFT(X538,255),LEFT('Disaggregation Data'!J$315:$J$616,255),0))),"")</f>
        <v/>
      </c>
      <c r="J538" s="448" t="str">
        <f t="array" ref="J538">IFERROR(IF(INDEX('Disaggregation Data'!$R$315:$R$616,MATCH(LEFT(X538,255),LEFT('Disaggregation Data'!$J$315:$J$616,255),0))=0,"",INDEX('Disaggregation Data'!$R$315:$R$616,MATCH(LEFT(X538,255),LEFT('Disaggregation Data'!J$315:$J$616,255),0))),"")</f>
        <v/>
      </c>
      <c r="K538" s="485"/>
      <c r="L538" s="485"/>
      <c r="M538" s="485"/>
      <c r="N538" s="485"/>
      <c r="O538" s="485"/>
      <c r="P538" s="430"/>
      <c r="Q538" s="430"/>
      <c r="R538" s="430"/>
      <c r="S538" s="430"/>
      <c r="T538" s="430"/>
      <c r="U538" s="434" t="str">
        <f t="array" ref="U538">IFERROR(IF(INDEX('Disaggregation Data'!$O$315:$O$616,MATCH(LEFT(X538,255),LEFT('Disaggregation Data'!$J$315:$J$616,255),0))=0,"",INDEX('Disaggregation Data'!$O$315:$O$616,MATCH(LEFT(X538,255),LEFT('Disaggregation Data'!J$315:$J$616,255),0))),"")</f>
        <v/>
      </c>
      <c r="V538" s="448" t="str">
        <f t="array" ref="V538">IFERROR(IF(INDEX('Disaggregation Data'!$P$315:$P$616,MATCH(LEFT(X538,255),LEFT('Disaggregation Data'!$J$315:$J$616,255),0))=0,"",INDEX('Disaggregation Data'!$P$315:$P$616,MATCH(LEFT(X538,255),LEFT('Disaggregation Data'!J$315:$J$616,255),0))),"")</f>
        <v/>
      </c>
      <c r="W538" s="528"/>
      <c r="X538" s="528" t="str">
        <f t="shared" si="36"/>
        <v/>
      </c>
      <c r="Y538" s="528">
        <f t="shared" si="37"/>
        <v>141</v>
      </c>
      <c r="Z538" s="528" t="str">
        <f t="shared" si="38"/>
        <v/>
      </c>
      <c r="AA538" s="528" t="b">
        <f t="shared" si="39"/>
        <v>0</v>
      </c>
      <c r="AB538" s="528" t="s">
        <v>2251</v>
      </c>
      <c r="AC538" s="528" t="str">
        <f t="array" ref="AC538">IFERROR(IF(INDEX('Disaggregation Records'!$G$95:$G$183,MATCH(LEFT(Z538,255),LEFT('Disaggregation Records'!$D$95:$D$183,255),0))=0,"",INDEX('Disaggregation Records'!$G$95:$G$183,MATCH(LEFT(Z538,255),LEFT('Disaggregation Records'!$D$95:$D$183,255),0))),"")</f>
        <v/>
      </c>
      <c r="AD538" s="528" t="s">
        <v>958</v>
      </c>
      <c r="AE538" s="393"/>
      <c r="AF538" s="134"/>
      <c r="AG538" s="134"/>
    </row>
    <row r="539" spans="1:33" ht="47.1" customHeight="1" x14ac:dyDescent="0.25">
      <c r="A539" s="410">
        <v>22</v>
      </c>
      <c r="B539" s="428" t="str">
        <f>IFERROR(VLOOKUP(A539,'Coverage Indicators - Section D'!$A$10:$Y$42,25,FALSE),"")</f>
        <v/>
      </c>
      <c r="C539" s="523" t="str">
        <f t="array" ref="C539">IFERROR(IF(INDEX('Disaggregation Records'!$E$95:$E$183,MATCH(LEFT(Z539,255),LEFT('Disaggregation Records'!$D$95:$D$183,255),0))=0,"",INDEX('Disaggregation Records'!$E$95:$E$183,MATCH(LEFT(Z539,255),LEFT('Disaggregation Records'!$D$95:$D$183,255),0))),"")</f>
        <v/>
      </c>
      <c r="D539" s="523" t="str">
        <f t="array" ref="D539">IFERROR(IF(INDEX('Disaggregation Records'!$F$95:$F$183,MATCH(LEFT(Z539,255),LEFT('Disaggregation Records'!$D$95:$D$183,255),0))=0,"",INDEX('Disaggregation Records'!$F$95:$F$183,MATCH(LEFT(Z539,255),LEFT('Disaggregation Records'!$D$95:$D$183,255),0))),"")</f>
        <v/>
      </c>
      <c r="E539" s="430" t="str">
        <f t="array" ref="E539">IFERROR(IF(INDEX('Disaggregation Data'!$K$315:$K$616,MATCH(LEFT(X539,255),LEFT('Disaggregation Data'!$J$315:$J$616,255),0))=0,"",INDEX('Disaggregation Data'!$K$315:$K$616,MATCH(LEFT(X539,255),LEFT('Disaggregation Data'!J$315:$J$616,255),0))),"")</f>
        <v/>
      </c>
      <c r="F539" s="431" t="str">
        <f t="array" ref="F539">IFERROR(IF(INDEX('Disaggregation Data'!$L$315:$L$616,MATCH(LEFT(X539,255),LEFT('Disaggregation Data'!$J$315:$J$616,255),0))=0,"",INDEX('Disaggregation Data'!$L$315:$L$616,MATCH(LEFT(X539,255),LEFT('Disaggregation Data'!J$315:$J$616,255),0))),"")</f>
        <v/>
      </c>
      <c r="G539" s="495" t="str">
        <f t="array" ref="G539">IFERROR(IF(INDEX('Disaggregation Data'!$M$315:$M$616,MATCH(LEFT(X539,255),LEFT('Disaggregation Data'!$J$315:$J$616,255),0))=0,(E539/F539)*100,INDEX('Disaggregation Data'!$M$315:$M$616,MATCH(LEFT(X539,255),LEFT('Disaggregation Data'!J$315:$J$616,255),0))),"")</f>
        <v/>
      </c>
      <c r="H539" s="434" t="str">
        <f t="array" ref="H539">IFERROR(IF(INDEX('Disaggregation Data'!$N$315:$N$616,MATCH(LEFT(X539,255),LEFT('Disaggregation Data'!$J$315:$J$616,255),0))=0,"",INDEX('Disaggregation Data'!$N$315:$N$616,MATCH(LEFT(X539,255),LEFT('Disaggregation Data'!J$315:$J$616,255),0))),"")</f>
        <v/>
      </c>
      <c r="I539" s="434" t="str">
        <f t="array" ref="I539">IFERROR(IF(INDEX('Disaggregation Data'!$Q$315:$Q$616,MATCH(LEFT(X539,255),LEFT('Disaggregation Data'!$J$315:$J$616,255),0))=0,"",INDEX('Disaggregation Data'!$Q$315:$Q$616,MATCH(LEFT(X539,255),LEFT('Disaggregation Data'!J$315:$J$616,255),0))),"")</f>
        <v/>
      </c>
      <c r="J539" s="448" t="str">
        <f t="array" ref="J539">IFERROR(IF(INDEX('Disaggregation Data'!$R$315:$R$616,MATCH(LEFT(X539,255),LEFT('Disaggregation Data'!$J$315:$J$616,255),0))=0,"",INDEX('Disaggregation Data'!$R$315:$R$616,MATCH(LEFT(X539,255),LEFT('Disaggregation Data'!J$315:$J$616,255),0))),"")</f>
        <v/>
      </c>
      <c r="K539" s="485"/>
      <c r="L539" s="485"/>
      <c r="M539" s="485"/>
      <c r="N539" s="485"/>
      <c r="O539" s="485"/>
      <c r="P539" s="430"/>
      <c r="Q539" s="430"/>
      <c r="R539" s="430"/>
      <c r="S539" s="430"/>
      <c r="T539" s="430"/>
      <c r="U539" s="434" t="str">
        <f t="array" ref="U539">IFERROR(IF(INDEX('Disaggregation Data'!$O$315:$O$616,MATCH(LEFT(X539,255),LEFT('Disaggregation Data'!$J$315:$J$616,255),0))=0,"",INDEX('Disaggregation Data'!$O$315:$O$616,MATCH(LEFT(X539,255),LEFT('Disaggregation Data'!J$315:$J$616,255),0))),"")</f>
        <v/>
      </c>
      <c r="V539" s="448" t="str">
        <f t="array" ref="V539">IFERROR(IF(INDEX('Disaggregation Data'!$P$315:$P$616,MATCH(LEFT(X539,255),LEFT('Disaggregation Data'!$J$315:$J$616,255),0))=0,"",INDEX('Disaggregation Data'!$P$315:$P$616,MATCH(LEFT(X539,255),LEFT('Disaggregation Data'!J$315:$J$616,255),0))),"")</f>
        <v/>
      </c>
      <c r="W539" s="528"/>
      <c r="X539" s="528" t="str">
        <f t="shared" si="36"/>
        <v/>
      </c>
      <c r="Y539" s="528">
        <f t="shared" si="37"/>
        <v>142</v>
      </c>
      <c r="Z539" s="528" t="str">
        <f t="shared" si="38"/>
        <v/>
      </c>
      <c r="AA539" s="528" t="b">
        <f t="shared" si="39"/>
        <v>0</v>
      </c>
      <c r="AB539" s="528" t="s">
        <v>2252</v>
      </c>
      <c r="AC539" s="528" t="str">
        <f t="array" ref="AC539">IFERROR(IF(INDEX('Disaggregation Records'!$G$95:$G$183,MATCH(LEFT(Z539,255),LEFT('Disaggregation Records'!$D$95:$D$183,255),0))=0,"",INDEX('Disaggregation Records'!$G$95:$G$183,MATCH(LEFT(Z539,255),LEFT('Disaggregation Records'!$D$95:$D$183,255),0))),"")</f>
        <v/>
      </c>
      <c r="AD539" s="528" t="s">
        <v>958</v>
      </c>
      <c r="AE539" s="393"/>
      <c r="AF539" s="134"/>
      <c r="AG539" s="134"/>
    </row>
    <row r="540" spans="1:33" ht="47.1" customHeight="1" x14ac:dyDescent="0.25">
      <c r="A540" s="410">
        <v>22</v>
      </c>
      <c r="B540" s="428" t="str">
        <f>IFERROR(VLOOKUP(A540,'Coverage Indicators - Section D'!$A$10:$Y$42,25,FALSE),"")</f>
        <v/>
      </c>
      <c r="C540" s="523" t="str">
        <f t="array" ref="C540">IFERROR(IF(INDEX('Disaggregation Records'!$E$95:$E$183,MATCH(LEFT(Z540,255),LEFT('Disaggregation Records'!$D$95:$D$183,255),0))=0,"",INDEX('Disaggregation Records'!$E$95:$E$183,MATCH(LEFT(Z540,255),LEFT('Disaggregation Records'!$D$95:$D$183,255),0))),"")</f>
        <v/>
      </c>
      <c r="D540" s="523" t="str">
        <f t="array" ref="D540">IFERROR(IF(INDEX('Disaggregation Records'!$F$95:$F$183,MATCH(LEFT(Z540,255),LEFT('Disaggregation Records'!$D$95:$D$183,255),0))=0,"",INDEX('Disaggregation Records'!$F$95:$F$183,MATCH(LEFT(Z540,255),LEFT('Disaggregation Records'!$D$95:$D$183,255),0))),"")</f>
        <v/>
      </c>
      <c r="E540" s="430" t="str">
        <f t="array" ref="E540">IFERROR(IF(INDEX('Disaggregation Data'!$K$315:$K$616,MATCH(LEFT(X540,255),LEFT('Disaggregation Data'!$J$315:$J$616,255),0))=0,"",INDEX('Disaggregation Data'!$K$315:$K$616,MATCH(LEFT(X540,255),LEFT('Disaggregation Data'!J$315:$J$616,255),0))),"")</f>
        <v/>
      </c>
      <c r="F540" s="431" t="str">
        <f t="array" ref="F540">IFERROR(IF(INDEX('Disaggregation Data'!$L$315:$L$616,MATCH(LEFT(X540,255),LEFT('Disaggregation Data'!$J$315:$J$616,255),0))=0,"",INDEX('Disaggregation Data'!$L$315:$L$616,MATCH(LEFT(X540,255),LEFT('Disaggregation Data'!J$315:$J$616,255),0))),"")</f>
        <v/>
      </c>
      <c r="G540" s="495" t="str">
        <f t="array" ref="G540">IFERROR(IF(INDEX('Disaggregation Data'!$M$315:$M$616,MATCH(LEFT(X540,255),LEFT('Disaggregation Data'!$J$315:$J$616,255),0))=0,(E540/F540)*100,INDEX('Disaggregation Data'!$M$315:$M$616,MATCH(LEFT(X540,255),LEFT('Disaggregation Data'!J$315:$J$616,255),0))),"")</f>
        <v/>
      </c>
      <c r="H540" s="434" t="str">
        <f t="array" ref="H540">IFERROR(IF(INDEX('Disaggregation Data'!$N$315:$N$616,MATCH(LEFT(X540,255),LEFT('Disaggregation Data'!$J$315:$J$616,255),0))=0,"",INDEX('Disaggregation Data'!$N$315:$N$616,MATCH(LEFT(X540,255),LEFT('Disaggregation Data'!J$315:$J$616,255),0))),"")</f>
        <v/>
      </c>
      <c r="I540" s="434" t="str">
        <f t="array" ref="I540">IFERROR(IF(INDEX('Disaggregation Data'!$Q$315:$Q$616,MATCH(LEFT(X540,255),LEFT('Disaggregation Data'!$J$315:$J$616,255),0))=0,"",INDEX('Disaggregation Data'!$Q$315:$Q$616,MATCH(LEFT(X540,255),LEFT('Disaggregation Data'!J$315:$J$616,255),0))),"")</f>
        <v/>
      </c>
      <c r="J540" s="448" t="str">
        <f t="array" ref="J540">IFERROR(IF(INDEX('Disaggregation Data'!$R$315:$R$616,MATCH(LEFT(X540,255),LEFT('Disaggregation Data'!$J$315:$J$616,255),0))=0,"",INDEX('Disaggregation Data'!$R$315:$R$616,MATCH(LEFT(X540,255),LEFT('Disaggregation Data'!J$315:$J$616,255),0))),"")</f>
        <v/>
      </c>
      <c r="K540" s="485"/>
      <c r="L540" s="485"/>
      <c r="M540" s="485"/>
      <c r="N540" s="485"/>
      <c r="O540" s="485"/>
      <c r="P540" s="430"/>
      <c r="Q540" s="430"/>
      <c r="R540" s="430"/>
      <c r="S540" s="430"/>
      <c r="T540" s="430"/>
      <c r="U540" s="434" t="str">
        <f t="array" ref="U540">IFERROR(IF(INDEX('Disaggregation Data'!$O$315:$O$616,MATCH(LEFT(X540,255),LEFT('Disaggregation Data'!$J$315:$J$616,255),0))=0,"",INDEX('Disaggregation Data'!$O$315:$O$616,MATCH(LEFT(X540,255),LEFT('Disaggregation Data'!J$315:$J$616,255),0))),"")</f>
        <v/>
      </c>
      <c r="V540" s="448" t="str">
        <f t="array" ref="V540">IFERROR(IF(INDEX('Disaggregation Data'!$P$315:$P$616,MATCH(LEFT(X540,255),LEFT('Disaggregation Data'!$J$315:$J$616,255),0))=0,"",INDEX('Disaggregation Data'!$P$315:$P$616,MATCH(LEFT(X540,255),LEFT('Disaggregation Data'!J$315:$J$616,255),0))),"")</f>
        <v/>
      </c>
      <c r="W540" s="528"/>
      <c r="X540" s="528" t="str">
        <f t="shared" si="36"/>
        <v/>
      </c>
      <c r="Y540" s="528">
        <f t="shared" si="37"/>
        <v>143</v>
      </c>
      <c r="Z540" s="528" t="str">
        <f t="shared" si="38"/>
        <v/>
      </c>
      <c r="AA540" s="528" t="b">
        <f t="shared" si="39"/>
        <v>0</v>
      </c>
      <c r="AB540" s="528" t="s">
        <v>2253</v>
      </c>
      <c r="AC540" s="528" t="str">
        <f t="array" ref="AC540">IFERROR(IF(INDEX('Disaggregation Records'!$G$95:$G$183,MATCH(LEFT(Z540,255),LEFT('Disaggregation Records'!$D$95:$D$183,255),0))=0,"",INDEX('Disaggregation Records'!$G$95:$G$183,MATCH(LEFT(Z540,255),LEFT('Disaggregation Records'!$D$95:$D$183,255),0))),"")</f>
        <v/>
      </c>
      <c r="AD540" s="528" t="s">
        <v>958</v>
      </c>
      <c r="AE540" s="393"/>
      <c r="AF540" s="134"/>
      <c r="AG540" s="134"/>
    </row>
    <row r="541" spans="1:33" ht="47.1" customHeight="1" x14ac:dyDescent="0.25">
      <c r="A541" s="410">
        <v>22</v>
      </c>
      <c r="B541" s="428" t="str">
        <f>IFERROR(VLOOKUP(A541,'Coverage Indicators - Section D'!$A$10:$Y$42,25,FALSE),"")</f>
        <v/>
      </c>
      <c r="C541" s="523" t="str">
        <f t="array" ref="C541">IFERROR(IF(INDEX('Disaggregation Records'!$E$95:$E$183,MATCH(LEFT(Z541,255),LEFT('Disaggregation Records'!$D$95:$D$183,255),0))=0,"",INDEX('Disaggregation Records'!$E$95:$E$183,MATCH(LEFT(Z541,255),LEFT('Disaggregation Records'!$D$95:$D$183,255),0))),"")</f>
        <v/>
      </c>
      <c r="D541" s="523" t="str">
        <f t="array" ref="D541">IFERROR(IF(INDEX('Disaggregation Records'!$F$95:$F$183,MATCH(LEFT(Z541,255),LEFT('Disaggregation Records'!$D$95:$D$183,255),0))=0,"",INDEX('Disaggregation Records'!$F$95:$F$183,MATCH(LEFT(Z541,255),LEFT('Disaggregation Records'!$D$95:$D$183,255),0))),"")</f>
        <v/>
      </c>
      <c r="E541" s="430" t="str">
        <f t="array" ref="E541">IFERROR(IF(INDEX('Disaggregation Data'!$K$315:$K$616,MATCH(LEFT(X541,255),LEFT('Disaggregation Data'!$J$315:$J$616,255),0))=0,"",INDEX('Disaggregation Data'!$K$315:$K$616,MATCH(LEFT(X541,255),LEFT('Disaggregation Data'!J$315:$J$616,255),0))),"")</f>
        <v/>
      </c>
      <c r="F541" s="431" t="str">
        <f t="array" ref="F541">IFERROR(IF(INDEX('Disaggregation Data'!$L$315:$L$616,MATCH(LEFT(X541,255),LEFT('Disaggregation Data'!$J$315:$J$616,255),0))=0,"",INDEX('Disaggregation Data'!$L$315:$L$616,MATCH(LEFT(X541,255),LEFT('Disaggregation Data'!J$315:$J$616,255),0))),"")</f>
        <v/>
      </c>
      <c r="G541" s="495" t="str">
        <f t="array" ref="G541">IFERROR(IF(INDEX('Disaggregation Data'!$M$315:$M$616,MATCH(LEFT(X541,255),LEFT('Disaggregation Data'!$J$315:$J$616,255),0))=0,(E541/F541)*100,INDEX('Disaggregation Data'!$M$315:$M$616,MATCH(LEFT(X541,255),LEFT('Disaggregation Data'!J$315:$J$616,255),0))),"")</f>
        <v/>
      </c>
      <c r="H541" s="434" t="str">
        <f t="array" ref="H541">IFERROR(IF(INDEX('Disaggregation Data'!$N$315:$N$616,MATCH(LEFT(X541,255),LEFT('Disaggregation Data'!$J$315:$J$616,255),0))=0,"",INDEX('Disaggregation Data'!$N$315:$N$616,MATCH(LEFT(X541,255),LEFT('Disaggregation Data'!J$315:$J$616,255),0))),"")</f>
        <v/>
      </c>
      <c r="I541" s="434" t="str">
        <f t="array" ref="I541">IFERROR(IF(INDEX('Disaggregation Data'!$Q$315:$Q$616,MATCH(LEFT(X541,255),LEFT('Disaggregation Data'!$J$315:$J$616,255),0))=0,"",INDEX('Disaggregation Data'!$Q$315:$Q$616,MATCH(LEFT(X541,255),LEFT('Disaggregation Data'!J$315:$J$616,255),0))),"")</f>
        <v/>
      </c>
      <c r="J541" s="448" t="str">
        <f t="array" ref="J541">IFERROR(IF(INDEX('Disaggregation Data'!$R$315:$R$616,MATCH(LEFT(X541,255),LEFT('Disaggregation Data'!$J$315:$J$616,255),0))=0,"",INDEX('Disaggregation Data'!$R$315:$R$616,MATCH(LEFT(X541,255),LEFT('Disaggregation Data'!J$315:$J$616,255),0))),"")</f>
        <v/>
      </c>
      <c r="K541" s="485"/>
      <c r="L541" s="485"/>
      <c r="M541" s="485"/>
      <c r="N541" s="485"/>
      <c r="O541" s="485"/>
      <c r="P541" s="430"/>
      <c r="Q541" s="430"/>
      <c r="R541" s="430"/>
      <c r="S541" s="430"/>
      <c r="T541" s="430"/>
      <c r="U541" s="434" t="str">
        <f t="array" ref="U541">IFERROR(IF(INDEX('Disaggregation Data'!$O$315:$O$616,MATCH(LEFT(X541,255),LEFT('Disaggregation Data'!$J$315:$J$616,255),0))=0,"",INDEX('Disaggregation Data'!$O$315:$O$616,MATCH(LEFT(X541,255),LEFT('Disaggregation Data'!J$315:$J$616,255),0))),"")</f>
        <v/>
      </c>
      <c r="V541" s="448" t="str">
        <f t="array" ref="V541">IFERROR(IF(INDEX('Disaggregation Data'!$P$315:$P$616,MATCH(LEFT(X541,255),LEFT('Disaggregation Data'!$J$315:$J$616,255),0))=0,"",INDEX('Disaggregation Data'!$P$315:$P$616,MATCH(LEFT(X541,255),LEFT('Disaggregation Data'!J$315:$J$616,255),0))),"")</f>
        <v/>
      </c>
      <c r="W541" s="528"/>
      <c r="X541" s="528" t="str">
        <f t="shared" si="36"/>
        <v/>
      </c>
      <c r="Y541" s="528">
        <f t="shared" si="37"/>
        <v>144</v>
      </c>
      <c r="Z541" s="528" t="str">
        <f t="shared" si="38"/>
        <v/>
      </c>
      <c r="AA541" s="528" t="b">
        <f t="shared" si="39"/>
        <v>0</v>
      </c>
      <c r="AB541" s="528" t="s">
        <v>2254</v>
      </c>
      <c r="AC541" s="528" t="str">
        <f t="array" ref="AC541">IFERROR(IF(INDEX('Disaggregation Records'!$G$95:$G$183,MATCH(LEFT(Z541,255),LEFT('Disaggregation Records'!$D$95:$D$183,255),0))=0,"",INDEX('Disaggregation Records'!$G$95:$G$183,MATCH(LEFT(Z541,255),LEFT('Disaggregation Records'!$D$95:$D$183,255),0))),"")</f>
        <v/>
      </c>
      <c r="AD541" s="528" t="s">
        <v>958</v>
      </c>
      <c r="AE541" s="393"/>
      <c r="AF541" s="134"/>
      <c r="AG541" s="134"/>
    </row>
    <row r="542" spans="1:33" ht="47.1" customHeight="1" x14ac:dyDescent="0.25">
      <c r="A542" s="410">
        <v>22</v>
      </c>
      <c r="B542" s="428" t="str">
        <f>IFERROR(VLOOKUP(A542,'Coverage Indicators - Section D'!$A$10:$Y$42,25,FALSE),"")</f>
        <v/>
      </c>
      <c r="C542" s="523" t="str">
        <f t="array" ref="C542">IFERROR(IF(INDEX('Disaggregation Records'!$E$95:$E$183,MATCH(LEFT(Z542,255),LEFT('Disaggregation Records'!$D$95:$D$183,255),0))=0,"",INDEX('Disaggregation Records'!$E$95:$E$183,MATCH(LEFT(Z542,255),LEFT('Disaggregation Records'!$D$95:$D$183,255),0))),"")</f>
        <v/>
      </c>
      <c r="D542" s="523" t="str">
        <f t="array" ref="D542">IFERROR(IF(INDEX('Disaggregation Records'!$F$95:$F$183,MATCH(LEFT(Z542,255),LEFT('Disaggregation Records'!$D$95:$D$183,255),0))=0,"",INDEX('Disaggregation Records'!$F$95:$F$183,MATCH(LEFT(Z542,255),LEFT('Disaggregation Records'!$D$95:$D$183,255),0))),"")</f>
        <v/>
      </c>
      <c r="E542" s="430" t="str">
        <f t="array" ref="E542">IFERROR(IF(INDEX('Disaggregation Data'!$K$315:$K$616,MATCH(LEFT(X542,255),LEFT('Disaggregation Data'!$J$315:$J$616,255),0))=0,"",INDEX('Disaggregation Data'!$K$315:$K$616,MATCH(LEFT(X542,255),LEFT('Disaggregation Data'!J$315:$J$616,255),0))),"")</f>
        <v/>
      </c>
      <c r="F542" s="431" t="str">
        <f t="array" ref="F542">IFERROR(IF(INDEX('Disaggregation Data'!$L$315:$L$616,MATCH(LEFT(X542,255),LEFT('Disaggregation Data'!$J$315:$J$616,255),0))=0,"",INDEX('Disaggregation Data'!$L$315:$L$616,MATCH(LEFT(X542,255),LEFT('Disaggregation Data'!J$315:$J$616,255),0))),"")</f>
        <v/>
      </c>
      <c r="G542" s="495" t="str">
        <f t="array" ref="G542">IFERROR(IF(INDEX('Disaggregation Data'!$M$315:$M$616,MATCH(LEFT(X542,255),LEFT('Disaggregation Data'!$J$315:$J$616,255),0))=0,(E542/F542)*100,INDEX('Disaggregation Data'!$M$315:$M$616,MATCH(LEFT(X542,255),LEFT('Disaggregation Data'!J$315:$J$616,255),0))),"")</f>
        <v/>
      </c>
      <c r="H542" s="434" t="str">
        <f t="array" ref="H542">IFERROR(IF(INDEX('Disaggregation Data'!$N$315:$N$616,MATCH(LEFT(X542,255),LEFT('Disaggregation Data'!$J$315:$J$616,255),0))=0,"",INDEX('Disaggregation Data'!$N$315:$N$616,MATCH(LEFT(X542,255),LEFT('Disaggregation Data'!J$315:$J$616,255),0))),"")</f>
        <v/>
      </c>
      <c r="I542" s="434" t="str">
        <f t="array" ref="I542">IFERROR(IF(INDEX('Disaggregation Data'!$Q$315:$Q$616,MATCH(LEFT(X542,255),LEFT('Disaggregation Data'!$J$315:$J$616,255),0))=0,"",INDEX('Disaggregation Data'!$Q$315:$Q$616,MATCH(LEFT(X542,255),LEFT('Disaggregation Data'!J$315:$J$616,255),0))),"")</f>
        <v/>
      </c>
      <c r="J542" s="448" t="str">
        <f t="array" ref="J542">IFERROR(IF(INDEX('Disaggregation Data'!$R$315:$R$616,MATCH(LEFT(X542,255),LEFT('Disaggregation Data'!$J$315:$J$616,255),0))=0,"",INDEX('Disaggregation Data'!$R$315:$R$616,MATCH(LEFT(X542,255),LEFT('Disaggregation Data'!J$315:$J$616,255),0))),"")</f>
        <v/>
      </c>
      <c r="K542" s="485"/>
      <c r="L542" s="485"/>
      <c r="M542" s="485"/>
      <c r="N542" s="485"/>
      <c r="O542" s="485"/>
      <c r="P542" s="430"/>
      <c r="Q542" s="430"/>
      <c r="R542" s="430"/>
      <c r="S542" s="430"/>
      <c r="T542" s="430"/>
      <c r="U542" s="434" t="str">
        <f t="array" ref="U542">IFERROR(IF(INDEX('Disaggregation Data'!$O$315:$O$616,MATCH(LEFT(X542,255),LEFT('Disaggregation Data'!$J$315:$J$616,255),0))=0,"",INDEX('Disaggregation Data'!$O$315:$O$616,MATCH(LEFT(X542,255),LEFT('Disaggregation Data'!J$315:$J$616,255),0))),"")</f>
        <v/>
      </c>
      <c r="V542" s="448" t="str">
        <f t="array" ref="V542">IFERROR(IF(INDEX('Disaggregation Data'!$P$315:$P$616,MATCH(LEFT(X542,255),LEFT('Disaggregation Data'!$J$315:$J$616,255),0))=0,"",INDEX('Disaggregation Data'!$P$315:$P$616,MATCH(LEFT(X542,255),LEFT('Disaggregation Data'!J$315:$J$616,255),0))),"")</f>
        <v/>
      </c>
      <c r="W542" s="528"/>
      <c r="X542" s="528" t="str">
        <f t="shared" si="36"/>
        <v/>
      </c>
      <c r="Y542" s="528">
        <f t="shared" si="37"/>
        <v>145</v>
      </c>
      <c r="Z542" s="528" t="str">
        <f t="shared" si="38"/>
        <v/>
      </c>
      <c r="AA542" s="528" t="b">
        <f t="shared" si="39"/>
        <v>0</v>
      </c>
      <c r="AB542" s="528" t="s">
        <v>2255</v>
      </c>
      <c r="AC542" s="528" t="str">
        <f t="array" ref="AC542">IFERROR(IF(INDEX('Disaggregation Records'!$G$95:$G$183,MATCH(LEFT(Z542,255),LEFT('Disaggregation Records'!$D$95:$D$183,255),0))=0,"",INDEX('Disaggregation Records'!$G$95:$G$183,MATCH(LEFT(Z542,255),LEFT('Disaggregation Records'!$D$95:$D$183,255),0))),"")</f>
        <v/>
      </c>
      <c r="AD542" s="528" t="s">
        <v>958</v>
      </c>
      <c r="AE542" s="393"/>
      <c r="AF542" s="134"/>
      <c r="AG542" s="134"/>
    </row>
    <row r="543" spans="1:33" ht="47.1" customHeight="1" x14ac:dyDescent="0.25">
      <c r="A543" s="410">
        <v>22</v>
      </c>
      <c r="B543" s="428" t="str">
        <f>IFERROR(VLOOKUP(A543,'Coverage Indicators - Section D'!$A$10:$Y$42,25,FALSE),"")</f>
        <v/>
      </c>
      <c r="C543" s="523" t="str">
        <f t="array" ref="C543">IFERROR(IF(INDEX('Disaggregation Records'!$E$95:$E$183,MATCH(LEFT(Z543,255),LEFT('Disaggregation Records'!$D$95:$D$183,255),0))=0,"",INDEX('Disaggregation Records'!$E$95:$E$183,MATCH(LEFT(Z543,255),LEFT('Disaggregation Records'!$D$95:$D$183,255),0))),"")</f>
        <v/>
      </c>
      <c r="D543" s="523" t="str">
        <f t="array" ref="D543">IFERROR(IF(INDEX('Disaggregation Records'!$F$95:$F$183,MATCH(LEFT(Z543,255),LEFT('Disaggregation Records'!$D$95:$D$183,255),0))=0,"",INDEX('Disaggregation Records'!$F$95:$F$183,MATCH(LEFT(Z543,255),LEFT('Disaggregation Records'!$D$95:$D$183,255),0))),"")</f>
        <v/>
      </c>
      <c r="E543" s="430" t="str">
        <f t="array" ref="E543">IFERROR(IF(INDEX('Disaggregation Data'!$K$315:$K$616,MATCH(LEFT(X543,255),LEFT('Disaggregation Data'!$J$315:$J$616,255),0))=0,"",INDEX('Disaggregation Data'!$K$315:$K$616,MATCH(LEFT(X543,255),LEFT('Disaggregation Data'!J$315:$J$616,255),0))),"")</f>
        <v/>
      </c>
      <c r="F543" s="431" t="str">
        <f t="array" ref="F543">IFERROR(IF(INDEX('Disaggregation Data'!$L$315:$L$616,MATCH(LEFT(X543,255),LEFT('Disaggregation Data'!$J$315:$J$616,255),0))=0,"",INDEX('Disaggregation Data'!$L$315:$L$616,MATCH(LEFT(X543,255),LEFT('Disaggregation Data'!J$315:$J$616,255),0))),"")</f>
        <v/>
      </c>
      <c r="G543" s="495" t="str">
        <f t="array" ref="G543">IFERROR(IF(INDEX('Disaggregation Data'!$M$315:$M$616,MATCH(LEFT(X543,255),LEFT('Disaggregation Data'!$J$315:$J$616,255),0))=0,(E543/F543)*100,INDEX('Disaggregation Data'!$M$315:$M$616,MATCH(LEFT(X543,255),LEFT('Disaggregation Data'!J$315:$J$616,255),0))),"")</f>
        <v/>
      </c>
      <c r="H543" s="434" t="str">
        <f t="array" ref="H543">IFERROR(IF(INDEX('Disaggregation Data'!$N$315:$N$616,MATCH(LEFT(X543,255),LEFT('Disaggregation Data'!$J$315:$J$616,255),0))=0,"",INDEX('Disaggregation Data'!$N$315:$N$616,MATCH(LEFT(X543,255),LEFT('Disaggregation Data'!J$315:$J$616,255),0))),"")</f>
        <v/>
      </c>
      <c r="I543" s="434" t="str">
        <f t="array" ref="I543">IFERROR(IF(INDEX('Disaggregation Data'!$Q$315:$Q$616,MATCH(LEFT(X543,255),LEFT('Disaggregation Data'!$J$315:$J$616,255),0))=0,"",INDEX('Disaggregation Data'!$Q$315:$Q$616,MATCH(LEFT(X543,255),LEFT('Disaggregation Data'!J$315:$J$616,255),0))),"")</f>
        <v/>
      </c>
      <c r="J543" s="448" t="str">
        <f t="array" ref="J543">IFERROR(IF(INDEX('Disaggregation Data'!$R$315:$R$616,MATCH(LEFT(X543,255),LEFT('Disaggregation Data'!$J$315:$J$616,255),0))=0,"",INDEX('Disaggregation Data'!$R$315:$R$616,MATCH(LEFT(X543,255),LEFT('Disaggregation Data'!J$315:$J$616,255),0))),"")</f>
        <v/>
      </c>
      <c r="K543" s="485"/>
      <c r="L543" s="485"/>
      <c r="M543" s="485"/>
      <c r="N543" s="485"/>
      <c r="O543" s="485"/>
      <c r="P543" s="430"/>
      <c r="Q543" s="430"/>
      <c r="R543" s="430"/>
      <c r="S543" s="430"/>
      <c r="T543" s="430"/>
      <c r="U543" s="434" t="str">
        <f t="array" ref="U543">IFERROR(IF(INDEX('Disaggregation Data'!$O$315:$O$616,MATCH(LEFT(X543,255),LEFT('Disaggregation Data'!$J$315:$J$616,255),0))=0,"",INDEX('Disaggregation Data'!$O$315:$O$616,MATCH(LEFT(X543,255),LEFT('Disaggregation Data'!J$315:$J$616,255),0))),"")</f>
        <v/>
      </c>
      <c r="V543" s="448" t="str">
        <f t="array" ref="V543">IFERROR(IF(INDEX('Disaggregation Data'!$P$315:$P$616,MATCH(LEFT(X543,255),LEFT('Disaggregation Data'!$J$315:$J$616,255),0))=0,"",INDEX('Disaggregation Data'!$P$315:$P$616,MATCH(LEFT(X543,255),LEFT('Disaggregation Data'!J$315:$J$616,255),0))),"")</f>
        <v/>
      </c>
      <c r="W543" s="528"/>
      <c r="X543" s="528" t="str">
        <f t="shared" si="36"/>
        <v/>
      </c>
      <c r="Y543" s="528">
        <f t="shared" si="37"/>
        <v>146</v>
      </c>
      <c r="Z543" s="528" t="str">
        <f t="shared" si="38"/>
        <v/>
      </c>
      <c r="AA543" s="528" t="b">
        <f t="shared" si="39"/>
        <v>0</v>
      </c>
      <c r="AB543" s="528" t="s">
        <v>2256</v>
      </c>
      <c r="AC543" s="528" t="str">
        <f t="array" ref="AC543">IFERROR(IF(INDEX('Disaggregation Records'!$G$95:$G$183,MATCH(LEFT(Z543,255),LEFT('Disaggregation Records'!$D$95:$D$183,255),0))=0,"",INDEX('Disaggregation Records'!$G$95:$G$183,MATCH(LEFT(Z543,255),LEFT('Disaggregation Records'!$D$95:$D$183,255),0))),"")</f>
        <v/>
      </c>
      <c r="AD543" s="528" t="s">
        <v>958</v>
      </c>
      <c r="AE543" s="393"/>
      <c r="AF543" s="134"/>
      <c r="AG543" s="134"/>
    </row>
    <row r="544" spans="1:33" ht="47.1" customHeight="1" x14ac:dyDescent="0.25">
      <c r="A544" s="410">
        <v>22</v>
      </c>
      <c r="B544" s="428" t="str">
        <f>IFERROR(VLOOKUP(A544,'Coverage Indicators - Section D'!$A$10:$Y$42,25,FALSE),"")</f>
        <v/>
      </c>
      <c r="C544" s="523" t="str">
        <f t="array" ref="C544">IFERROR(IF(INDEX('Disaggregation Records'!$E$95:$E$183,MATCH(LEFT(Z544,255),LEFT('Disaggregation Records'!$D$95:$D$183,255),0))=0,"",INDEX('Disaggregation Records'!$E$95:$E$183,MATCH(LEFT(Z544,255),LEFT('Disaggregation Records'!$D$95:$D$183,255),0))),"")</f>
        <v/>
      </c>
      <c r="D544" s="523" t="str">
        <f t="array" ref="D544">IFERROR(IF(INDEX('Disaggregation Records'!$F$95:$F$183,MATCH(LEFT(Z544,255),LEFT('Disaggregation Records'!$D$95:$D$183,255),0))=0,"",INDEX('Disaggregation Records'!$F$95:$F$183,MATCH(LEFT(Z544,255),LEFT('Disaggregation Records'!$D$95:$D$183,255),0))),"")</f>
        <v/>
      </c>
      <c r="E544" s="430" t="str">
        <f t="array" ref="E544">IFERROR(IF(INDEX('Disaggregation Data'!$K$315:$K$616,MATCH(LEFT(X544,255),LEFT('Disaggregation Data'!$J$315:$J$616,255),0))=0,"",INDEX('Disaggregation Data'!$K$315:$K$616,MATCH(LEFT(X544,255),LEFT('Disaggregation Data'!J$315:$J$616,255),0))),"")</f>
        <v/>
      </c>
      <c r="F544" s="431" t="str">
        <f t="array" ref="F544">IFERROR(IF(INDEX('Disaggregation Data'!$L$315:$L$616,MATCH(LEFT(X544,255),LEFT('Disaggregation Data'!$J$315:$J$616,255),0))=0,"",INDEX('Disaggregation Data'!$L$315:$L$616,MATCH(LEFT(X544,255),LEFT('Disaggregation Data'!J$315:$J$616,255),0))),"")</f>
        <v/>
      </c>
      <c r="G544" s="495" t="str">
        <f t="array" ref="G544">IFERROR(IF(INDEX('Disaggregation Data'!$M$315:$M$616,MATCH(LEFT(X544,255),LEFT('Disaggregation Data'!$J$315:$J$616,255),0))=0,(E544/F544)*100,INDEX('Disaggregation Data'!$M$315:$M$616,MATCH(LEFT(X544,255),LEFT('Disaggregation Data'!J$315:$J$616,255),0))),"")</f>
        <v/>
      </c>
      <c r="H544" s="434" t="str">
        <f t="array" ref="H544">IFERROR(IF(INDEX('Disaggregation Data'!$N$315:$N$616,MATCH(LEFT(X544,255),LEFT('Disaggregation Data'!$J$315:$J$616,255),0))=0,"",INDEX('Disaggregation Data'!$N$315:$N$616,MATCH(LEFT(X544,255),LEFT('Disaggregation Data'!J$315:$J$616,255),0))),"")</f>
        <v/>
      </c>
      <c r="I544" s="434" t="str">
        <f t="array" ref="I544">IFERROR(IF(INDEX('Disaggregation Data'!$Q$315:$Q$616,MATCH(LEFT(X544,255),LEFT('Disaggregation Data'!$J$315:$J$616,255),0))=0,"",INDEX('Disaggregation Data'!$Q$315:$Q$616,MATCH(LEFT(X544,255),LEFT('Disaggregation Data'!J$315:$J$616,255),0))),"")</f>
        <v/>
      </c>
      <c r="J544" s="448" t="str">
        <f t="array" ref="J544">IFERROR(IF(INDEX('Disaggregation Data'!$R$315:$R$616,MATCH(LEFT(X544,255),LEFT('Disaggregation Data'!$J$315:$J$616,255),0))=0,"",INDEX('Disaggregation Data'!$R$315:$R$616,MATCH(LEFT(X544,255),LEFT('Disaggregation Data'!J$315:$J$616,255),0))),"")</f>
        <v/>
      </c>
      <c r="K544" s="485"/>
      <c r="L544" s="485"/>
      <c r="M544" s="485"/>
      <c r="N544" s="485"/>
      <c r="O544" s="485"/>
      <c r="P544" s="430"/>
      <c r="Q544" s="430"/>
      <c r="R544" s="430"/>
      <c r="S544" s="430"/>
      <c r="T544" s="430"/>
      <c r="U544" s="434" t="str">
        <f t="array" ref="U544">IFERROR(IF(INDEX('Disaggregation Data'!$O$315:$O$616,MATCH(LEFT(X544,255),LEFT('Disaggregation Data'!$J$315:$J$616,255),0))=0,"",INDEX('Disaggregation Data'!$O$315:$O$616,MATCH(LEFT(X544,255),LEFT('Disaggregation Data'!J$315:$J$616,255),0))),"")</f>
        <v/>
      </c>
      <c r="V544" s="448" t="str">
        <f t="array" ref="V544">IFERROR(IF(INDEX('Disaggregation Data'!$P$315:$P$616,MATCH(LEFT(X544,255),LEFT('Disaggregation Data'!$J$315:$J$616,255),0))=0,"",INDEX('Disaggregation Data'!$P$315:$P$616,MATCH(LEFT(X544,255),LEFT('Disaggregation Data'!J$315:$J$616,255),0))),"")</f>
        <v/>
      </c>
      <c r="W544" s="528"/>
      <c r="X544" s="528" t="str">
        <f t="shared" si="36"/>
        <v/>
      </c>
      <c r="Y544" s="528">
        <f t="shared" si="37"/>
        <v>147</v>
      </c>
      <c r="Z544" s="528" t="str">
        <f t="shared" si="38"/>
        <v/>
      </c>
      <c r="AA544" s="528" t="b">
        <f t="shared" si="39"/>
        <v>0</v>
      </c>
      <c r="AB544" s="528" t="s">
        <v>2257</v>
      </c>
      <c r="AC544" s="528" t="str">
        <f t="array" ref="AC544">IFERROR(IF(INDEX('Disaggregation Records'!$G$95:$G$183,MATCH(LEFT(Z544,255),LEFT('Disaggregation Records'!$D$95:$D$183,255),0))=0,"",INDEX('Disaggregation Records'!$G$95:$G$183,MATCH(LEFT(Z544,255),LEFT('Disaggregation Records'!$D$95:$D$183,255),0))),"")</f>
        <v/>
      </c>
      <c r="AD544" s="528" t="s">
        <v>958</v>
      </c>
      <c r="AE544" s="393"/>
      <c r="AF544" s="134"/>
      <c r="AG544" s="134"/>
    </row>
    <row r="545" spans="1:33" ht="47.1" customHeight="1" x14ac:dyDescent="0.25">
      <c r="A545" s="410">
        <v>22</v>
      </c>
      <c r="B545" s="428" t="str">
        <f>IFERROR(VLOOKUP(A545,'Coverage Indicators - Section D'!$A$10:$Y$42,25,FALSE),"")</f>
        <v/>
      </c>
      <c r="C545" s="523" t="str">
        <f t="array" ref="C545">IFERROR(IF(INDEX('Disaggregation Records'!$E$95:$E$183,MATCH(LEFT(Z545,255),LEFT('Disaggregation Records'!$D$95:$D$183,255),0))=0,"",INDEX('Disaggregation Records'!$E$95:$E$183,MATCH(LEFT(Z545,255),LEFT('Disaggregation Records'!$D$95:$D$183,255),0))),"")</f>
        <v/>
      </c>
      <c r="D545" s="523" t="str">
        <f t="array" ref="D545">IFERROR(IF(INDEX('Disaggregation Records'!$F$95:$F$183,MATCH(LEFT(Z545,255),LEFT('Disaggregation Records'!$D$95:$D$183,255),0))=0,"",INDEX('Disaggregation Records'!$F$95:$F$183,MATCH(LEFT(Z545,255),LEFT('Disaggregation Records'!$D$95:$D$183,255),0))),"")</f>
        <v/>
      </c>
      <c r="E545" s="430" t="str">
        <f t="array" ref="E545">IFERROR(IF(INDEX('Disaggregation Data'!$K$315:$K$616,MATCH(LEFT(X545,255),LEFT('Disaggregation Data'!$J$315:$J$616,255),0))=0,"",INDEX('Disaggregation Data'!$K$315:$K$616,MATCH(LEFT(X545,255),LEFT('Disaggregation Data'!J$315:$J$616,255),0))),"")</f>
        <v/>
      </c>
      <c r="F545" s="431" t="str">
        <f t="array" ref="F545">IFERROR(IF(INDEX('Disaggregation Data'!$L$315:$L$616,MATCH(LEFT(X545,255),LEFT('Disaggregation Data'!$J$315:$J$616,255),0))=0,"",INDEX('Disaggregation Data'!$L$315:$L$616,MATCH(LEFT(X545,255),LEFT('Disaggregation Data'!J$315:$J$616,255),0))),"")</f>
        <v/>
      </c>
      <c r="G545" s="495" t="str">
        <f t="array" ref="G545">IFERROR(IF(INDEX('Disaggregation Data'!$M$315:$M$616,MATCH(LEFT(X545,255),LEFT('Disaggregation Data'!$J$315:$J$616,255),0))=0,(E545/F545)*100,INDEX('Disaggregation Data'!$M$315:$M$616,MATCH(LEFT(X545,255),LEFT('Disaggregation Data'!J$315:$J$616,255),0))),"")</f>
        <v/>
      </c>
      <c r="H545" s="434" t="str">
        <f t="array" ref="H545">IFERROR(IF(INDEX('Disaggregation Data'!$N$315:$N$616,MATCH(LEFT(X545,255),LEFT('Disaggregation Data'!$J$315:$J$616,255),0))=0,"",INDEX('Disaggregation Data'!$N$315:$N$616,MATCH(LEFT(X545,255),LEFT('Disaggregation Data'!J$315:$J$616,255),0))),"")</f>
        <v/>
      </c>
      <c r="I545" s="434" t="str">
        <f t="array" ref="I545">IFERROR(IF(INDEX('Disaggregation Data'!$Q$315:$Q$616,MATCH(LEFT(X545,255),LEFT('Disaggregation Data'!$J$315:$J$616,255),0))=0,"",INDEX('Disaggregation Data'!$Q$315:$Q$616,MATCH(LEFT(X545,255),LEFT('Disaggregation Data'!J$315:$J$616,255),0))),"")</f>
        <v/>
      </c>
      <c r="J545" s="448" t="str">
        <f t="array" ref="J545">IFERROR(IF(INDEX('Disaggregation Data'!$R$315:$R$616,MATCH(LEFT(X545,255),LEFT('Disaggregation Data'!$J$315:$J$616,255),0))=0,"",INDEX('Disaggregation Data'!$R$315:$R$616,MATCH(LEFT(X545,255),LEFT('Disaggregation Data'!J$315:$J$616,255),0))),"")</f>
        <v/>
      </c>
      <c r="K545" s="485"/>
      <c r="L545" s="485"/>
      <c r="M545" s="485"/>
      <c r="N545" s="485"/>
      <c r="O545" s="485"/>
      <c r="P545" s="430"/>
      <c r="Q545" s="430"/>
      <c r="R545" s="430"/>
      <c r="S545" s="430"/>
      <c r="T545" s="430"/>
      <c r="U545" s="434" t="str">
        <f t="array" ref="U545">IFERROR(IF(INDEX('Disaggregation Data'!$O$315:$O$616,MATCH(LEFT(X545,255),LEFT('Disaggregation Data'!$J$315:$J$616,255),0))=0,"",INDEX('Disaggregation Data'!$O$315:$O$616,MATCH(LEFT(X545,255),LEFT('Disaggregation Data'!J$315:$J$616,255),0))),"")</f>
        <v/>
      </c>
      <c r="V545" s="448" t="str">
        <f t="array" ref="V545">IFERROR(IF(INDEX('Disaggregation Data'!$P$315:$P$616,MATCH(LEFT(X545,255),LEFT('Disaggregation Data'!$J$315:$J$616,255),0))=0,"",INDEX('Disaggregation Data'!$P$315:$P$616,MATCH(LEFT(X545,255),LEFT('Disaggregation Data'!J$315:$J$616,255),0))),"")</f>
        <v/>
      </c>
      <c r="W545" s="528"/>
      <c r="X545" s="528" t="str">
        <f t="shared" si="36"/>
        <v/>
      </c>
      <c r="Y545" s="528">
        <f t="shared" si="37"/>
        <v>148</v>
      </c>
      <c r="Z545" s="528" t="str">
        <f t="shared" si="38"/>
        <v/>
      </c>
      <c r="AA545" s="528" t="b">
        <f t="shared" si="39"/>
        <v>0</v>
      </c>
      <c r="AB545" s="528" t="s">
        <v>2258</v>
      </c>
      <c r="AC545" s="528" t="str">
        <f t="array" ref="AC545">IFERROR(IF(INDEX('Disaggregation Records'!$G$95:$G$183,MATCH(LEFT(Z545,255),LEFT('Disaggregation Records'!$D$95:$D$183,255),0))=0,"",INDEX('Disaggregation Records'!$G$95:$G$183,MATCH(LEFT(Z545,255),LEFT('Disaggregation Records'!$D$95:$D$183,255),0))),"")</f>
        <v/>
      </c>
      <c r="AD545" s="528" t="s">
        <v>958</v>
      </c>
      <c r="AE545" s="393"/>
      <c r="AF545" s="134"/>
      <c r="AG545" s="134"/>
    </row>
    <row r="546" spans="1:33" ht="47.1" customHeight="1" x14ac:dyDescent="0.25">
      <c r="A546" s="410">
        <v>22</v>
      </c>
      <c r="B546" s="428" t="str">
        <f>IFERROR(VLOOKUP(A546,'Coverage Indicators - Section D'!$A$10:$Y$42,25,FALSE),"")</f>
        <v/>
      </c>
      <c r="C546" s="523" t="str">
        <f t="array" ref="C546">IFERROR(IF(INDEX('Disaggregation Records'!$E$95:$E$183,MATCH(LEFT(Z546,255),LEFT('Disaggregation Records'!$D$95:$D$183,255),0))=0,"",INDEX('Disaggregation Records'!$E$95:$E$183,MATCH(LEFT(Z546,255),LEFT('Disaggregation Records'!$D$95:$D$183,255),0))),"")</f>
        <v/>
      </c>
      <c r="D546" s="523" t="str">
        <f t="array" ref="D546">IFERROR(IF(INDEX('Disaggregation Records'!$F$95:$F$183,MATCH(LEFT(Z546,255),LEFT('Disaggregation Records'!$D$95:$D$183,255),0))=0,"",INDEX('Disaggregation Records'!$F$95:$F$183,MATCH(LEFT(Z546,255),LEFT('Disaggregation Records'!$D$95:$D$183,255),0))),"")</f>
        <v/>
      </c>
      <c r="E546" s="430" t="str">
        <f t="array" ref="E546">IFERROR(IF(INDEX('Disaggregation Data'!$K$315:$K$616,MATCH(LEFT(X546,255),LEFT('Disaggregation Data'!$J$315:$J$616,255),0))=0,"",INDEX('Disaggregation Data'!$K$315:$K$616,MATCH(LEFT(X546,255),LEFT('Disaggregation Data'!J$315:$J$616,255),0))),"")</f>
        <v/>
      </c>
      <c r="F546" s="431" t="str">
        <f t="array" ref="F546">IFERROR(IF(INDEX('Disaggregation Data'!$L$315:$L$616,MATCH(LEFT(X546,255),LEFT('Disaggregation Data'!$J$315:$J$616,255),0))=0,"",INDEX('Disaggregation Data'!$L$315:$L$616,MATCH(LEFT(X546,255),LEFT('Disaggregation Data'!J$315:$J$616,255),0))),"")</f>
        <v/>
      </c>
      <c r="G546" s="495" t="str">
        <f t="array" ref="G546">IFERROR(IF(INDEX('Disaggregation Data'!$M$315:$M$616,MATCH(LEFT(X546,255),LEFT('Disaggregation Data'!$J$315:$J$616,255),0))=0,(E546/F546)*100,INDEX('Disaggregation Data'!$M$315:$M$616,MATCH(LEFT(X546,255),LEFT('Disaggregation Data'!J$315:$J$616,255),0))),"")</f>
        <v/>
      </c>
      <c r="H546" s="434" t="str">
        <f t="array" ref="H546">IFERROR(IF(INDEX('Disaggregation Data'!$N$315:$N$616,MATCH(LEFT(X546,255),LEFT('Disaggregation Data'!$J$315:$J$616,255),0))=0,"",INDEX('Disaggregation Data'!$N$315:$N$616,MATCH(LEFT(X546,255),LEFT('Disaggregation Data'!J$315:$J$616,255),0))),"")</f>
        <v/>
      </c>
      <c r="I546" s="434" t="str">
        <f t="array" ref="I546">IFERROR(IF(INDEX('Disaggregation Data'!$Q$315:$Q$616,MATCH(LEFT(X546,255),LEFT('Disaggregation Data'!$J$315:$J$616,255),0))=0,"",INDEX('Disaggregation Data'!$Q$315:$Q$616,MATCH(LEFT(X546,255),LEFT('Disaggregation Data'!J$315:$J$616,255),0))),"")</f>
        <v/>
      </c>
      <c r="J546" s="448" t="str">
        <f t="array" ref="J546">IFERROR(IF(INDEX('Disaggregation Data'!$R$315:$R$616,MATCH(LEFT(X546,255),LEFT('Disaggregation Data'!$J$315:$J$616,255),0))=0,"",INDEX('Disaggregation Data'!$R$315:$R$616,MATCH(LEFT(X546,255),LEFT('Disaggregation Data'!J$315:$J$616,255),0))),"")</f>
        <v/>
      </c>
      <c r="K546" s="485"/>
      <c r="L546" s="485"/>
      <c r="M546" s="485"/>
      <c r="N546" s="485"/>
      <c r="O546" s="485"/>
      <c r="P546" s="430"/>
      <c r="Q546" s="430"/>
      <c r="R546" s="430"/>
      <c r="S546" s="430"/>
      <c r="T546" s="430"/>
      <c r="U546" s="434" t="str">
        <f t="array" ref="U546">IFERROR(IF(INDEX('Disaggregation Data'!$O$315:$O$616,MATCH(LEFT(X546,255),LEFT('Disaggregation Data'!$J$315:$J$616,255),0))=0,"",INDEX('Disaggregation Data'!$O$315:$O$616,MATCH(LEFT(X546,255),LEFT('Disaggregation Data'!J$315:$J$616,255),0))),"")</f>
        <v/>
      </c>
      <c r="V546" s="448" t="str">
        <f t="array" ref="V546">IFERROR(IF(INDEX('Disaggregation Data'!$P$315:$P$616,MATCH(LEFT(X546,255),LEFT('Disaggregation Data'!$J$315:$J$616,255),0))=0,"",INDEX('Disaggregation Data'!$P$315:$P$616,MATCH(LEFT(X546,255),LEFT('Disaggregation Data'!J$315:$J$616,255),0))),"")</f>
        <v/>
      </c>
      <c r="W546" s="528"/>
      <c r="X546" s="528" t="str">
        <f t="shared" si="36"/>
        <v/>
      </c>
      <c r="Y546" s="528">
        <f t="shared" si="37"/>
        <v>149</v>
      </c>
      <c r="Z546" s="528" t="str">
        <f t="shared" si="38"/>
        <v/>
      </c>
      <c r="AA546" s="528" t="b">
        <f t="shared" si="39"/>
        <v>0</v>
      </c>
      <c r="AB546" s="528" t="s">
        <v>2259</v>
      </c>
      <c r="AC546" s="528" t="str">
        <f t="array" ref="AC546">IFERROR(IF(INDEX('Disaggregation Records'!$G$95:$G$183,MATCH(LEFT(Z546,255),LEFT('Disaggregation Records'!$D$95:$D$183,255),0))=0,"",INDEX('Disaggregation Records'!$G$95:$G$183,MATCH(LEFT(Z546,255),LEFT('Disaggregation Records'!$D$95:$D$183,255),0))),"")</f>
        <v/>
      </c>
      <c r="AD546" s="528" t="s">
        <v>958</v>
      </c>
      <c r="AE546" s="393"/>
      <c r="AF546" s="134"/>
      <c r="AG546" s="134"/>
    </row>
    <row r="547" spans="1:33" ht="47.1" customHeight="1" x14ac:dyDescent="0.25">
      <c r="A547" s="410">
        <v>23</v>
      </c>
      <c r="B547" s="428" t="str">
        <f>IFERROR(VLOOKUP(A547,'Coverage Indicators - Section D'!$A$10:$Y$42,25,FALSE),"")</f>
        <v/>
      </c>
      <c r="C547" s="523" t="str">
        <f t="array" ref="C547">IFERROR(IF(INDEX('Disaggregation Records'!$E$95:$E$183,MATCH(LEFT(Z547,255),LEFT('Disaggregation Records'!$D$95:$D$183,255),0))=0,"",INDEX('Disaggregation Records'!$E$95:$E$183,MATCH(LEFT(Z547,255),LEFT('Disaggregation Records'!$D$95:$D$183,255),0))),"")</f>
        <v/>
      </c>
      <c r="D547" s="523" t="str">
        <f t="array" ref="D547">IFERROR(IF(INDEX('Disaggregation Records'!$F$95:$F$183,MATCH(LEFT(Z547,255),LEFT('Disaggregation Records'!$D$95:$D$183,255),0))=0,"",INDEX('Disaggregation Records'!$F$95:$F$183,MATCH(LEFT(Z547,255),LEFT('Disaggregation Records'!$D$95:$D$183,255),0))),"")</f>
        <v/>
      </c>
      <c r="E547" s="430" t="str">
        <f t="array" ref="E547">IFERROR(IF(INDEX('Disaggregation Data'!$K$315:$K$616,MATCH(LEFT(X547,255),LEFT('Disaggregation Data'!$J$315:$J$616,255),0))=0,"",INDEX('Disaggregation Data'!$K$315:$K$616,MATCH(LEFT(X547,255),LEFT('Disaggregation Data'!J$315:$J$616,255),0))),"")</f>
        <v/>
      </c>
      <c r="F547" s="431" t="str">
        <f t="array" ref="F547">IFERROR(IF(INDEX('Disaggregation Data'!$L$315:$L$616,MATCH(LEFT(X547,255),LEFT('Disaggregation Data'!$J$315:$J$616,255),0))=0,"",INDEX('Disaggregation Data'!$L$315:$L$616,MATCH(LEFT(X547,255),LEFT('Disaggregation Data'!J$315:$J$616,255),0))),"")</f>
        <v/>
      </c>
      <c r="G547" s="495" t="str">
        <f t="array" ref="G547">IFERROR(IF(INDEX('Disaggregation Data'!$M$315:$M$616,MATCH(LEFT(X547,255),LEFT('Disaggregation Data'!$J$315:$J$616,255),0))=0,(E547/F547)*100,INDEX('Disaggregation Data'!$M$315:$M$616,MATCH(LEFT(X547,255),LEFT('Disaggregation Data'!J$315:$J$616,255),0))),"")</f>
        <v/>
      </c>
      <c r="H547" s="434" t="str">
        <f t="array" ref="H547">IFERROR(IF(INDEX('Disaggregation Data'!$N$315:$N$616,MATCH(LEFT(X547,255),LEFT('Disaggregation Data'!$J$315:$J$616,255),0))=0,"",INDEX('Disaggregation Data'!$N$315:$N$616,MATCH(LEFT(X547,255),LEFT('Disaggregation Data'!J$315:$J$616,255),0))),"")</f>
        <v/>
      </c>
      <c r="I547" s="434" t="str">
        <f t="array" ref="I547">IFERROR(IF(INDEX('Disaggregation Data'!$Q$315:$Q$616,MATCH(LEFT(X547,255),LEFT('Disaggregation Data'!$J$315:$J$616,255),0))=0,"",INDEX('Disaggregation Data'!$Q$315:$Q$616,MATCH(LEFT(X547,255),LEFT('Disaggregation Data'!J$315:$J$616,255),0))),"")</f>
        <v/>
      </c>
      <c r="J547" s="448" t="str">
        <f t="array" ref="J547">IFERROR(IF(INDEX('Disaggregation Data'!$R$315:$R$616,MATCH(LEFT(X547,255),LEFT('Disaggregation Data'!$J$315:$J$616,255),0))=0,"",INDEX('Disaggregation Data'!$R$315:$R$616,MATCH(LEFT(X547,255),LEFT('Disaggregation Data'!J$315:$J$616,255),0))),"")</f>
        <v/>
      </c>
      <c r="K547" s="485"/>
      <c r="L547" s="485"/>
      <c r="M547" s="485"/>
      <c r="N547" s="485"/>
      <c r="O547" s="485"/>
      <c r="P547" s="430"/>
      <c r="Q547" s="430"/>
      <c r="R547" s="430"/>
      <c r="S547" s="430"/>
      <c r="T547" s="430"/>
      <c r="U547" s="434" t="str">
        <f t="array" ref="U547">IFERROR(IF(INDEX('Disaggregation Data'!$O$315:$O$616,MATCH(LEFT(X547,255),LEFT('Disaggregation Data'!$J$315:$J$616,255),0))=0,"",INDEX('Disaggregation Data'!$O$315:$O$616,MATCH(LEFT(X547,255),LEFT('Disaggregation Data'!J$315:$J$616,255),0))),"")</f>
        <v/>
      </c>
      <c r="V547" s="448" t="str">
        <f t="array" ref="V547">IFERROR(IF(INDEX('Disaggregation Data'!$P$315:$P$616,MATCH(LEFT(X547,255),LEFT('Disaggregation Data'!$J$315:$J$616,255),0))=0,"",INDEX('Disaggregation Data'!$P$315:$P$616,MATCH(LEFT(X547,255),LEFT('Disaggregation Data'!J$315:$J$616,255),0))),"")</f>
        <v/>
      </c>
      <c r="W547" s="528"/>
      <c r="X547" s="528" t="str">
        <f t="shared" si="36"/>
        <v/>
      </c>
      <c r="Y547" s="528">
        <f t="shared" si="37"/>
        <v>150</v>
      </c>
      <c r="Z547" s="528" t="str">
        <f t="shared" si="38"/>
        <v/>
      </c>
      <c r="AA547" s="528" t="b">
        <f t="shared" si="39"/>
        <v>0</v>
      </c>
      <c r="AB547" s="528" t="s">
        <v>2260</v>
      </c>
      <c r="AC547" s="528" t="str">
        <f t="array" ref="AC547">IFERROR(IF(INDEX('Disaggregation Records'!$G$95:$G$183,MATCH(LEFT(Z547,255),LEFT('Disaggregation Records'!$D$95:$D$183,255),0))=0,"",INDEX('Disaggregation Records'!$G$95:$G$183,MATCH(LEFT(Z547,255),LEFT('Disaggregation Records'!$D$95:$D$183,255),0))),"")</f>
        <v/>
      </c>
      <c r="AD547" s="528" t="s">
        <v>959</v>
      </c>
      <c r="AE547" s="393"/>
      <c r="AF547" s="134"/>
      <c r="AG547" s="134"/>
    </row>
    <row r="548" spans="1:33" ht="47.1" customHeight="1" x14ac:dyDescent="0.25">
      <c r="A548" s="410">
        <v>23</v>
      </c>
      <c r="B548" s="428" t="str">
        <f>IFERROR(VLOOKUP(A548,'Coverage Indicators - Section D'!$A$10:$Y$42,25,FALSE),"")</f>
        <v/>
      </c>
      <c r="C548" s="523" t="str">
        <f t="array" ref="C548">IFERROR(IF(INDEX('Disaggregation Records'!$E$95:$E$183,MATCH(LEFT(Z548,255),LEFT('Disaggregation Records'!$D$95:$D$183,255),0))=0,"",INDEX('Disaggregation Records'!$E$95:$E$183,MATCH(LEFT(Z548,255),LEFT('Disaggregation Records'!$D$95:$D$183,255),0))),"")</f>
        <v/>
      </c>
      <c r="D548" s="523" t="str">
        <f t="array" ref="D548">IFERROR(IF(INDEX('Disaggregation Records'!$F$95:$F$183,MATCH(LEFT(Z548,255),LEFT('Disaggregation Records'!$D$95:$D$183,255),0))=0,"",INDEX('Disaggregation Records'!$F$95:$F$183,MATCH(LEFT(Z548,255),LEFT('Disaggregation Records'!$D$95:$D$183,255),0))),"")</f>
        <v/>
      </c>
      <c r="E548" s="430" t="str">
        <f t="array" ref="E548">IFERROR(IF(INDEX('Disaggregation Data'!$K$315:$K$616,MATCH(LEFT(X548,255),LEFT('Disaggregation Data'!$J$315:$J$616,255),0))=0,"",INDEX('Disaggregation Data'!$K$315:$K$616,MATCH(LEFT(X548,255),LEFT('Disaggregation Data'!J$315:$J$616,255),0))),"")</f>
        <v/>
      </c>
      <c r="F548" s="431" t="str">
        <f t="array" ref="F548">IFERROR(IF(INDEX('Disaggregation Data'!$L$315:$L$616,MATCH(LEFT(X548,255),LEFT('Disaggregation Data'!$J$315:$J$616,255),0))=0,"",INDEX('Disaggregation Data'!$L$315:$L$616,MATCH(LEFT(X548,255),LEFT('Disaggregation Data'!J$315:$J$616,255),0))),"")</f>
        <v/>
      </c>
      <c r="G548" s="495" t="str">
        <f t="array" ref="G548">IFERROR(IF(INDEX('Disaggregation Data'!$M$315:$M$616,MATCH(LEFT(X548,255),LEFT('Disaggregation Data'!$J$315:$J$616,255),0))=0,(E548/F548)*100,INDEX('Disaggregation Data'!$M$315:$M$616,MATCH(LEFT(X548,255),LEFT('Disaggregation Data'!J$315:$J$616,255),0))),"")</f>
        <v/>
      </c>
      <c r="H548" s="434" t="str">
        <f t="array" ref="H548">IFERROR(IF(INDEX('Disaggregation Data'!$N$315:$N$616,MATCH(LEFT(X548,255),LEFT('Disaggregation Data'!$J$315:$J$616,255),0))=0,"",INDEX('Disaggregation Data'!$N$315:$N$616,MATCH(LEFT(X548,255),LEFT('Disaggregation Data'!J$315:$J$616,255),0))),"")</f>
        <v/>
      </c>
      <c r="I548" s="434" t="str">
        <f t="array" ref="I548">IFERROR(IF(INDEX('Disaggregation Data'!$Q$315:$Q$616,MATCH(LEFT(X548,255),LEFT('Disaggregation Data'!$J$315:$J$616,255),0))=0,"",INDEX('Disaggregation Data'!$Q$315:$Q$616,MATCH(LEFT(X548,255),LEFT('Disaggregation Data'!J$315:$J$616,255),0))),"")</f>
        <v/>
      </c>
      <c r="J548" s="448" t="str">
        <f t="array" ref="J548">IFERROR(IF(INDEX('Disaggregation Data'!$R$315:$R$616,MATCH(LEFT(X548,255),LEFT('Disaggregation Data'!$J$315:$J$616,255),0))=0,"",INDEX('Disaggregation Data'!$R$315:$R$616,MATCH(LEFT(X548,255),LEFT('Disaggregation Data'!J$315:$J$616,255),0))),"")</f>
        <v/>
      </c>
      <c r="K548" s="485"/>
      <c r="L548" s="485"/>
      <c r="M548" s="485"/>
      <c r="N548" s="485"/>
      <c r="O548" s="485"/>
      <c r="P548" s="430"/>
      <c r="Q548" s="430"/>
      <c r="R548" s="430"/>
      <c r="S548" s="430"/>
      <c r="T548" s="430"/>
      <c r="U548" s="434" t="str">
        <f t="array" ref="U548">IFERROR(IF(INDEX('Disaggregation Data'!$O$315:$O$616,MATCH(LEFT(X548,255),LEFT('Disaggregation Data'!$J$315:$J$616,255),0))=0,"",INDEX('Disaggregation Data'!$O$315:$O$616,MATCH(LEFT(X548,255),LEFT('Disaggregation Data'!J$315:$J$616,255),0))),"")</f>
        <v/>
      </c>
      <c r="V548" s="448" t="str">
        <f t="array" ref="V548">IFERROR(IF(INDEX('Disaggregation Data'!$P$315:$P$616,MATCH(LEFT(X548,255),LEFT('Disaggregation Data'!$J$315:$J$616,255),0))=0,"",INDEX('Disaggregation Data'!$P$315:$P$616,MATCH(LEFT(X548,255),LEFT('Disaggregation Data'!J$315:$J$616,255),0))),"")</f>
        <v/>
      </c>
      <c r="W548" s="528"/>
      <c r="X548" s="528" t="str">
        <f t="shared" si="36"/>
        <v/>
      </c>
      <c r="Y548" s="528">
        <f t="shared" si="37"/>
        <v>151</v>
      </c>
      <c r="Z548" s="528" t="str">
        <f t="shared" si="38"/>
        <v/>
      </c>
      <c r="AA548" s="528" t="b">
        <f t="shared" si="39"/>
        <v>0</v>
      </c>
      <c r="AB548" s="528" t="s">
        <v>2261</v>
      </c>
      <c r="AC548" s="528" t="str">
        <f t="array" ref="AC548">IFERROR(IF(INDEX('Disaggregation Records'!$G$95:$G$183,MATCH(LEFT(Z548,255),LEFT('Disaggregation Records'!$D$95:$D$183,255),0))=0,"",INDEX('Disaggregation Records'!$G$95:$G$183,MATCH(LEFT(Z548,255),LEFT('Disaggregation Records'!$D$95:$D$183,255),0))),"")</f>
        <v/>
      </c>
      <c r="AD548" s="528" t="s">
        <v>959</v>
      </c>
      <c r="AE548" s="393"/>
      <c r="AF548" s="134"/>
      <c r="AG548" s="134"/>
    </row>
    <row r="549" spans="1:33" ht="47.1" customHeight="1" x14ac:dyDescent="0.25">
      <c r="A549" s="410">
        <v>23</v>
      </c>
      <c r="B549" s="428" t="str">
        <f>IFERROR(VLOOKUP(A549,'Coverage Indicators - Section D'!$A$10:$Y$42,25,FALSE),"")</f>
        <v/>
      </c>
      <c r="C549" s="523" t="str">
        <f t="array" ref="C549">IFERROR(IF(INDEX('Disaggregation Records'!$E$95:$E$183,MATCH(LEFT(Z549,255),LEFT('Disaggregation Records'!$D$95:$D$183,255),0))=0,"",INDEX('Disaggregation Records'!$E$95:$E$183,MATCH(LEFT(Z549,255),LEFT('Disaggregation Records'!$D$95:$D$183,255),0))),"")</f>
        <v/>
      </c>
      <c r="D549" s="523" t="str">
        <f t="array" ref="D549">IFERROR(IF(INDEX('Disaggregation Records'!$F$95:$F$183,MATCH(LEFT(Z549,255),LEFT('Disaggregation Records'!$D$95:$D$183,255),0))=0,"",INDEX('Disaggregation Records'!$F$95:$F$183,MATCH(LEFT(Z549,255),LEFT('Disaggregation Records'!$D$95:$D$183,255),0))),"")</f>
        <v/>
      </c>
      <c r="E549" s="430" t="str">
        <f t="array" ref="E549">IFERROR(IF(INDEX('Disaggregation Data'!$K$315:$K$616,MATCH(LEFT(X549,255),LEFT('Disaggregation Data'!$J$315:$J$616,255),0))=0,"",INDEX('Disaggregation Data'!$K$315:$K$616,MATCH(LEFT(X549,255),LEFT('Disaggregation Data'!J$315:$J$616,255),0))),"")</f>
        <v/>
      </c>
      <c r="F549" s="431" t="str">
        <f t="array" ref="F549">IFERROR(IF(INDEX('Disaggregation Data'!$L$315:$L$616,MATCH(LEFT(X549,255),LEFT('Disaggregation Data'!$J$315:$J$616,255),0))=0,"",INDEX('Disaggregation Data'!$L$315:$L$616,MATCH(LEFT(X549,255),LEFT('Disaggregation Data'!J$315:$J$616,255),0))),"")</f>
        <v/>
      </c>
      <c r="G549" s="495" t="str">
        <f t="array" ref="G549">IFERROR(IF(INDEX('Disaggregation Data'!$M$315:$M$616,MATCH(LEFT(X549,255),LEFT('Disaggregation Data'!$J$315:$J$616,255),0))=0,(E549/F549)*100,INDEX('Disaggregation Data'!$M$315:$M$616,MATCH(LEFT(X549,255),LEFT('Disaggregation Data'!J$315:$J$616,255),0))),"")</f>
        <v/>
      </c>
      <c r="H549" s="434" t="str">
        <f t="array" ref="H549">IFERROR(IF(INDEX('Disaggregation Data'!$N$315:$N$616,MATCH(LEFT(X549,255),LEFT('Disaggregation Data'!$J$315:$J$616,255),0))=0,"",INDEX('Disaggregation Data'!$N$315:$N$616,MATCH(LEFT(X549,255),LEFT('Disaggregation Data'!J$315:$J$616,255),0))),"")</f>
        <v/>
      </c>
      <c r="I549" s="434" t="str">
        <f t="array" ref="I549">IFERROR(IF(INDEX('Disaggregation Data'!$Q$315:$Q$616,MATCH(LEFT(X549,255),LEFT('Disaggregation Data'!$J$315:$J$616,255),0))=0,"",INDEX('Disaggregation Data'!$Q$315:$Q$616,MATCH(LEFT(X549,255),LEFT('Disaggregation Data'!J$315:$J$616,255),0))),"")</f>
        <v/>
      </c>
      <c r="J549" s="448" t="str">
        <f t="array" ref="J549">IFERROR(IF(INDEX('Disaggregation Data'!$R$315:$R$616,MATCH(LEFT(X549,255),LEFT('Disaggregation Data'!$J$315:$J$616,255),0))=0,"",INDEX('Disaggregation Data'!$R$315:$R$616,MATCH(LEFT(X549,255),LEFT('Disaggregation Data'!J$315:$J$616,255),0))),"")</f>
        <v/>
      </c>
      <c r="K549" s="485"/>
      <c r="L549" s="485"/>
      <c r="M549" s="485"/>
      <c r="N549" s="485"/>
      <c r="O549" s="485"/>
      <c r="P549" s="430"/>
      <c r="Q549" s="430"/>
      <c r="R549" s="430"/>
      <c r="S549" s="430"/>
      <c r="T549" s="430"/>
      <c r="U549" s="434" t="str">
        <f t="array" ref="U549">IFERROR(IF(INDEX('Disaggregation Data'!$O$315:$O$616,MATCH(LEFT(X549,255),LEFT('Disaggregation Data'!$J$315:$J$616,255),0))=0,"",INDEX('Disaggregation Data'!$O$315:$O$616,MATCH(LEFT(X549,255),LEFT('Disaggregation Data'!J$315:$J$616,255),0))),"")</f>
        <v/>
      </c>
      <c r="V549" s="448" t="str">
        <f t="array" ref="V549">IFERROR(IF(INDEX('Disaggregation Data'!$P$315:$P$616,MATCH(LEFT(X549,255),LEFT('Disaggregation Data'!$J$315:$J$616,255),0))=0,"",INDEX('Disaggregation Data'!$P$315:$P$616,MATCH(LEFT(X549,255),LEFT('Disaggregation Data'!J$315:$J$616,255),0))),"")</f>
        <v/>
      </c>
      <c r="W549" s="528"/>
      <c r="X549" s="528" t="str">
        <f t="shared" si="36"/>
        <v/>
      </c>
      <c r="Y549" s="528">
        <f t="shared" si="37"/>
        <v>152</v>
      </c>
      <c r="Z549" s="528" t="str">
        <f t="shared" si="38"/>
        <v/>
      </c>
      <c r="AA549" s="528" t="b">
        <f t="shared" si="39"/>
        <v>0</v>
      </c>
      <c r="AB549" s="528" t="s">
        <v>2262</v>
      </c>
      <c r="AC549" s="528" t="str">
        <f t="array" ref="AC549">IFERROR(IF(INDEX('Disaggregation Records'!$G$95:$G$183,MATCH(LEFT(Z549,255),LEFT('Disaggregation Records'!$D$95:$D$183,255),0))=0,"",INDEX('Disaggregation Records'!$G$95:$G$183,MATCH(LEFT(Z549,255),LEFT('Disaggregation Records'!$D$95:$D$183,255),0))),"")</f>
        <v/>
      </c>
      <c r="AD549" s="528" t="s">
        <v>959</v>
      </c>
      <c r="AE549" s="393"/>
      <c r="AF549" s="134"/>
      <c r="AG549" s="134"/>
    </row>
    <row r="550" spans="1:33" ht="47.1" customHeight="1" x14ac:dyDescent="0.25">
      <c r="A550" s="410">
        <v>23</v>
      </c>
      <c r="B550" s="428" t="str">
        <f>IFERROR(VLOOKUP(A550,'Coverage Indicators - Section D'!$A$10:$Y$42,25,FALSE),"")</f>
        <v/>
      </c>
      <c r="C550" s="523" t="str">
        <f t="array" ref="C550">IFERROR(IF(INDEX('Disaggregation Records'!$E$95:$E$183,MATCH(LEFT(Z550,255),LEFT('Disaggregation Records'!$D$95:$D$183,255),0))=0,"",INDEX('Disaggregation Records'!$E$95:$E$183,MATCH(LEFT(Z550,255),LEFT('Disaggregation Records'!$D$95:$D$183,255),0))),"")</f>
        <v/>
      </c>
      <c r="D550" s="523" t="str">
        <f t="array" ref="D550">IFERROR(IF(INDEX('Disaggregation Records'!$F$95:$F$183,MATCH(LEFT(Z550,255),LEFT('Disaggregation Records'!$D$95:$D$183,255),0))=0,"",INDEX('Disaggregation Records'!$F$95:$F$183,MATCH(LEFT(Z550,255),LEFT('Disaggregation Records'!$D$95:$D$183,255),0))),"")</f>
        <v/>
      </c>
      <c r="E550" s="430" t="str">
        <f t="array" ref="E550">IFERROR(IF(INDEX('Disaggregation Data'!$K$315:$K$616,MATCH(LEFT(X550,255),LEFT('Disaggregation Data'!$J$315:$J$616,255),0))=0,"",INDEX('Disaggregation Data'!$K$315:$K$616,MATCH(LEFT(X550,255),LEFT('Disaggregation Data'!J$315:$J$616,255),0))),"")</f>
        <v/>
      </c>
      <c r="F550" s="431" t="str">
        <f t="array" ref="F550">IFERROR(IF(INDEX('Disaggregation Data'!$L$315:$L$616,MATCH(LEFT(X550,255),LEFT('Disaggregation Data'!$J$315:$J$616,255),0))=0,"",INDEX('Disaggregation Data'!$L$315:$L$616,MATCH(LEFT(X550,255),LEFT('Disaggregation Data'!J$315:$J$616,255),0))),"")</f>
        <v/>
      </c>
      <c r="G550" s="495" t="str">
        <f t="array" ref="G550">IFERROR(IF(INDEX('Disaggregation Data'!$M$315:$M$616,MATCH(LEFT(X550,255),LEFT('Disaggregation Data'!$J$315:$J$616,255),0))=0,(E550/F550)*100,INDEX('Disaggregation Data'!$M$315:$M$616,MATCH(LEFT(X550,255),LEFT('Disaggregation Data'!J$315:$J$616,255),0))),"")</f>
        <v/>
      </c>
      <c r="H550" s="434" t="str">
        <f t="array" ref="H550">IFERROR(IF(INDEX('Disaggregation Data'!$N$315:$N$616,MATCH(LEFT(X550,255),LEFT('Disaggregation Data'!$J$315:$J$616,255),0))=0,"",INDEX('Disaggregation Data'!$N$315:$N$616,MATCH(LEFT(X550,255),LEFT('Disaggregation Data'!J$315:$J$616,255),0))),"")</f>
        <v/>
      </c>
      <c r="I550" s="434" t="str">
        <f t="array" ref="I550">IFERROR(IF(INDEX('Disaggregation Data'!$Q$315:$Q$616,MATCH(LEFT(X550,255),LEFT('Disaggregation Data'!$J$315:$J$616,255),0))=0,"",INDEX('Disaggregation Data'!$Q$315:$Q$616,MATCH(LEFT(X550,255),LEFT('Disaggregation Data'!J$315:$J$616,255),0))),"")</f>
        <v/>
      </c>
      <c r="J550" s="448" t="str">
        <f t="array" ref="J550">IFERROR(IF(INDEX('Disaggregation Data'!$R$315:$R$616,MATCH(LEFT(X550,255),LEFT('Disaggregation Data'!$J$315:$J$616,255),0))=0,"",INDEX('Disaggregation Data'!$R$315:$R$616,MATCH(LEFT(X550,255),LEFT('Disaggregation Data'!J$315:$J$616,255),0))),"")</f>
        <v/>
      </c>
      <c r="K550" s="485"/>
      <c r="L550" s="485"/>
      <c r="M550" s="485"/>
      <c r="N550" s="485"/>
      <c r="O550" s="485"/>
      <c r="P550" s="430"/>
      <c r="Q550" s="430"/>
      <c r="R550" s="430"/>
      <c r="S550" s="430"/>
      <c r="T550" s="430"/>
      <c r="U550" s="434" t="str">
        <f t="array" ref="U550">IFERROR(IF(INDEX('Disaggregation Data'!$O$315:$O$616,MATCH(LEFT(X550,255),LEFT('Disaggregation Data'!$J$315:$J$616,255),0))=0,"",INDEX('Disaggregation Data'!$O$315:$O$616,MATCH(LEFT(X550,255),LEFT('Disaggregation Data'!J$315:$J$616,255),0))),"")</f>
        <v/>
      </c>
      <c r="V550" s="448" t="str">
        <f t="array" ref="V550">IFERROR(IF(INDEX('Disaggregation Data'!$P$315:$P$616,MATCH(LEFT(X550,255),LEFT('Disaggregation Data'!$J$315:$J$616,255),0))=0,"",INDEX('Disaggregation Data'!$P$315:$P$616,MATCH(LEFT(X550,255),LEFT('Disaggregation Data'!J$315:$J$616,255),0))),"")</f>
        <v/>
      </c>
      <c r="W550" s="528"/>
      <c r="X550" s="528" t="str">
        <f t="shared" si="36"/>
        <v/>
      </c>
      <c r="Y550" s="528">
        <f t="shared" si="37"/>
        <v>153</v>
      </c>
      <c r="Z550" s="528" t="str">
        <f t="shared" si="38"/>
        <v/>
      </c>
      <c r="AA550" s="528" t="b">
        <f t="shared" si="39"/>
        <v>0</v>
      </c>
      <c r="AB550" s="528" t="s">
        <v>2263</v>
      </c>
      <c r="AC550" s="528" t="str">
        <f t="array" ref="AC550">IFERROR(IF(INDEX('Disaggregation Records'!$G$95:$G$183,MATCH(LEFT(Z550,255),LEFT('Disaggregation Records'!$D$95:$D$183,255),0))=0,"",INDEX('Disaggregation Records'!$G$95:$G$183,MATCH(LEFT(Z550,255),LEFT('Disaggregation Records'!$D$95:$D$183,255),0))),"")</f>
        <v/>
      </c>
      <c r="AD550" s="528" t="s">
        <v>959</v>
      </c>
      <c r="AE550" s="393"/>
      <c r="AF550" s="134"/>
      <c r="AG550" s="134"/>
    </row>
    <row r="551" spans="1:33" ht="47.1" customHeight="1" x14ac:dyDescent="0.25">
      <c r="A551" s="410">
        <v>23</v>
      </c>
      <c r="B551" s="428" t="str">
        <f>IFERROR(VLOOKUP(A551,'Coverage Indicators - Section D'!$A$10:$Y$42,25,FALSE),"")</f>
        <v/>
      </c>
      <c r="C551" s="523" t="str">
        <f t="array" ref="C551">IFERROR(IF(INDEX('Disaggregation Records'!$E$95:$E$183,MATCH(LEFT(Z551,255),LEFT('Disaggregation Records'!$D$95:$D$183,255),0))=0,"",INDEX('Disaggregation Records'!$E$95:$E$183,MATCH(LEFT(Z551,255),LEFT('Disaggregation Records'!$D$95:$D$183,255),0))),"")</f>
        <v/>
      </c>
      <c r="D551" s="523" t="str">
        <f t="array" ref="D551">IFERROR(IF(INDEX('Disaggregation Records'!$F$95:$F$183,MATCH(LEFT(Z551,255),LEFT('Disaggregation Records'!$D$95:$D$183,255),0))=0,"",INDEX('Disaggregation Records'!$F$95:$F$183,MATCH(LEFT(Z551,255),LEFT('Disaggregation Records'!$D$95:$D$183,255),0))),"")</f>
        <v/>
      </c>
      <c r="E551" s="430" t="str">
        <f t="array" ref="E551">IFERROR(IF(INDEX('Disaggregation Data'!$K$315:$K$616,MATCH(LEFT(X551,255),LEFT('Disaggregation Data'!$J$315:$J$616,255),0))=0,"",INDEX('Disaggregation Data'!$K$315:$K$616,MATCH(LEFT(X551,255),LEFT('Disaggregation Data'!J$315:$J$616,255),0))),"")</f>
        <v/>
      </c>
      <c r="F551" s="431" t="str">
        <f t="array" ref="F551">IFERROR(IF(INDEX('Disaggregation Data'!$L$315:$L$616,MATCH(LEFT(X551,255),LEFT('Disaggregation Data'!$J$315:$J$616,255),0))=0,"",INDEX('Disaggregation Data'!$L$315:$L$616,MATCH(LEFT(X551,255),LEFT('Disaggregation Data'!J$315:$J$616,255),0))),"")</f>
        <v/>
      </c>
      <c r="G551" s="495" t="str">
        <f t="array" ref="G551">IFERROR(IF(INDEX('Disaggregation Data'!$M$315:$M$616,MATCH(LEFT(X551,255),LEFT('Disaggregation Data'!$J$315:$J$616,255),0))=0,(E551/F551)*100,INDEX('Disaggregation Data'!$M$315:$M$616,MATCH(LEFT(X551,255),LEFT('Disaggregation Data'!J$315:$J$616,255),0))),"")</f>
        <v/>
      </c>
      <c r="H551" s="434" t="str">
        <f t="array" ref="H551">IFERROR(IF(INDEX('Disaggregation Data'!$N$315:$N$616,MATCH(LEFT(X551,255),LEFT('Disaggregation Data'!$J$315:$J$616,255),0))=0,"",INDEX('Disaggregation Data'!$N$315:$N$616,MATCH(LEFT(X551,255),LEFT('Disaggregation Data'!J$315:$J$616,255),0))),"")</f>
        <v/>
      </c>
      <c r="I551" s="434" t="str">
        <f t="array" ref="I551">IFERROR(IF(INDEX('Disaggregation Data'!$Q$315:$Q$616,MATCH(LEFT(X551,255),LEFT('Disaggregation Data'!$J$315:$J$616,255),0))=0,"",INDEX('Disaggregation Data'!$Q$315:$Q$616,MATCH(LEFT(X551,255),LEFT('Disaggregation Data'!J$315:$J$616,255),0))),"")</f>
        <v/>
      </c>
      <c r="J551" s="448" t="str">
        <f t="array" ref="J551">IFERROR(IF(INDEX('Disaggregation Data'!$R$315:$R$616,MATCH(LEFT(X551,255),LEFT('Disaggregation Data'!$J$315:$J$616,255),0))=0,"",INDEX('Disaggregation Data'!$R$315:$R$616,MATCH(LEFT(X551,255),LEFT('Disaggregation Data'!J$315:$J$616,255),0))),"")</f>
        <v/>
      </c>
      <c r="K551" s="485"/>
      <c r="L551" s="485"/>
      <c r="M551" s="485"/>
      <c r="N551" s="485"/>
      <c r="O551" s="485"/>
      <c r="P551" s="430"/>
      <c r="Q551" s="430"/>
      <c r="R551" s="430"/>
      <c r="S551" s="430"/>
      <c r="T551" s="430"/>
      <c r="U551" s="434" t="str">
        <f t="array" ref="U551">IFERROR(IF(INDEX('Disaggregation Data'!$O$315:$O$616,MATCH(LEFT(X551,255),LEFT('Disaggregation Data'!$J$315:$J$616,255),0))=0,"",INDEX('Disaggregation Data'!$O$315:$O$616,MATCH(LEFT(X551,255),LEFT('Disaggregation Data'!J$315:$J$616,255),0))),"")</f>
        <v/>
      </c>
      <c r="V551" s="448" t="str">
        <f t="array" ref="V551">IFERROR(IF(INDEX('Disaggregation Data'!$P$315:$P$616,MATCH(LEFT(X551,255),LEFT('Disaggregation Data'!$J$315:$J$616,255),0))=0,"",INDEX('Disaggregation Data'!$P$315:$P$616,MATCH(LEFT(X551,255),LEFT('Disaggregation Data'!J$315:$J$616,255),0))),"")</f>
        <v/>
      </c>
      <c r="W551" s="528"/>
      <c r="X551" s="528" t="str">
        <f t="shared" si="36"/>
        <v/>
      </c>
      <c r="Y551" s="528">
        <f t="shared" si="37"/>
        <v>154</v>
      </c>
      <c r="Z551" s="528" t="str">
        <f t="shared" si="38"/>
        <v/>
      </c>
      <c r="AA551" s="528" t="b">
        <f t="shared" si="39"/>
        <v>0</v>
      </c>
      <c r="AB551" s="528" t="s">
        <v>2264</v>
      </c>
      <c r="AC551" s="528" t="str">
        <f t="array" ref="AC551">IFERROR(IF(INDEX('Disaggregation Records'!$G$95:$G$183,MATCH(LEFT(Z551,255),LEFT('Disaggregation Records'!$D$95:$D$183,255),0))=0,"",INDEX('Disaggregation Records'!$G$95:$G$183,MATCH(LEFT(Z551,255),LEFT('Disaggregation Records'!$D$95:$D$183,255),0))),"")</f>
        <v/>
      </c>
      <c r="AD551" s="528" t="s">
        <v>959</v>
      </c>
      <c r="AE551" s="393"/>
      <c r="AF551" s="134"/>
      <c r="AG551" s="134"/>
    </row>
    <row r="552" spans="1:33" ht="47.1" customHeight="1" x14ac:dyDescent="0.25">
      <c r="A552" s="410">
        <v>23</v>
      </c>
      <c r="B552" s="428" t="str">
        <f>IFERROR(VLOOKUP(A552,'Coverage Indicators - Section D'!$A$10:$Y$42,25,FALSE),"")</f>
        <v/>
      </c>
      <c r="C552" s="523" t="str">
        <f t="array" ref="C552">IFERROR(IF(INDEX('Disaggregation Records'!$E$95:$E$183,MATCH(LEFT(Z552,255),LEFT('Disaggregation Records'!$D$95:$D$183,255),0))=0,"",INDEX('Disaggregation Records'!$E$95:$E$183,MATCH(LEFT(Z552,255),LEFT('Disaggregation Records'!$D$95:$D$183,255),0))),"")</f>
        <v/>
      </c>
      <c r="D552" s="523" t="str">
        <f t="array" ref="D552">IFERROR(IF(INDEX('Disaggregation Records'!$F$95:$F$183,MATCH(LEFT(Z552,255),LEFT('Disaggregation Records'!$D$95:$D$183,255),0))=0,"",INDEX('Disaggregation Records'!$F$95:$F$183,MATCH(LEFT(Z552,255),LEFT('Disaggregation Records'!$D$95:$D$183,255),0))),"")</f>
        <v/>
      </c>
      <c r="E552" s="430" t="str">
        <f t="array" ref="E552">IFERROR(IF(INDEX('Disaggregation Data'!$K$315:$K$616,MATCH(LEFT(X552,255),LEFT('Disaggregation Data'!$J$315:$J$616,255),0))=0,"",INDEX('Disaggregation Data'!$K$315:$K$616,MATCH(LEFT(X552,255),LEFT('Disaggregation Data'!J$315:$J$616,255),0))),"")</f>
        <v/>
      </c>
      <c r="F552" s="431" t="str">
        <f t="array" ref="F552">IFERROR(IF(INDEX('Disaggregation Data'!$L$315:$L$616,MATCH(LEFT(X552,255),LEFT('Disaggregation Data'!$J$315:$J$616,255),0))=0,"",INDEX('Disaggregation Data'!$L$315:$L$616,MATCH(LEFT(X552,255),LEFT('Disaggregation Data'!J$315:$J$616,255),0))),"")</f>
        <v/>
      </c>
      <c r="G552" s="495" t="str">
        <f t="array" ref="G552">IFERROR(IF(INDEX('Disaggregation Data'!$M$315:$M$616,MATCH(LEFT(X552,255),LEFT('Disaggregation Data'!$J$315:$J$616,255),0))=0,(E552/F552)*100,INDEX('Disaggregation Data'!$M$315:$M$616,MATCH(LEFT(X552,255),LEFT('Disaggregation Data'!J$315:$J$616,255),0))),"")</f>
        <v/>
      </c>
      <c r="H552" s="434" t="str">
        <f t="array" ref="H552">IFERROR(IF(INDEX('Disaggregation Data'!$N$315:$N$616,MATCH(LEFT(X552,255),LEFT('Disaggregation Data'!$J$315:$J$616,255),0))=0,"",INDEX('Disaggregation Data'!$N$315:$N$616,MATCH(LEFT(X552,255),LEFT('Disaggregation Data'!J$315:$J$616,255),0))),"")</f>
        <v/>
      </c>
      <c r="I552" s="434" t="str">
        <f t="array" ref="I552">IFERROR(IF(INDEX('Disaggregation Data'!$Q$315:$Q$616,MATCH(LEFT(X552,255),LEFT('Disaggregation Data'!$J$315:$J$616,255),0))=0,"",INDEX('Disaggregation Data'!$Q$315:$Q$616,MATCH(LEFT(X552,255),LEFT('Disaggregation Data'!J$315:$J$616,255),0))),"")</f>
        <v/>
      </c>
      <c r="J552" s="448" t="str">
        <f t="array" ref="J552">IFERROR(IF(INDEX('Disaggregation Data'!$R$315:$R$616,MATCH(LEFT(X552,255),LEFT('Disaggregation Data'!$J$315:$J$616,255),0))=0,"",INDEX('Disaggregation Data'!$R$315:$R$616,MATCH(LEFT(X552,255),LEFT('Disaggregation Data'!J$315:$J$616,255),0))),"")</f>
        <v/>
      </c>
      <c r="K552" s="485"/>
      <c r="L552" s="485"/>
      <c r="M552" s="485"/>
      <c r="N552" s="485"/>
      <c r="O552" s="485"/>
      <c r="P552" s="430"/>
      <c r="Q552" s="430"/>
      <c r="R552" s="430"/>
      <c r="S552" s="430"/>
      <c r="T552" s="430"/>
      <c r="U552" s="434" t="str">
        <f t="array" ref="U552">IFERROR(IF(INDEX('Disaggregation Data'!$O$315:$O$616,MATCH(LEFT(X552,255),LEFT('Disaggregation Data'!$J$315:$J$616,255),0))=0,"",INDEX('Disaggregation Data'!$O$315:$O$616,MATCH(LEFT(X552,255),LEFT('Disaggregation Data'!J$315:$J$616,255),0))),"")</f>
        <v/>
      </c>
      <c r="V552" s="448" t="str">
        <f t="array" ref="V552">IFERROR(IF(INDEX('Disaggregation Data'!$P$315:$P$616,MATCH(LEFT(X552,255),LEFT('Disaggregation Data'!$J$315:$J$616,255),0))=0,"",INDEX('Disaggregation Data'!$P$315:$P$616,MATCH(LEFT(X552,255),LEFT('Disaggregation Data'!J$315:$J$616,255),0))),"")</f>
        <v/>
      </c>
      <c r="W552" s="528"/>
      <c r="X552" s="528" t="str">
        <f t="shared" si="36"/>
        <v/>
      </c>
      <c r="Y552" s="528">
        <f t="shared" si="37"/>
        <v>155</v>
      </c>
      <c r="Z552" s="528" t="str">
        <f t="shared" si="38"/>
        <v/>
      </c>
      <c r="AA552" s="528" t="b">
        <f t="shared" si="39"/>
        <v>0</v>
      </c>
      <c r="AB552" s="528" t="s">
        <v>2265</v>
      </c>
      <c r="AC552" s="528" t="str">
        <f t="array" ref="AC552">IFERROR(IF(INDEX('Disaggregation Records'!$G$95:$G$183,MATCH(LEFT(Z552,255),LEFT('Disaggregation Records'!$D$95:$D$183,255),0))=0,"",INDEX('Disaggregation Records'!$G$95:$G$183,MATCH(LEFT(Z552,255),LEFT('Disaggregation Records'!$D$95:$D$183,255),0))),"")</f>
        <v/>
      </c>
      <c r="AD552" s="528" t="s">
        <v>959</v>
      </c>
      <c r="AE552" s="393"/>
      <c r="AF552" s="134"/>
      <c r="AG552" s="134"/>
    </row>
    <row r="553" spans="1:33" ht="47.1" customHeight="1" x14ac:dyDescent="0.25">
      <c r="A553" s="410">
        <v>23</v>
      </c>
      <c r="B553" s="428" t="str">
        <f>IFERROR(VLOOKUP(A553,'Coverage Indicators - Section D'!$A$10:$Y$42,25,FALSE),"")</f>
        <v/>
      </c>
      <c r="C553" s="523" t="str">
        <f t="array" ref="C553">IFERROR(IF(INDEX('Disaggregation Records'!$E$95:$E$183,MATCH(LEFT(Z553,255),LEFT('Disaggregation Records'!$D$95:$D$183,255),0))=0,"",INDEX('Disaggregation Records'!$E$95:$E$183,MATCH(LEFT(Z553,255),LEFT('Disaggregation Records'!$D$95:$D$183,255),0))),"")</f>
        <v/>
      </c>
      <c r="D553" s="523" t="str">
        <f t="array" ref="D553">IFERROR(IF(INDEX('Disaggregation Records'!$F$95:$F$183,MATCH(LEFT(Z553,255),LEFT('Disaggregation Records'!$D$95:$D$183,255),0))=0,"",INDEX('Disaggregation Records'!$F$95:$F$183,MATCH(LEFT(Z553,255),LEFT('Disaggregation Records'!$D$95:$D$183,255),0))),"")</f>
        <v/>
      </c>
      <c r="E553" s="430" t="str">
        <f t="array" ref="E553">IFERROR(IF(INDEX('Disaggregation Data'!$K$315:$K$616,MATCH(LEFT(X553,255),LEFT('Disaggregation Data'!$J$315:$J$616,255),0))=0,"",INDEX('Disaggregation Data'!$K$315:$K$616,MATCH(LEFT(X553,255),LEFT('Disaggregation Data'!J$315:$J$616,255),0))),"")</f>
        <v/>
      </c>
      <c r="F553" s="431" t="str">
        <f t="array" ref="F553">IFERROR(IF(INDEX('Disaggregation Data'!$L$315:$L$616,MATCH(LEFT(X553,255),LEFT('Disaggregation Data'!$J$315:$J$616,255),0))=0,"",INDEX('Disaggregation Data'!$L$315:$L$616,MATCH(LEFT(X553,255),LEFT('Disaggregation Data'!J$315:$J$616,255),0))),"")</f>
        <v/>
      </c>
      <c r="G553" s="495" t="str">
        <f t="array" ref="G553">IFERROR(IF(INDEX('Disaggregation Data'!$M$315:$M$616,MATCH(LEFT(X553,255),LEFT('Disaggregation Data'!$J$315:$J$616,255),0))=0,(E553/F553)*100,INDEX('Disaggregation Data'!$M$315:$M$616,MATCH(LEFT(X553,255),LEFT('Disaggregation Data'!J$315:$J$616,255),0))),"")</f>
        <v/>
      </c>
      <c r="H553" s="434" t="str">
        <f t="array" ref="H553">IFERROR(IF(INDEX('Disaggregation Data'!$N$315:$N$616,MATCH(LEFT(X553,255),LEFT('Disaggregation Data'!$J$315:$J$616,255),0))=0,"",INDEX('Disaggregation Data'!$N$315:$N$616,MATCH(LEFT(X553,255),LEFT('Disaggregation Data'!J$315:$J$616,255),0))),"")</f>
        <v/>
      </c>
      <c r="I553" s="434" t="str">
        <f t="array" ref="I553">IFERROR(IF(INDEX('Disaggregation Data'!$Q$315:$Q$616,MATCH(LEFT(X553,255),LEFT('Disaggregation Data'!$J$315:$J$616,255),0))=0,"",INDEX('Disaggregation Data'!$Q$315:$Q$616,MATCH(LEFT(X553,255),LEFT('Disaggregation Data'!J$315:$J$616,255),0))),"")</f>
        <v/>
      </c>
      <c r="J553" s="448" t="str">
        <f t="array" ref="J553">IFERROR(IF(INDEX('Disaggregation Data'!$R$315:$R$616,MATCH(LEFT(X553,255),LEFT('Disaggregation Data'!$J$315:$J$616,255),0))=0,"",INDEX('Disaggregation Data'!$R$315:$R$616,MATCH(LEFT(X553,255),LEFT('Disaggregation Data'!J$315:$J$616,255),0))),"")</f>
        <v/>
      </c>
      <c r="K553" s="485"/>
      <c r="L553" s="485"/>
      <c r="M553" s="485"/>
      <c r="N553" s="485"/>
      <c r="O553" s="485"/>
      <c r="P553" s="430"/>
      <c r="Q553" s="430"/>
      <c r="R553" s="430"/>
      <c r="S553" s="430"/>
      <c r="T553" s="430"/>
      <c r="U553" s="434" t="str">
        <f t="array" ref="U553">IFERROR(IF(INDEX('Disaggregation Data'!$O$315:$O$616,MATCH(LEFT(X553,255),LEFT('Disaggregation Data'!$J$315:$J$616,255),0))=0,"",INDEX('Disaggregation Data'!$O$315:$O$616,MATCH(LEFT(X553,255),LEFT('Disaggregation Data'!J$315:$J$616,255),0))),"")</f>
        <v/>
      </c>
      <c r="V553" s="448" t="str">
        <f t="array" ref="V553">IFERROR(IF(INDEX('Disaggregation Data'!$P$315:$P$616,MATCH(LEFT(X553,255),LEFT('Disaggregation Data'!$J$315:$J$616,255),0))=0,"",INDEX('Disaggregation Data'!$P$315:$P$616,MATCH(LEFT(X553,255),LEFT('Disaggregation Data'!J$315:$J$616,255),0))),"")</f>
        <v/>
      </c>
      <c r="W553" s="528"/>
      <c r="X553" s="528" t="str">
        <f t="shared" si="36"/>
        <v/>
      </c>
      <c r="Y553" s="528">
        <f t="shared" si="37"/>
        <v>156</v>
      </c>
      <c r="Z553" s="528" t="str">
        <f t="shared" si="38"/>
        <v/>
      </c>
      <c r="AA553" s="528" t="b">
        <f t="shared" si="39"/>
        <v>0</v>
      </c>
      <c r="AB553" s="528" t="s">
        <v>2266</v>
      </c>
      <c r="AC553" s="528" t="str">
        <f t="array" ref="AC553">IFERROR(IF(INDEX('Disaggregation Records'!$G$95:$G$183,MATCH(LEFT(Z553,255),LEFT('Disaggregation Records'!$D$95:$D$183,255),0))=0,"",INDEX('Disaggregation Records'!$G$95:$G$183,MATCH(LEFT(Z553,255),LEFT('Disaggregation Records'!$D$95:$D$183,255),0))),"")</f>
        <v/>
      </c>
      <c r="AD553" s="528" t="s">
        <v>959</v>
      </c>
      <c r="AE553" s="393"/>
      <c r="AF553" s="134"/>
      <c r="AG553" s="134"/>
    </row>
    <row r="554" spans="1:33" ht="47.1" customHeight="1" x14ac:dyDescent="0.25">
      <c r="A554" s="410">
        <v>23</v>
      </c>
      <c r="B554" s="428" t="str">
        <f>IFERROR(VLOOKUP(A554,'Coverage Indicators - Section D'!$A$10:$Y$42,25,FALSE),"")</f>
        <v/>
      </c>
      <c r="C554" s="523" t="str">
        <f t="array" ref="C554">IFERROR(IF(INDEX('Disaggregation Records'!$E$95:$E$183,MATCH(LEFT(Z554,255),LEFT('Disaggregation Records'!$D$95:$D$183,255),0))=0,"",INDEX('Disaggregation Records'!$E$95:$E$183,MATCH(LEFT(Z554,255),LEFT('Disaggregation Records'!$D$95:$D$183,255),0))),"")</f>
        <v/>
      </c>
      <c r="D554" s="523" t="str">
        <f t="array" ref="D554">IFERROR(IF(INDEX('Disaggregation Records'!$F$95:$F$183,MATCH(LEFT(Z554,255),LEFT('Disaggregation Records'!$D$95:$D$183,255),0))=0,"",INDEX('Disaggregation Records'!$F$95:$F$183,MATCH(LEFT(Z554,255),LEFT('Disaggregation Records'!$D$95:$D$183,255),0))),"")</f>
        <v/>
      </c>
      <c r="E554" s="430" t="str">
        <f t="array" ref="E554">IFERROR(IF(INDEX('Disaggregation Data'!$K$315:$K$616,MATCH(LEFT(X554,255),LEFT('Disaggregation Data'!$J$315:$J$616,255),0))=0,"",INDEX('Disaggregation Data'!$K$315:$K$616,MATCH(LEFT(X554,255),LEFT('Disaggregation Data'!J$315:$J$616,255),0))),"")</f>
        <v/>
      </c>
      <c r="F554" s="431" t="str">
        <f t="array" ref="F554">IFERROR(IF(INDEX('Disaggregation Data'!$L$315:$L$616,MATCH(LEFT(X554,255),LEFT('Disaggregation Data'!$J$315:$J$616,255),0))=0,"",INDEX('Disaggregation Data'!$L$315:$L$616,MATCH(LEFT(X554,255),LEFT('Disaggregation Data'!J$315:$J$616,255),0))),"")</f>
        <v/>
      </c>
      <c r="G554" s="495" t="str">
        <f t="array" ref="G554">IFERROR(IF(INDEX('Disaggregation Data'!$M$315:$M$616,MATCH(LEFT(X554,255),LEFT('Disaggregation Data'!$J$315:$J$616,255),0))=0,(E554/F554)*100,INDEX('Disaggregation Data'!$M$315:$M$616,MATCH(LEFT(X554,255),LEFT('Disaggregation Data'!J$315:$J$616,255),0))),"")</f>
        <v/>
      </c>
      <c r="H554" s="434" t="str">
        <f t="array" ref="H554">IFERROR(IF(INDEX('Disaggregation Data'!$N$315:$N$616,MATCH(LEFT(X554,255),LEFT('Disaggregation Data'!$J$315:$J$616,255),0))=0,"",INDEX('Disaggregation Data'!$N$315:$N$616,MATCH(LEFT(X554,255),LEFT('Disaggregation Data'!J$315:$J$616,255),0))),"")</f>
        <v/>
      </c>
      <c r="I554" s="434" t="str">
        <f t="array" ref="I554">IFERROR(IF(INDEX('Disaggregation Data'!$Q$315:$Q$616,MATCH(LEFT(X554,255),LEFT('Disaggregation Data'!$J$315:$J$616,255),0))=0,"",INDEX('Disaggregation Data'!$Q$315:$Q$616,MATCH(LEFT(X554,255),LEFT('Disaggregation Data'!J$315:$J$616,255),0))),"")</f>
        <v/>
      </c>
      <c r="J554" s="448" t="str">
        <f t="array" ref="J554">IFERROR(IF(INDEX('Disaggregation Data'!$R$315:$R$616,MATCH(LEFT(X554,255),LEFT('Disaggregation Data'!$J$315:$J$616,255),0))=0,"",INDEX('Disaggregation Data'!$R$315:$R$616,MATCH(LEFT(X554,255),LEFT('Disaggregation Data'!J$315:$J$616,255),0))),"")</f>
        <v/>
      </c>
      <c r="K554" s="485"/>
      <c r="L554" s="485"/>
      <c r="M554" s="485"/>
      <c r="N554" s="485"/>
      <c r="O554" s="485"/>
      <c r="P554" s="430"/>
      <c r="Q554" s="430"/>
      <c r="R554" s="430"/>
      <c r="S554" s="430"/>
      <c r="T554" s="430"/>
      <c r="U554" s="434" t="str">
        <f t="array" ref="U554">IFERROR(IF(INDEX('Disaggregation Data'!$O$315:$O$616,MATCH(LEFT(X554,255),LEFT('Disaggregation Data'!$J$315:$J$616,255),0))=0,"",INDEX('Disaggregation Data'!$O$315:$O$616,MATCH(LEFT(X554,255),LEFT('Disaggregation Data'!J$315:$J$616,255),0))),"")</f>
        <v/>
      </c>
      <c r="V554" s="448" t="str">
        <f t="array" ref="V554">IFERROR(IF(INDEX('Disaggregation Data'!$P$315:$P$616,MATCH(LEFT(X554,255),LEFT('Disaggregation Data'!$J$315:$J$616,255),0))=0,"",INDEX('Disaggregation Data'!$P$315:$P$616,MATCH(LEFT(X554,255),LEFT('Disaggregation Data'!J$315:$J$616,255),0))),"")</f>
        <v/>
      </c>
      <c r="W554" s="528"/>
      <c r="X554" s="528" t="str">
        <f t="shared" si="36"/>
        <v/>
      </c>
      <c r="Y554" s="528">
        <f t="shared" si="37"/>
        <v>157</v>
      </c>
      <c r="Z554" s="528" t="str">
        <f t="shared" si="38"/>
        <v/>
      </c>
      <c r="AA554" s="528" t="b">
        <f t="shared" si="39"/>
        <v>0</v>
      </c>
      <c r="AB554" s="528" t="s">
        <v>2267</v>
      </c>
      <c r="AC554" s="528" t="str">
        <f t="array" ref="AC554">IFERROR(IF(INDEX('Disaggregation Records'!$G$95:$G$183,MATCH(LEFT(Z554,255),LEFT('Disaggregation Records'!$D$95:$D$183,255),0))=0,"",INDEX('Disaggregation Records'!$G$95:$G$183,MATCH(LEFT(Z554,255),LEFT('Disaggregation Records'!$D$95:$D$183,255),0))),"")</f>
        <v/>
      </c>
      <c r="AD554" s="528" t="s">
        <v>959</v>
      </c>
      <c r="AE554" s="393"/>
      <c r="AF554" s="134"/>
      <c r="AG554" s="134"/>
    </row>
    <row r="555" spans="1:33" ht="47.1" customHeight="1" x14ac:dyDescent="0.25">
      <c r="A555" s="410">
        <v>23</v>
      </c>
      <c r="B555" s="428" t="str">
        <f>IFERROR(VLOOKUP(A555,'Coverage Indicators - Section D'!$A$10:$Y$42,25,FALSE),"")</f>
        <v/>
      </c>
      <c r="C555" s="523" t="str">
        <f t="array" ref="C555">IFERROR(IF(INDEX('Disaggregation Records'!$E$95:$E$183,MATCH(LEFT(Z555,255),LEFT('Disaggregation Records'!$D$95:$D$183,255),0))=0,"",INDEX('Disaggregation Records'!$E$95:$E$183,MATCH(LEFT(Z555,255),LEFT('Disaggregation Records'!$D$95:$D$183,255),0))),"")</f>
        <v/>
      </c>
      <c r="D555" s="523" t="str">
        <f t="array" ref="D555">IFERROR(IF(INDEX('Disaggregation Records'!$F$95:$F$183,MATCH(LEFT(Z555,255),LEFT('Disaggregation Records'!$D$95:$D$183,255),0))=0,"",INDEX('Disaggregation Records'!$F$95:$F$183,MATCH(LEFT(Z555,255),LEFT('Disaggregation Records'!$D$95:$D$183,255),0))),"")</f>
        <v/>
      </c>
      <c r="E555" s="430" t="str">
        <f t="array" ref="E555">IFERROR(IF(INDEX('Disaggregation Data'!$K$315:$K$616,MATCH(LEFT(X555,255),LEFT('Disaggregation Data'!$J$315:$J$616,255),0))=0,"",INDEX('Disaggregation Data'!$K$315:$K$616,MATCH(LEFT(X555,255),LEFT('Disaggregation Data'!J$315:$J$616,255),0))),"")</f>
        <v/>
      </c>
      <c r="F555" s="431" t="str">
        <f t="array" ref="F555">IFERROR(IF(INDEX('Disaggregation Data'!$L$315:$L$616,MATCH(LEFT(X555,255),LEFT('Disaggregation Data'!$J$315:$J$616,255),0))=0,"",INDEX('Disaggregation Data'!$L$315:$L$616,MATCH(LEFT(X555,255),LEFT('Disaggregation Data'!J$315:$J$616,255),0))),"")</f>
        <v/>
      </c>
      <c r="G555" s="495" t="str">
        <f t="array" ref="G555">IFERROR(IF(INDEX('Disaggregation Data'!$M$315:$M$616,MATCH(LEFT(X555,255),LEFT('Disaggregation Data'!$J$315:$J$616,255),0))=0,(E555/F555)*100,INDEX('Disaggregation Data'!$M$315:$M$616,MATCH(LEFT(X555,255),LEFT('Disaggregation Data'!J$315:$J$616,255),0))),"")</f>
        <v/>
      </c>
      <c r="H555" s="434" t="str">
        <f t="array" ref="H555">IFERROR(IF(INDEX('Disaggregation Data'!$N$315:$N$616,MATCH(LEFT(X555,255),LEFT('Disaggregation Data'!$J$315:$J$616,255),0))=0,"",INDEX('Disaggregation Data'!$N$315:$N$616,MATCH(LEFT(X555,255),LEFT('Disaggregation Data'!J$315:$J$616,255),0))),"")</f>
        <v/>
      </c>
      <c r="I555" s="434" t="str">
        <f t="array" ref="I555">IFERROR(IF(INDEX('Disaggregation Data'!$Q$315:$Q$616,MATCH(LEFT(X555,255),LEFT('Disaggregation Data'!$J$315:$J$616,255),0))=0,"",INDEX('Disaggregation Data'!$Q$315:$Q$616,MATCH(LEFT(X555,255),LEFT('Disaggregation Data'!J$315:$J$616,255),0))),"")</f>
        <v/>
      </c>
      <c r="J555" s="448" t="str">
        <f t="array" ref="J555">IFERROR(IF(INDEX('Disaggregation Data'!$R$315:$R$616,MATCH(LEFT(X555,255),LEFT('Disaggregation Data'!$J$315:$J$616,255),0))=0,"",INDEX('Disaggregation Data'!$R$315:$R$616,MATCH(LEFT(X555,255),LEFT('Disaggregation Data'!J$315:$J$616,255),0))),"")</f>
        <v/>
      </c>
      <c r="K555" s="485"/>
      <c r="L555" s="485"/>
      <c r="M555" s="485"/>
      <c r="N555" s="485"/>
      <c r="O555" s="485"/>
      <c r="P555" s="430"/>
      <c r="Q555" s="430"/>
      <c r="R555" s="430"/>
      <c r="S555" s="430"/>
      <c r="T555" s="430"/>
      <c r="U555" s="434" t="str">
        <f t="array" ref="U555">IFERROR(IF(INDEX('Disaggregation Data'!$O$315:$O$616,MATCH(LEFT(X555,255),LEFT('Disaggregation Data'!$J$315:$J$616,255),0))=0,"",INDEX('Disaggregation Data'!$O$315:$O$616,MATCH(LEFT(X555,255),LEFT('Disaggregation Data'!J$315:$J$616,255),0))),"")</f>
        <v/>
      </c>
      <c r="V555" s="448" t="str">
        <f t="array" ref="V555">IFERROR(IF(INDEX('Disaggregation Data'!$P$315:$P$616,MATCH(LEFT(X555,255),LEFT('Disaggregation Data'!$J$315:$J$616,255),0))=0,"",INDEX('Disaggregation Data'!$P$315:$P$616,MATCH(LEFT(X555,255),LEFT('Disaggregation Data'!J$315:$J$616,255),0))),"")</f>
        <v/>
      </c>
      <c r="W555" s="528"/>
      <c r="X555" s="528" t="str">
        <f t="shared" si="36"/>
        <v/>
      </c>
      <c r="Y555" s="528">
        <f t="shared" si="37"/>
        <v>158</v>
      </c>
      <c r="Z555" s="528" t="str">
        <f t="shared" si="38"/>
        <v/>
      </c>
      <c r="AA555" s="528" t="b">
        <f t="shared" si="39"/>
        <v>0</v>
      </c>
      <c r="AB555" s="528" t="s">
        <v>2268</v>
      </c>
      <c r="AC555" s="528" t="str">
        <f t="array" ref="AC555">IFERROR(IF(INDEX('Disaggregation Records'!$G$95:$G$183,MATCH(LEFT(Z555,255),LEFT('Disaggregation Records'!$D$95:$D$183,255),0))=0,"",INDEX('Disaggregation Records'!$G$95:$G$183,MATCH(LEFT(Z555,255),LEFT('Disaggregation Records'!$D$95:$D$183,255),0))),"")</f>
        <v/>
      </c>
      <c r="AD555" s="528" t="s">
        <v>959</v>
      </c>
      <c r="AE555" s="393"/>
      <c r="AF555" s="134"/>
      <c r="AG555" s="134"/>
    </row>
    <row r="556" spans="1:33" ht="47.1" customHeight="1" x14ac:dyDescent="0.25">
      <c r="A556" s="410">
        <v>23</v>
      </c>
      <c r="B556" s="428" t="str">
        <f>IFERROR(VLOOKUP(A556,'Coverage Indicators - Section D'!$A$10:$Y$42,25,FALSE),"")</f>
        <v/>
      </c>
      <c r="C556" s="523" t="str">
        <f t="array" ref="C556">IFERROR(IF(INDEX('Disaggregation Records'!$E$95:$E$183,MATCH(LEFT(Z556,255),LEFT('Disaggregation Records'!$D$95:$D$183,255),0))=0,"",INDEX('Disaggregation Records'!$E$95:$E$183,MATCH(LEFT(Z556,255),LEFT('Disaggregation Records'!$D$95:$D$183,255),0))),"")</f>
        <v/>
      </c>
      <c r="D556" s="523" t="str">
        <f t="array" ref="D556">IFERROR(IF(INDEX('Disaggregation Records'!$F$95:$F$183,MATCH(LEFT(Z556,255),LEFT('Disaggregation Records'!$D$95:$D$183,255),0))=0,"",INDEX('Disaggregation Records'!$F$95:$F$183,MATCH(LEFT(Z556,255),LEFT('Disaggregation Records'!$D$95:$D$183,255),0))),"")</f>
        <v/>
      </c>
      <c r="E556" s="430" t="str">
        <f t="array" ref="E556">IFERROR(IF(INDEX('Disaggregation Data'!$K$315:$K$616,MATCH(LEFT(X556,255),LEFT('Disaggregation Data'!$J$315:$J$616,255),0))=0,"",INDEX('Disaggregation Data'!$K$315:$K$616,MATCH(LEFT(X556,255),LEFT('Disaggregation Data'!J$315:$J$616,255),0))),"")</f>
        <v/>
      </c>
      <c r="F556" s="431" t="str">
        <f t="array" ref="F556">IFERROR(IF(INDEX('Disaggregation Data'!$L$315:$L$616,MATCH(LEFT(X556,255),LEFT('Disaggregation Data'!$J$315:$J$616,255),0))=0,"",INDEX('Disaggregation Data'!$L$315:$L$616,MATCH(LEFT(X556,255),LEFT('Disaggregation Data'!J$315:$J$616,255),0))),"")</f>
        <v/>
      </c>
      <c r="G556" s="495" t="str">
        <f t="array" ref="G556">IFERROR(IF(INDEX('Disaggregation Data'!$M$315:$M$616,MATCH(LEFT(X556,255),LEFT('Disaggregation Data'!$J$315:$J$616,255),0))=0,(E556/F556)*100,INDEX('Disaggregation Data'!$M$315:$M$616,MATCH(LEFT(X556,255),LEFT('Disaggregation Data'!J$315:$J$616,255),0))),"")</f>
        <v/>
      </c>
      <c r="H556" s="434" t="str">
        <f t="array" ref="H556">IFERROR(IF(INDEX('Disaggregation Data'!$N$315:$N$616,MATCH(LEFT(X556,255),LEFT('Disaggregation Data'!$J$315:$J$616,255),0))=0,"",INDEX('Disaggregation Data'!$N$315:$N$616,MATCH(LEFT(X556,255),LEFT('Disaggregation Data'!J$315:$J$616,255),0))),"")</f>
        <v/>
      </c>
      <c r="I556" s="434" t="str">
        <f t="array" ref="I556">IFERROR(IF(INDEX('Disaggregation Data'!$Q$315:$Q$616,MATCH(LEFT(X556,255),LEFT('Disaggregation Data'!$J$315:$J$616,255),0))=0,"",INDEX('Disaggregation Data'!$Q$315:$Q$616,MATCH(LEFT(X556,255),LEFT('Disaggregation Data'!J$315:$J$616,255),0))),"")</f>
        <v/>
      </c>
      <c r="J556" s="448" t="str">
        <f t="array" ref="J556">IFERROR(IF(INDEX('Disaggregation Data'!$R$315:$R$616,MATCH(LEFT(X556,255),LEFT('Disaggregation Data'!$J$315:$J$616,255),0))=0,"",INDEX('Disaggregation Data'!$R$315:$R$616,MATCH(LEFT(X556,255),LEFT('Disaggregation Data'!J$315:$J$616,255),0))),"")</f>
        <v/>
      </c>
      <c r="K556" s="485"/>
      <c r="L556" s="485"/>
      <c r="M556" s="485"/>
      <c r="N556" s="485"/>
      <c r="O556" s="485"/>
      <c r="P556" s="430"/>
      <c r="Q556" s="430"/>
      <c r="R556" s="430"/>
      <c r="S556" s="430"/>
      <c r="T556" s="430"/>
      <c r="U556" s="434" t="str">
        <f t="array" ref="U556">IFERROR(IF(INDEX('Disaggregation Data'!$O$315:$O$616,MATCH(LEFT(X556,255),LEFT('Disaggregation Data'!$J$315:$J$616,255),0))=0,"",INDEX('Disaggregation Data'!$O$315:$O$616,MATCH(LEFT(X556,255),LEFT('Disaggregation Data'!J$315:$J$616,255),0))),"")</f>
        <v/>
      </c>
      <c r="V556" s="448" t="str">
        <f t="array" ref="V556">IFERROR(IF(INDEX('Disaggregation Data'!$P$315:$P$616,MATCH(LEFT(X556,255),LEFT('Disaggregation Data'!$J$315:$J$616,255),0))=0,"",INDEX('Disaggregation Data'!$P$315:$P$616,MATCH(LEFT(X556,255),LEFT('Disaggregation Data'!J$315:$J$616,255),0))),"")</f>
        <v/>
      </c>
      <c r="W556" s="528"/>
      <c r="X556" s="528" t="str">
        <f t="shared" si="36"/>
        <v/>
      </c>
      <c r="Y556" s="528">
        <f t="shared" si="37"/>
        <v>159</v>
      </c>
      <c r="Z556" s="528" t="str">
        <f t="shared" si="38"/>
        <v/>
      </c>
      <c r="AA556" s="528" t="b">
        <f t="shared" si="39"/>
        <v>0</v>
      </c>
      <c r="AB556" s="528" t="s">
        <v>2269</v>
      </c>
      <c r="AC556" s="528" t="str">
        <f t="array" ref="AC556">IFERROR(IF(INDEX('Disaggregation Records'!$G$95:$G$183,MATCH(LEFT(Z556,255),LEFT('Disaggregation Records'!$D$95:$D$183,255),0))=0,"",INDEX('Disaggregation Records'!$G$95:$G$183,MATCH(LEFT(Z556,255),LEFT('Disaggregation Records'!$D$95:$D$183,255),0))),"")</f>
        <v/>
      </c>
      <c r="AD556" s="528" t="s">
        <v>959</v>
      </c>
      <c r="AE556" s="393"/>
      <c r="AF556" s="134"/>
      <c r="AG556" s="134"/>
    </row>
    <row r="557" spans="1:33" ht="47.1" customHeight="1" x14ac:dyDescent="0.25">
      <c r="A557" s="410">
        <v>24</v>
      </c>
      <c r="B557" s="428" t="str">
        <f>IFERROR(VLOOKUP(A557,'Coverage Indicators - Section D'!$A$10:$Y$42,25,FALSE),"")</f>
        <v/>
      </c>
      <c r="C557" s="523" t="str">
        <f t="array" ref="C557">IFERROR(IF(INDEX('Disaggregation Records'!$E$95:$E$183,MATCH(LEFT(Z557,255),LEFT('Disaggregation Records'!$D$95:$D$183,255),0))=0,"",INDEX('Disaggregation Records'!$E$95:$E$183,MATCH(LEFT(Z557,255),LEFT('Disaggregation Records'!$D$95:$D$183,255),0))),"")</f>
        <v/>
      </c>
      <c r="D557" s="523" t="str">
        <f t="array" ref="D557">IFERROR(IF(INDEX('Disaggregation Records'!$F$95:$F$183,MATCH(LEFT(Z557,255),LEFT('Disaggregation Records'!$D$95:$D$183,255),0))=0,"",INDEX('Disaggregation Records'!$F$95:$F$183,MATCH(LEFT(Z557,255),LEFT('Disaggregation Records'!$D$95:$D$183,255),0))),"")</f>
        <v/>
      </c>
      <c r="E557" s="430" t="str">
        <f t="array" ref="E557">IFERROR(IF(INDEX('Disaggregation Data'!$K$315:$K$616,MATCH(LEFT(X557,255),LEFT('Disaggregation Data'!$J$315:$J$616,255),0))=0,"",INDEX('Disaggregation Data'!$K$315:$K$616,MATCH(LEFT(X557,255),LEFT('Disaggregation Data'!J$315:$J$616,255),0))),"")</f>
        <v/>
      </c>
      <c r="F557" s="431" t="str">
        <f t="array" ref="F557">IFERROR(IF(INDEX('Disaggregation Data'!$L$315:$L$616,MATCH(LEFT(X557,255),LEFT('Disaggregation Data'!$J$315:$J$616,255),0))=0,"",INDEX('Disaggregation Data'!$L$315:$L$616,MATCH(LEFT(X557,255),LEFT('Disaggregation Data'!J$315:$J$616,255),0))),"")</f>
        <v/>
      </c>
      <c r="G557" s="495" t="str">
        <f t="array" ref="G557">IFERROR(IF(INDEX('Disaggregation Data'!$M$315:$M$616,MATCH(LEFT(X557,255),LEFT('Disaggregation Data'!$J$315:$J$616,255),0))=0,(E557/F557)*100,INDEX('Disaggregation Data'!$M$315:$M$616,MATCH(LEFT(X557,255),LEFT('Disaggregation Data'!J$315:$J$616,255),0))),"")</f>
        <v/>
      </c>
      <c r="H557" s="434" t="str">
        <f t="array" ref="H557">IFERROR(IF(INDEX('Disaggregation Data'!$N$315:$N$616,MATCH(LEFT(X557,255),LEFT('Disaggregation Data'!$J$315:$J$616,255),0))=0,"",INDEX('Disaggregation Data'!$N$315:$N$616,MATCH(LEFT(X557,255),LEFT('Disaggregation Data'!J$315:$J$616,255),0))),"")</f>
        <v/>
      </c>
      <c r="I557" s="434" t="str">
        <f t="array" ref="I557">IFERROR(IF(INDEX('Disaggregation Data'!$Q$315:$Q$616,MATCH(LEFT(X557,255),LEFT('Disaggregation Data'!$J$315:$J$616,255),0))=0,"",INDEX('Disaggregation Data'!$Q$315:$Q$616,MATCH(LEFT(X557,255),LEFT('Disaggregation Data'!J$315:$J$616,255),0))),"")</f>
        <v/>
      </c>
      <c r="J557" s="448" t="str">
        <f t="array" ref="J557">IFERROR(IF(INDEX('Disaggregation Data'!$R$315:$R$616,MATCH(LEFT(X557,255),LEFT('Disaggregation Data'!$J$315:$J$616,255),0))=0,"",INDEX('Disaggregation Data'!$R$315:$R$616,MATCH(LEFT(X557,255),LEFT('Disaggregation Data'!J$315:$J$616,255),0))),"")</f>
        <v/>
      </c>
      <c r="K557" s="485"/>
      <c r="L557" s="485"/>
      <c r="M557" s="485"/>
      <c r="N557" s="485"/>
      <c r="O557" s="485"/>
      <c r="P557" s="430"/>
      <c r="Q557" s="430"/>
      <c r="R557" s="430"/>
      <c r="S557" s="430"/>
      <c r="T557" s="430"/>
      <c r="U557" s="434" t="str">
        <f t="array" ref="U557">IFERROR(IF(INDEX('Disaggregation Data'!$O$315:$O$616,MATCH(LEFT(X557,255),LEFT('Disaggregation Data'!$J$315:$J$616,255),0))=0,"",INDEX('Disaggregation Data'!$O$315:$O$616,MATCH(LEFT(X557,255),LEFT('Disaggregation Data'!J$315:$J$616,255),0))),"")</f>
        <v/>
      </c>
      <c r="V557" s="448" t="str">
        <f t="array" ref="V557">IFERROR(IF(INDEX('Disaggregation Data'!$P$315:$P$616,MATCH(LEFT(X557,255),LEFT('Disaggregation Data'!$J$315:$J$616,255),0))=0,"",INDEX('Disaggregation Data'!$P$315:$P$616,MATCH(LEFT(X557,255),LEFT('Disaggregation Data'!J$315:$J$616,255),0))),"")</f>
        <v/>
      </c>
      <c r="W557" s="528"/>
      <c r="X557" s="528" t="str">
        <f t="shared" si="36"/>
        <v/>
      </c>
      <c r="Y557" s="528">
        <f t="shared" si="37"/>
        <v>160</v>
      </c>
      <c r="Z557" s="528" t="str">
        <f t="shared" si="38"/>
        <v/>
      </c>
      <c r="AA557" s="528" t="b">
        <f t="shared" si="39"/>
        <v>0</v>
      </c>
      <c r="AB557" s="528" t="s">
        <v>2270</v>
      </c>
      <c r="AC557" s="528" t="str">
        <f t="array" ref="AC557">IFERROR(IF(INDEX('Disaggregation Records'!$G$95:$G$183,MATCH(LEFT(Z557,255),LEFT('Disaggregation Records'!$D$95:$D$183,255),0))=0,"",INDEX('Disaggregation Records'!$G$95:$G$183,MATCH(LEFT(Z557,255),LEFT('Disaggregation Records'!$D$95:$D$183,255),0))),"")</f>
        <v/>
      </c>
      <c r="AD557" s="528" t="s">
        <v>960</v>
      </c>
      <c r="AE557" s="393"/>
      <c r="AF557" s="134"/>
      <c r="AG557" s="134"/>
    </row>
    <row r="558" spans="1:33" ht="47.1" customHeight="1" x14ac:dyDescent="0.25">
      <c r="A558" s="410">
        <v>24</v>
      </c>
      <c r="B558" s="428" t="str">
        <f>IFERROR(VLOOKUP(A558,'Coverage Indicators - Section D'!$A$10:$Y$42,25,FALSE),"")</f>
        <v/>
      </c>
      <c r="C558" s="523" t="str">
        <f t="array" ref="C558">IFERROR(IF(INDEX('Disaggregation Records'!$E$95:$E$183,MATCH(LEFT(Z558,255),LEFT('Disaggregation Records'!$D$95:$D$183,255),0))=0,"",INDEX('Disaggregation Records'!$E$95:$E$183,MATCH(LEFT(Z558,255),LEFT('Disaggregation Records'!$D$95:$D$183,255),0))),"")</f>
        <v/>
      </c>
      <c r="D558" s="523" t="str">
        <f t="array" ref="D558">IFERROR(IF(INDEX('Disaggregation Records'!$F$95:$F$183,MATCH(LEFT(Z558,255),LEFT('Disaggregation Records'!$D$95:$D$183,255),0))=0,"",INDEX('Disaggregation Records'!$F$95:$F$183,MATCH(LEFT(Z558,255),LEFT('Disaggregation Records'!$D$95:$D$183,255),0))),"")</f>
        <v/>
      </c>
      <c r="E558" s="430" t="str">
        <f t="array" ref="E558">IFERROR(IF(INDEX('Disaggregation Data'!$K$315:$K$616,MATCH(LEFT(X558,255),LEFT('Disaggregation Data'!$J$315:$J$616,255),0))=0,"",INDEX('Disaggregation Data'!$K$315:$K$616,MATCH(LEFT(X558,255),LEFT('Disaggregation Data'!J$315:$J$616,255),0))),"")</f>
        <v/>
      </c>
      <c r="F558" s="431" t="str">
        <f t="array" ref="F558">IFERROR(IF(INDEX('Disaggregation Data'!$L$315:$L$616,MATCH(LEFT(X558,255),LEFT('Disaggregation Data'!$J$315:$J$616,255),0))=0,"",INDEX('Disaggregation Data'!$L$315:$L$616,MATCH(LEFT(X558,255),LEFT('Disaggregation Data'!J$315:$J$616,255),0))),"")</f>
        <v/>
      </c>
      <c r="G558" s="495" t="str">
        <f t="array" ref="G558">IFERROR(IF(INDEX('Disaggregation Data'!$M$315:$M$616,MATCH(LEFT(X558,255),LEFT('Disaggregation Data'!$J$315:$J$616,255),0))=0,(E558/F558)*100,INDEX('Disaggregation Data'!$M$315:$M$616,MATCH(LEFT(X558,255),LEFT('Disaggregation Data'!J$315:$J$616,255),0))),"")</f>
        <v/>
      </c>
      <c r="H558" s="434" t="str">
        <f t="array" ref="H558">IFERROR(IF(INDEX('Disaggregation Data'!$N$315:$N$616,MATCH(LEFT(X558,255),LEFT('Disaggregation Data'!$J$315:$J$616,255),0))=0,"",INDEX('Disaggregation Data'!$N$315:$N$616,MATCH(LEFT(X558,255),LEFT('Disaggregation Data'!J$315:$J$616,255),0))),"")</f>
        <v/>
      </c>
      <c r="I558" s="434" t="str">
        <f t="array" ref="I558">IFERROR(IF(INDEX('Disaggregation Data'!$Q$315:$Q$616,MATCH(LEFT(X558,255),LEFT('Disaggregation Data'!$J$315:$J$616,255),0))=0,"",INDEX('Disaggregation Data'!$Q$315:$Q$616,MATCH(LEFT(X558,255),LEFT('Disaggregation Data'!J$315:$J$616,255),0))),"")</f>
        <v/>
      </c>
      <c r="J558" s="448" t="str">
        <f t="array" ref="J558">IFERROR(IF(INDEX('Disaggregation Data'!$R$315:$R$616,MATCH(LEFT(X558,255),LEFT('Disaggregation Data'!$J$315:$J$616,255),0))=0,"",INDEX('Disaggregation Data'!$R$315:$R$616,MATCH(LEFT(X558,255),LEFT('Disaggregation Data'!J$315:$J$616,255),0))),"")</f>
        <v/>
      </c>
      <c r="K558" s="485"/>
      <c r="L558" s="485"/>
      <c r="M558" s="485"/>
      <c r="N558" s="485"/>
      <c r="O558" s="485"/>
      <c r="P558" s="430"/>
      <c r="Q558" s="430"/>
      <c r="R558" s="430"/>
      <c r="S558" s="430"/>
      <c r="T558" s="430"/>
      <c r="U558" s="434" t="str">
        <f t="array" ref="U558">IFERROR(IF(INDEX('Disaggregation Data'!$O$315:$O$616,MATCH(LEFT(X558,255),LEFT('Disaggregation Data'!$J$315:$J$616,255),0))=0,"",INDEX('Disaggregation Data'!$O$315:$O$616,MATCH(LEFT(X558,255),LEFT('Disaggregation Data'!J$315:$J$616,255),0))),"")</f>
        <v/>
      </c>
      <c r="V558" s="448" t="str">
        <f t="array" ref="V558">IFERROR(IF(INDEX('Disaggregation Data'!$P$315:$P$616,MATCH(LEFT(X558,255),LEFT('Disaggregation Data'!$J$315:$J$616,255),0))=0,"",INDEX('Disaggregation Data'!$P$315:$P$616,MATCH(LEFT(X558,255),LEFT('Disaggregation Data'!J$315:$J$616,255),0))),"")</f>
        <v/>
      </c>
      <c r="W558" s="528"/>
      <c r="X558" s="528" t="str">
        <f t="shared" si="36"/>
        <v/>
      </c>
      <c r="Y558" s="528">
        <f t="shared" si="37"/>
        <v>161</v>
      </c>
      <c r="Z558" s="528" t="str">
        <f t="shared" si="38"/>
        <v/>
      </c>
      <c r="AA558" s="528" t="b">
        <f t="shared" si="39"/>
        <v>0</v>
      </c>
      <c r="AB558" s="528" t="s">
        <v>2271</v>
      </c>
      <c r="AC558" s="528" t="str">
        <f t="array" ref="AC558">IFERROR(IF(INDEX('Disaggregation Records'!$G$95:$G$183,MATCH(LEFT(Z558,255),LEFT('Disaggregation Records'!$D$95:$D$183,255),0))=0,"",INDEX('Disaggregation Records'!$G$95:$G$183,MATCH(LEFT(Z558,255),LEFT('Disaggregation Records'!$D$95:$D$183,255),0))),"")</f>
        <v/>
      </c>
      <c r="AD558" s="528" t="s">
        <v>960</v>
      </c>
      <c r="AE558" s="393"/>
      <c r="AF558" s="134"/>
      <c r="AG558" s="134"/>
    </row>
    <row r="559" spans="1:33" ht="47.1" customHeight="1" x14ac:dyDescent="0.25">
      <c r="A559" s="410">
        <v>24</v>
      </c>
      <c r="B559" s="428" t="str">
        <f>IFERROR(VLOOKUP(A559,'Coverage Indicators - Section D'!$A$10:$Y$42,25,FALSE),"")</f>
        <v/>
      </c>
      <c r="C559" s="523" t="str">
        <f t="array" ref="C559">IFERROR(IF(INDEX('Disaggregation Records'!$E$95:$E$183,MATCH(LEFT(Z559,255),LEFT('Disaggregation Records'!$D$95:$D$183,255),0))=0,"",INDEX('Disaggregation Records'!$E$95:$E$183,MATCH(LEFT(Z559,255),LEFT('Disaggregation Records'!$D$95:$D$183,255),0))),"")</f>
        <v/>
      </c>
      <c r="D559" s="523" t="str">
        <f t="array" ref="D559">IFERROR(IF(INDEX('Disaggregation Records'!$F$95:$F$183,MATCH(LEFT(Z559,255),LEFT('Disaggregation Records'!$D$95:$D$183,255),0))=0,"",INDEX('Disaggregation Records'!$F$95:$F$183,MATCH(LEFT(Z559,255),LEFT('Disaggregation Records'!$D$95:$D$183,255),0))),"")</f>
        <v/>
      </c>
      <c r="E559" s="430" t="str">
        <f t="array" ref="E559">IFERROR(IF(INDEX('Disaggregation Data'!$K$315:$K$616,MATCH(LEFT(X559,255),LEFT('Disaggregation Data'!$J$315:$J$616,255),0))=0,"",INDEX('Disaggregation Data'!$K$315:$K$616,MATCH(LEFT(X559,255),LEFT('Disaggregation Data'!J$315:$J$616,255),0))),"")</f>
        <v/>
      </c>
      <c r="F559" s="431" t="str">
        <f t="array" ref="F559">IFERROR(IF(INDEX('Disaggregation Data'!$L$315:$L$616,MATCH(LEFT(X559,255),LEFT('Disaggregation Data'!$J$315:$J$616,255),0))=0,"",INDEX('Disaggregation Data'!$L$315:$L$616,MATCH(LEFT(X559,255),LEFT('Disaggregation Data'!J$315:$J$616,255),0))),"")</f>
        <v/>
      </c>
      <c r="G559" s="495" t="str">
        <f t="array" ref="G559">IFERROR(IF(INDEX('Disaggregation Data'!$M$315:$M$616,MATCH(LEFT(X559,255),LEFT('Disaggregation Data'!$J$315:$J$616,255),0))=0,(E559/F559)*100,INDEX('Disaggregation Data'!$M$315:$M$616,MATCH(LEFT(X559,255),LEFT('Disaggregation Data'!J$315:$J$616,255),0))),"")</f>
        <v/>
      </c>
      <c r="H559" s="434" t="str">
        <f t="array" ref="H559">IFERROR(IF(INDEX('Disaggregation Data'!$N$315:$N$616,MATCH(LEFT(X559,255),LEFT('Disaggregation Data'!$J$315:$J$616,255),0))=0,"",INDEX('Disaggregation Data'!$N$315:$N$616,MATCH(LEFT(X559,255),LEFT('Disaggregation Data'!J$315:$J$616,255),0))),"")</f>
        <v/>
      </c>
      <c r="I559" s="434" t="str">
        <f t="array" ref="I559">IFERROR(IF(INDEX('Disaggregation Data'!$Q$315:$Q$616,MATCH(LEFT(X559,255),LEFT('Disaggregation Data'!$J$315:$J$616,255),0))=0,"",INDEX('Disaggregation Data'!$Q$315:$Q$616,MATCH(LEFT(X559,255),LEFT('Disaggregation Data'!J$315:$J$616,255),0))),"")</f>
        <v/>
      </c>
      <c r="J559" s="448" t="str">
        <f t="array" ref="J559">IFERROR(IF(INDEX('Disaggregation Data'!$R$315:$R$616,MATCH(LEFT(X559,255),LEFT('Disaggregation Data'!$J$315:$J$616,255),0))=0,"",INDEX('Disaggregation Data'!$R$315:$R$616,MATCH(LEFT(X559,255),LEFT('Disaggregation Data'!J$315:$J$616,255),0))),"")</f>
        <v/>
      </c>
      <c r="K559" s="485"/>
      <c r="L559" s="485"/>
      <c r="M559" s="485"/>
      <c r="N559" s="485"/>
      <c r="O559" s="485"/>
      <c r="P559" s="430"/>
      <c r="Q559" s="430"/>
      <c r="R559" s="430"/>
      <c r="S559" s="430"/>
      <c r="T559" s="430"/>
      <c r="U559" s="434" t="str">
        <f t="array" ref="U559">IFERROR(IF(INDEX('Disaggregation Data'!$O$315:$O$616,MATCH(LEFT(X559,255),LEFT('Disaggregation Data'!$J$315:$J$616,255),0))=0,"",INDEX('Disaggregation Data'!$O$315:$O$616,MATCH(LEFT(X559,255),LEFT('Disaggregation Data'!J$315:$J$616,255),0))),"")</f>
        <v/>
      </c>
      <c r="V559" s="448" t="str">
        <f t="array" ref="V559">IFERROR(IF(INDEX('Disaggregation Data'!$P$315:$P$616,MATCH(LEFT(X559,255),LEFT('Disaggregation Data'!$J$315:$J$616,255),0))=0,"",INDEX('Disaggregation Data'!$P$315:$P$616,MATCH(LEFT(X559,255),LEFT('Disaggregation Data'!J$315:$J$616,255),0))),"")</f>
        <v/>
      </c>
      <c r="W559" s="528"/>
      <c r="X559" s="528" t="str">
        <f t="shared" si="36"/>
        <v/>
      </c>
      <c r="Y559" s="528">
        <f t="shared" si="37"/>
        <v>162</v>
      </c>
      <c r="Z559" s="528" t="str">
        <f t="shared" si="38"/>
        <v/>
      </c>
      <c r="AA559" s="528" t="b">
        <f t="shared" si="39"/>
        <v>0</v>
      </c>
      <c r="AB559" s="528" t="s">
        <v>2272</v>
      </c>
      <c r="AC559" s="528" t="str">
        <f t="array" ref="AC559">IFERROR(IF(INDEX('Disaggregation Records'!$G$95:$G$183,MATCH(LEFT(Z559,255),LEFT('Disaggregation Records'!$D$95:$D$183,255),0))=0,"",INDEX('Disaggregation Records'!$G$95:$G$183,MATCH(LEFT(Z559,255),LEFT('Disaggregation Records'!$D$95:$D$183,255),0))),"")</f>
        <v/>
      </c>
      <c r="AD559" s="528" t="s">
        <v>960</v>
      </c>
      <c r="AE559" s="393"/>
      <c r="AF559" s="134"/>
      <c r="AG559" s="134"/>
    </row>
    <row r="560" spans="1:33" ht="47.1" customHeight="1" x14ac:dyDescent="0.25">
      <c r="A560" s="410">
        <v>24</v>
      </c>
      <c r="B560" s="428" t="str">
        <f>IFERROR(VLOOKUP(A560,'Coverage Indicators - Section D'!$A$10:$Y$42,25,FALSE),"")</f>
        <v/>
      </c>
      <c r="C560" s="523" t="str">
        <f t="array" ref="C560">IFERROR(IF(INDEX('Disaggregation Records'!$E$95:$E$183,MATCH(LEFT(Z560,255),LEFT('Disaggregation Records'!$D$95:$D$183,255),0))=0,"",INDEX('Disaggregation Records'!$E$95:$E$183,MATCH(LEFT(Z560,255),LEFT('Disaggregation Records'!$D$95:$D$183,255),0))),"")</f>
        <v/>
      </c>
      <c r="D560" s="523" t="str">
        <f t="array" ref="D560">IFERROR(IF(INDEX('Disaggregation Records'!$F$95:$F$183,MATCH(LEFT(Z560,255),LEFT('Disaggregation Records'!$D$95:$D$183,255),0))=0,"",INDEX('Disaggregation Records'!$F$95:$F$183,MATCH(LEFT(Z560,255),LEFT('Disaggregation Records'!$D$95:$D$183,255),0))),"")</f>
        <v/>
      </c>
      <c r="E560" s="430" t="str">
        <f t="array" ref="E560">IFERROR(IF(INDEX('Disaggregation Data'!$K$315:$K$616,MATCH(LEFT(X560,255),LEFT('Disaggregation Data'!$J$315:$J$616,255),0))=0,"",INDEX('Disaggregation Data'!$K$315:$K$616,MATCH(LEFT(X560,255),LEFT('Disaggregation Data'!J$315:$J$616,255),0))),"")</f>
        <v/>
      </c>
      <c r="F560" s="431" t="str">
        <f t="array" ref="F560">IFERROR(IF(INDEX('Disaggregation Data'!$L$315:$L$616,MATCH(LEFT(X560,255),LEFT('Disaggregation Data'!$J$315:$J$616,255),0))=0,"",INDEX('Disaggregation Data'!$L$315:$L$616,MATCH(LEFT(X560,255),LEFT('Disaggregation Data'!J$315:$J$616,255),0))),"")</f>
        <v/>
      </c>
      <c r="G560" s="495" t="str">
        <f t="array" ref="G560">IFERROR(IF(INDEX('Disaggregation Data'!$M$315:$M$616,MATCH(LEFT(X560,255),LEFT('Disaggregation Data'!$J$315:$J$616,255),0))=0,(E560/F560)*100,INDEX('Disaggregation Data'!$M$315:$M$616,MATCH(LEFT(X560,255),LEFT('Disaggregation Data'!J$315:$J$616,255),0))),"")</f>
        <v/>
      </c>
      <c r="H560" s="434" t="str">
        <f t="array" ref="H560">IFERROR(IF(INDEX('Disaggregation Data'!$N$315:$N$616,MATCH(LEFT(X560,255),LEFT('Disaggregation Data'!$J$315:$J$616,255),0))=0,"",INDEX('Disaggregation Data'!$N$315:$N$616,MATCH(LEFT(X560,255),LEFT('Disaggregation Data'!J$315:$J$616,255),0))),"")</f>
        <v/>
      </c>
      <c r="I560" s="434" t="str">
        <f t="array" ref="I560">IFERROR(IF(INDEX('Disaggregation Data'!$Q$315:$Q$616,MATCH(LEFT(X560,255),LEFT('Disaggregation Data'!$J$315:$J$616,255),0))=0,"",INDEX('Disaggregation Data'!$Q$315:$Q$616,MATCH(LEFT(X560,255),LEFT('Disaggregation Data'!J$315:$J$616,255),0))),"")</f>
        <v/>
      </c>
      <c r="J560" s="448" t="str">
        <f t="array" ref="J560">IFERROR(IF(INDEX('Disaggregation Data'!$R$315:$R$616,MATCH(LEFT(X560,255),LEFT('Disaggregation Data'!$J$315:$J$616,255),0))=0,"",INDEX('Disaggregation Data'!$R$315:$R$616,MATCH(LEFT(X560,255),LEFT('Disaggregation Data'!J$315:$J$616,255),0))),"")</f>
        <v/>
      </c>
      <c r="K560" s="485"/>
      <c r="L560" s="485"/>
      <c r="M560" s="485"/>
      <c r="N560" s="485"/>
      <c r="O560" s="485"/>
      <c r="P560" s="430"/>
      <c r="Q560" s="430"/>
      <c r="R560" s="430"/>
      <c r="S560" s="430"/>
      <c r="T560" s="430"/>
      <c r="U560" s="434" t="str">
        <f t="array" ref="U560">IFERROR(IF(INDEX('Disaggregation Data'!$O$315:$O$616,MATCH(LEFT(X560,255),LEFT('Disaggregation Data'!$J$315:$J$616,255),0))=0,"",INDEX('Disaggregation Data'!$O$315:$O$616,MATCH(LEFT(X560,255),LEFT('Disaggregation Data'!J$315:$J$616,255),0))),"")</f>
        <v/>
      </c>
      <c r="V560" s="448" t="str">
        <f t="array" ref="V560">IFERROR(IF(INDEX('Disaggregation Data'!$P$315:$P$616,MATCH(LEFT(X560,255),LEFT('Disaggregation Data'!$J$315:$J$616,255),0))=0,"",INDEX('Disaggregation Data'!$P$315:$P$616,MATCH(LEFT(X560,255),LEFT('Disaggregation Data'!J$315:$J$616,255),0))),"")</f>
        <v/>
      </c>
      <c r="W560" s="528"/>
      <c r="X560" s="528" t="str">
        <f t="shared" si="36"/>
        <v/>
      </c>
      <c r="Y560" s="528">
        <f t="shared" si="37"/>
        <v>163</v>
      </c>
      <c r="Z560" s="528" t="str">
        <f t="shared" si="38"/>
        <v/>
      </c>
      <c r="AA560" s="528" t="b">
        <f t="shared" si="39"/>
        <v>0</v>
      </c>
      <c r="AB560" s="528" t="s">
        <v>2273</v>
      </c>
      <c r="AC560" s="528" t="str">
        <f t="array" ref="AC560">IFERROR(IF(INDEX('Disaggregation Records'!$G$95:$G$183,MATCH(LEFT(Z560,255),LEFT('Disaggregation Records'!$D$95:$D$183,255),0))=0,"",INDEX('Disaggregation Records'!$G$95:$G$183,MATCH(LEFT(Z560,255),LEFT('Disaggregation Records'!$D$95:$D$183,255),0))),"")</f>
        <v/>
      </c>
      <c r="AD560" s="528" t="s">
        <v>960</v>
      </c>
      <c r="AE560" s="393"/>
      <c r="AF560" s="134"/>
      <c r="AG560" s="134"/>
    </row>
    <row r="561" spans="1:33" ht="47.1" customHeight="1" x14ac:dyDescent="0.25">
      <c r="A561" s="410">
        <v>24</v>
      </c>
      <c r="B561" s="428" t="str">
        <f>IFERROR(VLOOKUP(A561,'Coverage Indicators - Section D'!$A$10:$Y$42,25,FALSE),"")</f>
        <v/>
      </c>
      <c r="C561" s="523" t="str">
        <f t="array" ref="C561">IFERROR(IF(INDEX('Disaggregation Records'!$E$95:$E$183,MATCH(LEFT(Z561,255),LEFT('Disaggregation Records'!$D$95:$D$183,255),0))=0,"",INDEX('Disaggregation Records'!$E$95:$E$183,MATCH(LEFT(Z561,255),LEFT('Disaggregation Records'!$D$95:$D$183,255),0))),"")</f>
        <v/>
      </c>
      <c r="D561" s="523" t="str">
        <f t="array" ref="D561">IFERROR(IF(INDEX('Disaggregation Records'!$F$95:$F$183,MATCH(LEFT(Z561,255),LEFT('Disaggregation Records'!$D$95:$D$183,255),0))=0,"",INDEX('Disaggregation Records'!$F$95:$F$183,MATCH(LEFT(Z561,255),LEFT('Disaggregation Records'!$D$95:$D$183,255),0))),"")</f>
        <v/>
      </c>
      <c r="E561" s="430" t="str">
        <f t="array" ref="E561">IFERROR(IF(INDEX('Disaggregation Data'!$K$315:$K$616,MATCH(LEFT(X561,255),LEFT('Disaggregation Data'!$J$315:$J$616,255),0))=0,"",INDEX('Disaggregation Data'!$K$315:$K$616,MATCH(LEFT(X561,255),LEFT('Disaggregation Data'!J$315:$J$616,255),0))),"")</f>
        <v/>
      </c>
      <c r="F561" s="431" t="str">
        <f t="array" ref="F561">IFERROR(IF(INDEX('Disaggregation Data'!$L$315:$L$616,MATCH(LEFT(X561,255),LEFT('Disaggregation Data'!$J$315:$J$616,255),0))=0,"",INDEX('Disaggregation Data'!$L$315:$L$616,MATCH(LEFT(X561,255),LEFT('Disaggregation Data'!J$315:$J$616,255),0))),"")</f>
        <v/>
      </c>
      <c r="G561" s="495" t="str">
        <f t="array" ref="G561">IFERROR(IF(INDEX('Disaggregation Data'!$M$315:$M$616,MATCH(LEFT(X561,255),LEFT('Disaggregation Data'!$J$315:$J$616,255),0))=0,(E561/F561)*100,INDEX('Disaggregation Data'!$M$315:$M$616,MATCH(LEFT(X561,255),LEFT('Disaggregation Data'!J$315:$J$616,255),0))),"")</f>
        <v/>
      </c>
      <c r="H561" s="434" t="str">
        <f t="array" ref="H561">IFERROR(IF(INDEX('Disaggregation Data'!$N$315:$N$616,MATCH(LEFT(X561,255),LEFT('Disaggregation Data'!$J$315:$J$616,255),0))=0,"",INDEX('Disaggregation Data'!$N$315:$N$616,MATCH(LEFT(X561,255),LEFT('Disaggregation Data'!J$315:$J$616,255),0))),"")</f>
        <v/>
      </c>
      <c r="I561" s="434" t="str">
        <f t="array" ref="I561">IFERROR(IF(INDEX('Disaggregation Data'!$Q$315:$Q$616,MATCH(LEFT(X561,255),LEFT('Disaggregation Data'!$J$315:$J$616,255),0))=0,"",INDEX('Disaggregation Data'!$Q$315:$Q$616,MATCH(LEFT(X561,255),LEFT('Disaggregation Data'!J$315:$J$616,255),0))),"")</f>
        <v/>
      </c>
      <c r="J561" s="448" t="str">
        <f t="array" ref="J561">IFERROR(IF(INDEX('Disaggregation Data'!$R$315:$R$616,MATCH(LEFT(X561,255),LEFT('Disaggregation Data'!$J$315:$J$616,255),0))=0,"",INDEX('Disaggregation Data'!$R$315:$R$616,MATCH(LEFT(X561,255),LEFT('Disaggregation Data'!J$315:$J$616,255),0))),"")</f>
        <v/>
      </c>
      <c r="K561" s="485"/>
      <c r="L561" s="485"/>
      <c r="M561" s="485"/>
      <c r="N561" s="485"/>
      <c r="O561" s="485"/>
      <c r="P561" s="430"/>
      <c r="Q561" s="430"/>
      <c r="R561" s="430"/>
      <c r="S561" s="430"/>
      <c r="T561" s="430"/>
      <c r="U561" s="434" t="str">
        <f t="array" ref="U561">IFERROR(IF(INDEX('Disaggregation Data'!$O$315:$O$616,MATCH(LEFT(X561,255),LEFT('Disaggregation Data'!$J$315:$J$616,255),0))=0,"",INDEX('Disaggregation Data'!$O$315:$O$616,MATCH(LEFT(X561,255),LEFT('Disaggregation Data'!J$315:$J$616,255),0))),"")</f>
        <v/>
      </c>
      <c r="V561" s="448" t="str">
        <f t="array" ref="V561">IFERROR(IF(INDEX('Disaggregation Data'!$P$315:$P$616,MATCH(LEFT(X561,255),LEFT('Disaggregation Data'!$J$315:$J$616,255),0))=0,"",INDEX('Disaggregation Data'!$P$315:$P$616,MATCH(LEFT(X561,255),LEFT('Disaggregation Data'!J$315:$J$616,255),0))),"")</f>
        <v/>
      </c>
      <c r="W561" s="528"/>
      <c r="X561" s="528" t="str">
        <f t="shared" si="36"/>
        <v/>
      </c>
      <c r="Y561" s="528">
        <f t="shared" si="37"/>
        <v>164</v>
      </c>
      <c r="Z561" s="528" t="str">
        <f t="shared" si="38"/>
        <v/>
      </c>
      <c r="AA561" s="528" t="b">
        <f t="shared" si="39"/>
        <v>0</v>
      </c>
      <c r="AB561" s="528" t="s">
        <v>2274</v>
      </c>
      <c r="AC561" s="528" t="str">
        <f t="array" ref="AC561">IFERROR(IF(INDEX('Disaggregation Records'!$G$95:$G$183,MATCH(LEFT(Z561,255),LEFT('Disaggregation Records'!$D$95:$D$183,255),0))=0,"",INDEX('Disaggregation Records'!$G$95:$G$183,MATCH(LEFT(Z561,255),LEFT('Disaggregation Records'!$D$95:$D$183,255),0))),"")</f>
        <v/>
      </c>
      <c r="AD561" s="528" t="s">
        <v>960</v>
      </c>
      <c r="AE561" s="393"/>
      <c r="AF561" s="134"/>
      <c r="AG561" s="134"/>
    </row>
    <row r="562" spans="1:33" ht="47.1" customHeight="1" x14ac:dyDescent="0.25">
      <c r="A562" s="410">
        <v>24</v>
      </c>
      <c r="B562" s="428" t="str">
        <f>IFERROR(VLOOKUP(A562,'Coverage Indicators - Section D'!$A$10:$Y$42,25,FALSE),"")</f>
        <v/>
      </c>
      <c r="C562" s="523" t="str">
        <f t="array" ref="C562">IFERROR(IF(INDEX('Disaggregation Records'!$E$95:$E$183,MATCH(LEFT(Z562,255),LEFT('Disaggregation Records'!$D$95:$D$183,255),0))=0,"",INDEX('Disaggregation Records'!$E$95:$E$183,MATCH(LEFT(Z562,255),LEFT('Disaggregation Records'!$D$95:$D$183,255),0))),"")</f>
        <v/>
      </c>
      <c r="D562" s="523" t="str">
        <f t="array" ref="D562">IFERROR(IF(INDEX('Disaggregation Records'!$F$95:$F$183,MATCH(LEFT(Z562,255),LEFT('Disaggregation Records'!$D$95:$D$183,255),0))=0,"",INDEX('Disaggregation Records'!$F$95:$F$183,MATCH(LEFT(Z562,255),LEFT('Disaggregation Records'!$D$95:$D$183,255),0))),"")</f>
        <v/>
      </c>
      <c r="E562" s="430" t="str">
        <f t="array" ref="E562">IFERROR(IF(INDEX('Disaggregation Data'!$K$315:$K$616,MATCH(LEFT(X562,255),LEFT('Disaggregation Data'!$J$315:$J$616,255),0))=0,"",INDEX('Disaggregation Data'!$K$315:$K$616,MATCH(LEFT(X562,255),LEFT('Disaggregation Data'!J$315:$J$616,255),0))),"")</f>
        <v/>
      </c>
      <c r="F562" s="431" t="str">
        <f t="array" ref="F562">IFERROR(IF(INDEX('Disaggregation Data'!$L$315:$L$616,MATCH(LEFT(X562,255),LEFT('Disaggregation Data'!$J$315:$J$616,255),0))=0,"",INDEX('Disaggregation Data'!$L$315:$L$616,MATCH(LEFT(X562,255),LEFT('Disaggregation Data'!J$315:$J$616,255),0))),"")</f>
        <v/>
      </c>
      <c r="G562" s="495" t="str">
        <f t="array" ref="G562">IFERROR(IF(INDEX('Disaggregation Data'!$M$315:$M$616,MATCH(LEFT(X562,255),LEFT('Disaggregation Data'!$J$315:$J$616,255),0))=0,(E562/F562)*100,INDEX('Disaggregation Data'!$M$315:$M$616,MATCH(LEFT(X562,255),LEFT('Disaggregation Data'!J$315:$J$616,255),0))),"")</f>
        <v/>
      </c>
      <c r="H562" s="434" t="str">
        <f t="array" ref="H562">IFERROR(IF(INDEX('Disaggregation Data'!$N$315:$N$616,MATCH(LEFT(X562,255),LEFT('Disaggregation Data'!$J$315:$J$616,255),0))=0,"",INDEX('Disaggregation Data'!$N$315:$N$616,MATCH(LEFT(X562,255),LEFT('Disaggregation Data'!J$315:$J$616,255),0))),"")</f>
        <v/>
      </c>
      <c r="I562" s="434" t="str">
        <f t="array" ref="I562">IFERROR(IF(INDEX('Disaggregation Data'!$Q$315:$Q$616,MATCH(LEFT(X562,255),LEFT('Disaggregation Data'!$J$315:$J$616,255),0))=0,"",INDEX('Disaggregation Data'!$Q$315:$Q$616,MATCH(LEFT(X562,255),LEFT('Disaggregation Data'!J$315:$J$616,255),0))),"")</f>
        <v/>
      </c>
      <c r="J562" s="448" t="str">
        <f t="array" ref="J562">IFERROR(IF(INDEX('Disaggregation Data'!$R$315:$R$616,MATCH(LEFT(X562,255),LEFT('Disaggregation Data'!$J$315:$J$616,255),0))=0,"",INDEX('Disaggregation Data'!$R$315:$R$616,MATCH(LEFT(X562,255),LEFT('Disaggregation Data'!J$315:$J$616,255),0))),"")</f>
        <v/>
      </c>
      <c r="K562" s="485"/>
      <c r="L562" s="485"/>
      <c r="M562" s="485"/>
      <c r="N562" s="485"/>
      <c r="O562" s="485"/>
      <c r="P562" s="430"/>
      <c r="Q562" s="430"/>
      <c r="R562" s="430"/>
      <c r="S562" s="430"/>
      <c r="T562" s="430"/>
      <c r="U562" s="434" t="str">
        <f t="array" ref="U562">IFERROR(IF(INDEX('Disaggregation Data'!$O$315:$O$616,MATCH(LEFT(X562,255),LEFT('Disaggregation Data'!$J$315:$J$616,255),0))=0,"",INDEX('Disaggregation Data'!$O$315:$O$616,MATCH(LEFT(X562,255),LEFT('Disaggregation Data'!J$315:$J$616,255),0))),"")</f>
        <v/>
      </c>
      <c r="V562" s="448" t="str">
        <f t="array" ref="V562">IFERROR(IF(INDEX('Disaggregation Data'!$P$315:$P$616,MATCH(LEFT(X562,255),LEFT('Disaggregation Data'!$J$315:$J$616,255),0))=0,"",INDEX('Disaggregation Data'!$P$315:$P$616,MATCH(LEFT(X562,255),LEFT('Disaggregation Data'!J$315:$J$616,255),0))),"")</f>
        <v/>
      </c>
      <c r="W562" s="528"/>
      <c r="X562" s="528" t="str">
        <f t="shared" si="36"/>
        <v/>
      </c>
      <c r="Y562" s="528">
        <f t="shared" si="37"/>
        <v>165</v>
      </c>
      <c r="Z562" s="528" t="str">
        <f t="shared" si="38"/>
        <v/>
      </c>
      <c r="AA562" s="528" t="b">
        <f t="shared" si="39"/>
        <v>0</v>
      </c>
      <c r="AB562" s="528" t="s">
        <v>2275</v>
      </c>
      <c r="AC562" s="528" t="str">
        <f t="array" ref="AC562">IFERROR(IF(INDEX('Disaggregation Records'!$G$95:$G$183,MATCH(LEFT(Z562,255),LEFT('Disaggregation Records'!$D$95:$D$183,255),0))=0,"",INDEX('Disaggregation Records'!$G$95:$G$183,MATCH(LEFT(Z562,255),LEFT('Disaggregation Records'!$D$95:$D$183,255),0))),"")</f>
        <v/>
      </c>
      <c r="AD562" s="528" t="s">
        <v>960</v>
      </c>
      <c r="AE562" s="393"/>
      <c r="AF562" s="134"/>
      <c r="AG562" s="134"/>
    </row>
    <row r="563" spans="1:33" ht="47.1" customHeight="1" x14ac:dyDescent="0.25">
      <c r="A563" s="410">
        <v>24</v>
      </c>
      <c r="B563" s="428" t="str">
        <f>IFERROR(VLOOKUP(A563,'Coverage Indicators - Section D'!$A$10:$Y$42,25,FALSE),"")</f>
        <v/>
      </c>
      <c r="C563" s="523" t="str">
        <f t="array" ref="C563">IFERROR(IF(INDEX('Disaggregation Records'!$E$95:$E$183,MATCH(LEFT(Z563,255),LEFT('Disaggregation Records'!$D$95:$D$183,255),0))=0,"",INDEX('Disaggregation Records'!$E$95:$E$183,MATCH(LEFT(Z563,255),LEFT('Disaggregation Records'!$D$95:$D$183,255),0))),"")</f>
        <v/>
      </c>
      <c r="D563" s="523" t="str">
        <f t="array" ref="D563">IFERROR(IF(INDEX('Disaggregation Records'!$F$95:$F$183,MATCH(LEFT(Z563,255),LEFT('Disaggregation Records'!$D$95:$D$183,255),0))=0,"",INDEX('Disaggregation Records'!$F$95:$F$183,MATCH(LEFT(Z563,255),LEFT('Disaggregation Records'!$D$95:$D$183,255),0))),"")</f>
        <v/>
      </c>
      <c r="E563" s="430" t="str">
        <f t="array" ref="E563">IFERROR(IF(INDEX('Disaggregation Data'!$K$315:$K$616,MATCH(LEFT(X563,255),LEFT('Disaggregation Data'!$J$315:$J$616,255),0))=0,"",INDEX('Disaggregation Data'!$K$315:$K$616,MATCH(LEFT(X563,255),LEFT('Disaggregation Data'!J$315:$J$616,255),0))),"")</f>
        <v/>
      </c>
      <c r="F563" s="431" t="str">
        <f t="array" ref="F563">IFERROR(IF(INDEX('Disaggregation Data'!$L$315:$L$616,MATCH(LEFT(X563,255),LEFT('Disaggregation Data'!$J$315:$J$616,255),0))=0,"",INDEX('Disaggregation Data'!$L$315:$L$616,MATCH(LEFT(X563,255),LEFT('Disaggregation Data'!J$315:$J$616,255),0))),"")</f>
        <v/>
      </c>
      <c r="G563" s="495" t="str">
        <f t="array" ref="G563">IFERROR(IF(INDEX('Disaggregation Data'!$M$315:$M$616,MATCH(LEFT(X563,255),LEFT('Disaggregation Data'!$J$315:$J$616,255),0))=0,(E563/F563)*100,INDEX('Disaggregation Data'!$M$315:$M$616,MATCH(LEFT(X563,255),LEFT('Disaggregation Data'!J$315:$J$616,255),0))),"")</f>
        <v/>
      </c>
      <c r="H563" s="434" t="str">
        <f t="array" ref="H563">IFERROR(IF(INDEX('Disaggregation Data'!$N$315:$N$616,MATCH(LEFT(X563,255),LEFT('Disaggregation Data'!$J$315:$J$616,255),0))=0,"",INDEX('Disaggregation Data'!$N$315:$N$616,MATCH(LEFT(X563,255),LEFT('Disaggregation Data'!J$315:$J$616,255),0))),"")</f>
        <v/>
      </c>
      <c r="I563" s="434" t="str">
        <f t="array" ref="I563">IFERROR(IF(INDEX('Disaggregation Data'!$Q$315:$Q$616,MATCH(LEFT(X563,255),LEFT('Disaggregation Data'!$J$315:$J$616,255),0))=0,"",INDEX('Disaggregation Data'!$Q$315:$Q$616,MATCH(LEFT(X563,255),LEFT('Disaggregation Data'!J$315:$J$616,255),0))),"")</f>
        <v/>
      </c>
      <c r="J563" s="448" t="str">
        <f t="array" ref="J563">IFERROR(IF(INDEX('Disaggregation Data'!$R$315:$R$616,MATCH(LEFT(X563,255),LEFT('Disaggregation Data'!$J$315:$J$616,255),0))=0,"",INDEX('Disaggregation Data'!$R$315:$R$616,MATCH(LEFT(X563,255),LEFT('Disaggregation Data'!J$315:$J$616,255),0))),"")</f>
        <v/>
      </c>
      <c r="K563" s="485"/>
      <c r="L563" s="485"/>
      <c r="M563" s="485"/>
      <c r="N563" s="485"/>
      <c r="O563" s="485"/>
      <c r="P563" s="430"/>
      <c r="Q563" s="430"/>
      <c r="R563" s="430"/>
      <c r="S563" s="430"/>
      <c r="T563" s="430"/>
      <c r="U563" s="434" t="str">
        <f t="array" ref="U563">IFERROR(IF(INDEX('Disaggregation Data'!$O$315:$O$616,MATCH(LEFT(X563,255),LEFT('Disaggregation Data'!$J$315:$J$616,255),0))=0,"",INDEX('Disaggregation Data'!$O$315:$O$616,MATCH(LEFT(X563,255),LEFT('Disaggregation Data'!J$315:$J$616,255),0))),"")</f>
        <v/>
      </c>
      <c r="V563" s="448" t="str">
        <f t="array" ref="V563">IFERROR(IF(INDEX('Disaggregation Data'!$P$315:$P$616,MATCH(LEFT(X563,255),LEFT('Disaggregation Data'!$J$315:$J$616,255),0))=0,"",INDEX('Disaggregation Data'!$P$315:$P$616,MATCH(LEFT(X563,255),LEFT('Disaggregation Data'!J$315:$J$616,255),0))),"")</f>
        <v/>
      </c>
      <c r="W563" s="528"/>
      <c r="X563" s="528" t="str">
        <f t="shared" si="36"/>
        <v/>
      </c>
      <c r="Y563" s="528">
        <f t="shared" si="37"/>
        <v>166</v>
      </c>
      <c r="Z563" s="528" t="str">
        <f t="shared" si="38"/>
        <v/>
      </c>
      <c r="AA563" s="528" t="b">
        <f t="shared" si="39"/>
        <v>0</v>
      </c>
      <c r="AB563" s="528" t="s">
        <v>2276</v>
      </c>
      <c r="AC563" s="528" t="str">
        <f t="array" ref="AC563">IFERROR(IF(INDEX('Disaggregation Records'!$G$95:$G$183,MATCH(LEFT(Z563,255),LEFT('Disaggregation Records'!$D$95:$D$183,255),0))=0,"",INDEX('Disaggregation Records'!$G$95:$G$183,MATCH(LEFT(Z563,255),LEFT('Disaggregation Records'!$D$95:$D$183,255),0))),"")</f>
        <v/>
      </c>
      <c r="AD563" s="528" t="s">
        <v>960</v>
      </c>
      <c r="AE563" s="393"/>
      <c r="AF563" s="134"/>
      <c r="AG563" s="134"/>
    </row>
    <row r="564" spans="1:33" ht="47.1" customHeight="1" x14ac:dyDescent="0.25">
      <c r="A564" s="410">
        <v>24</v>
      </c>
      <c r="B564" s="428" t="str">
        <f>IFERROR(VLOOKUP(A564,'Coverage Indicators - Section D'!$A$10:$Y$42,25,FALSE),"")</f>
        <v/>
      </c>
      <c r="C564" s="523" t="str">
        <f t="array" ref="C564">IFERROR(IF(INDEX('Disaggregation Records'!$E$95:$E$183,MATCH(LEFT(Z564,255),LEFT('Disaggregation Records'!$D$95:$D$183,255),0))=0,"",INDEX('Disaggregation Records'!$E$95:$E$183,MATCH(LEFT(Z564,255),LEFT('Disaggregation Records'!$D$95:$D$183,255),0))),"")</f>
        <v/>
      </c>
      <c r="D564" s="523" t="str">
        <f t="array" ref="D564">IFERROR(IF(INDEX('Disaggregation Records'!$F$95:$F$183,MATCH(LEFT(Z564,255),LEFT('Disaggregation Records'!$D$95:$D$183,255),0))=0,"",INDEX('Disaggregation Records'!$F$95:$F$183,MATCH(LEFT(Z564,255),LEFT('Disaggregation Records'!$D$95:$D$183,255),0))),"")</f>
        <v/>
      </c>
      <c r="E564" s="430" t="str">
        <f t="array" ref="E564">IFERROR(IF(INDEX('Disaggregation Data'!$K$315:$K$616,MATCH(LEFT(X564,255),LEFT('Disaggregation Data'!$J$315:$J$616,255),0))=0,"",INDEX('Disaggregation Data'!$K$315:$K$616,MATCH(LEFT(X564,255),LEFT('Disaggregation Data'!J$315:$J$616,255),0))),"")</f>
        <v/>
      </c>
      <c r="F564" s="431" t="str">
        <f t="array" ref="F564">IFERROR(IF(INDEX('Disaggregation Data'!$L$315:$L$616,MATCH(LEFT(X564,255),LEFT('Disaggregation Data'!$J$315:$J$616,255),0))=0,"",INDEX('Disaggregation Data'!$L$315:$L$616,MATCH(LEFT(X564,255),LEFT('Disaggregation Data'!J$315:$J$616,255),0))),"")</f>
        <v/>
      </c>
      <c r="G564" s="495" t="str">
        <f t="array" ref="G564">IFERROR(IF(INDEX('Disaggregation Data'!$M$315:$M$616,MATCH(LEFT(X564,255),LEFT('Disaggregation Data'!$J$315:$J$616,255),0))=0,(E564/F564)*100,INDEX('Disaggregation Data'!$M$315:$M$616,MATCH(LEFT(X564,255),LEFT('Disaggregation Data'!J$315:$J$616,255),0))),"")</f>
        <v/>
      </c>
      <c r="H564" s="434" t="str">
        <f t="array" ref="H564">IFERROR(IF(INDEX('Disaggregation Data'!$N$315:$N$616,MATCH(LEFT(X564,255),LEFT('Disaggregation Data'!$J$315:$J$616,255),0))=0,"",INDEX('Disaggregation Data'!$N$315:$N$616,MATCH(LEFT(X564,255),LEFT('Disaggregation Data'!J$315:$J$616,255),0))),"")</f>
        <v/>
      </c>
      <c r="I564" s="434" t="str">
        <f t="array" ref="I564">IFERROR(IF(INDEX('Disaggregation Data'!$Q$315:$Q$616,MATCH(LEFT(X564,255),LEFT('Disaggregation Data'!$J$315:$J$616,255),0))=0,"",INDEX('Disaggregation Data'!$Q$315:$Q$616,MATCH(LEFT(X564,255),LEFT('Disaggregation Data'!J$315:$J$616,255),0))),"")</f>
        <v/>
      </c>
      <c r="J564" s="448" t="str">
        <f t="array" ref="J564">IFERROR(IF(INDEX('Disaggregation Data'!$R$315:$R$616,MATCH(LEFT(X564,255),LEFT('Disaggregation Data'!$J$315:$J$616,255),0))=0,"",INDEX('Disaggregation Data'!$R$315:$R$616,MATCH(LEFT(X564,255),LEFT('Disaggregation Data'!J$315:$J$616,255),0))),"")</f>
        <v/>
      </c>
      <c r="K564" s="485"/>
      <c r="L564" s="485"/>
      <c r="M564" s="485"/>
      <c r="N564" s="485"/>
      <c r="O564" s="485"/>
      <c r="P564" s="430"/>
      <c r="Q564" s="430"/>
      <c r="R564" s="430"/>
      <c r="S564" s="430"/>
      <c r="T564" s="430"/>
      <c r="U564" s="434" t="str">
        <f t="array" ref="U564">IFERROR(IF(INDEX('Disaggregation Data'!$O$315:$O$616,MATCH(LEFT(X564,255),LEFT('Disaggregation Data'!$J$315:$J$616,255),0))=0,"",INDEX('Disaggregation Data'!$O$315:$O$616,MATCH(LEFT(X564,255),LEFT('Disaggregation Data'!J$315:$J$616,255),0))),"")</f>
        <v/>
      </c>
      <c r="V564" s="448" t="str">
        <f t="array" ref="V564">IFERROR(IF(INDEX('Disaggregation Data'!$P$315:$P$616,MATCH(LEFT(X564,255),LEFT('Disaggregation Data'!$J$315:$J$616,255),0))=0,"",INDEX('Disaggregation Data'!$P$315:$P$616,MATCH(LEFT(X564,255),LEFT('Disaggregation Data'!J$315:$J$616,255),0))),"")</f>
        <v/>
      </c>
      <c r="W564" s="528"/>
      <c r="X564" s="528" t="str">
        <f t="shared" si="36"/>
        <v/>
      </c>
      <c r="Y564" s="528">
        <f t="shared" si="37"/>
        <v>167</v>
      </c>
      <c r="Z564" s="528" t="str">
        <f t="shared" si="38"/>
        <v/>
      </c>
      <c r="AA564" s="528" t="b">
        <f t="shared" si="39"/>
        <v>0</v>
      </c>
      <c r="AB564" s="528" t="s">
        <v>2277</v>
      </c>
      <c r="AC564" s="528" t="str">
        <f t="array" ref="AC564">IFERROR(IF(INDEX('Disaggregation Records'!$G$95:$G$183,MATCH(LEFT(Z564,255),LEFT('Disaggregation Records'!$D$95:$D$183,255),0))=0,"",INDEX('Disaggregation Records'!$G$95:$G$183,MATCH(LEFT(Z564,255),LEFT('Disaggregation Records'!$D$95:$D$183,255),0))),"")</f>
        <v/>
      </c>
      <c r="AD564" s="528" t="s">
        <v>960</v>
      </c>
      <c r="AE564" s="393"/>
      <c r="AF564" s="134"/>
      <c r="AG564" s="134"/>
    </row>
    <row r="565" spans="1:33" ht="47.1" customHeight="1" x14ac:dyDescent="0.25">
      <c r="A565" s="410">
        <v>24</v>
      </c>
      <c r="B565" s="428" t="str">
        <f>IFERROR(VLOOKUP(A565,'Coverage Indicators - Section D'!$A$10:$Y$42,25,FALSE),"")</f>
        <v/>
      </c>
      <c r="C565" s="523" t="str">
        <f t="array" ref="C565">IFERROR(IF(INDEX('Disaggregation Records'!$E$95:$E$183,MATCH(LEFT(Z565,255),LEFT('Disaggregation Records'!$D$95:$D$183,255),0))=0,"",INDEX('Disaggregation Records'!$E$95:$E$183,MATCH(LEFT(Z565,255),LEFT('Disaggregation Records'!$D$95:$D$183,255),0))),"")</f>
        <v/>
      </c>
      <c r="D565" s="523" t="str">
        <f t="array" ref="D565">IFERROR(IF(INDEX('Disaggregation Records'!$F$95:$F$183,MATCH(LEFT(Z565,255),LEFT('Disaggregation Records'!$D$95:$D$183,255),0))=0,"",INDEX('Disaggregation Records'!$F$95:$F$183,MATCH(LEFT(Z565,255),LEFT('Disaggregation Records'!$D$95:$D$183,255),0))),"")</f>
        <v/>
      </c>
      <c r="E565" s="430" t="str">
        <f t="array" ref="E565">IFERROR(IF(INDEX('Disaggregation Data'!$K$315:$K$616,MATCH(LEFT(X565,255),LEFT('Disaggregation Data'!$J$315:$J$616,255),0))=0,"",INDEX('Disaggregation Data'!$K$315:$K$616,MATCH(LEFT(X565,255),LEFT('Disaggregation Data'!J$315:$J$616,255),0))),"")</f>
        <v/>
      </c>
      <c r="F565" s="431" t="str">
        <f t="array" ref="F565">IFERROR(IF(INDEX('Disaggregation Data'!$L$315:$L$616,MATCH(LEFT(X565,255),LEFT('Disaggregation Data'!$J$315:$J$616,255),0))=0,"",INDEX('Disaggregation Data'!$L$315:$L$616,MATCH(LEFT(X565,255),LEFT('Disaggregation Data'!J$315:$J$616,255),0))),"")</f>
        <v/>
      </c>
      <c r="G565" s="495" t="str">
        <f t="array" ref="G565">IFERROR(IF(INDEX('Disaggregation Data'!$M$315:$M$616,MATCH(LEFT(X565,255),LEFT('Disaggregation Data'!$J$315:$J$616,255),0))=0,(E565/F565)*100,INDEX('Disaggregation Data'!$M$315:$M$616,MATCH(LEFT(X565,255),LEFT('Disaggregation Data'!J$315:$J$616,255),0))),"")</f>
        <v/>
      </c>
      <c r="H565" s="434" t="str">
        <f t="array" ref="H565">IFERROR(IF(INDEX('Disaggregation Data'!$N$315:$N$616,MATCH(LEFT(X565,255),LEFT('Disaggregation Data'!$J$315:$J$616,255),0))=0,"",INDEX('Disaggregation Data'!$N$315:$N$616,MATCH(LEFT(X565,255),LEFT('Disaggregation Data'!J$315:$J$616,255),0))),"")</f>
        <v/>
      </c>
      <c r="I565" s="434" t="str">
        <f t="array" ref="I565">IFERROR(IF(INDEX('Disaggregation Data'!$Q$315:$Q$616,MATCH(LEFT(X565,255),LEFT('Disaggregation Data'!$J$315:$J$616,255),0))=0,"",INDEX('Disaggregation Data'!$Q$315:$Q$616,MATCH(LEFT(X565,255),LEFT('Disaggregation Data'!J$315:$J$616,255),0))),"")</f>
        <v/>
      </c>
      <c r="J565" s="448" t="str">
        <f t="array" ref="J565">IFERROR(IF(INDEX('Disaggregation Data'!$R$315:$R$616,MATCH(LEFT(X565,255),LEFT('Disaggregation Data'!$J$315:$J$616,255),0))=0,"",INDEX('Disaggregation Data'!$R$315:$R$616,MATCH(LEFT(X565,255),LEFT('Disaggregation Data'!J$315:$J$616,255),0))),"")</f>
        <v/>
      </c>
      <c r="K565" s="485"/>
      <c r="L565" s="485"/>
      <c r="M565" s="485"/>
      <c r="N565" s="485"/>
      <c r="O565" s="485"/>
      <c r="P565" s="430"/>
      <c r="Q565" s="430"/>
      <c r="R565" s="430"/>
      <c r="S565" s="430"/>
      <c r="T565" s="430"/>
      <c r="U565" s="434" t="str">
        <f t="array" ref="U565">IFERROR(IF(INDEX('Disaggregation Data'!$O$315:$O$616,MATCH(LEFT(X565,255),LEFT('Disaggregation Data'!$J$315:$J$616,255),0))=0,"",INDEX('Disaggregation Data'!$O$315:$O$616,MATCH(LEFT(X565,255),LEFT('Disaggregation Data'!J$315:$J$616,255),0))),"")</f>
        <v/>
      </c>
      <c r="V565" s="448" t="str">
        <f t="array" ref="V565">IFERROR(IF(INDEX('Disaggregation Data'!$P$315:$P$616,MATCH(LEFT(X565,255),LEFT('Disaggregation Data'!$J$315:$J$616,255),0))=0,"",INDEX('Disaggregation Data'!$P$315:$P$616,MATCH(LEFT(X565,255),LEFT('Disaggregation Data'!J$315:$J$616,255),0))),"")</f>
        <v/>
      </c>
      <c r="W565" s="528"/>
      <c r="X565" s="528" t="str">
        <f t="shared" si="36"/>
        <v/>
      </c>
      <c r="Y565" s="528">
        <f t="shared" si="37"/>
        <v>168</v>
      </c>
      <c r="Z565" s="528" t="str">
        <f t="shared" si="38"/>
        <v/>
      </c>
      <c r="AA565" s="528" t="b">
        <f t="shared" si="39"/>
        <v>0</v>
      </c>
      <c r="AB565" s="528" t="s">
        <v>2278</v>
      </c>
      <c r="AC565" s="528" t="str">
        <f t="array" ref="AC565">IFERROR(IF(INDEX('Disaggregation Records'!$G$95:$G$183,MATCH(LEFT(Z565,255),LEFT('Disaggregation Records'!$D$95:$D$183,255),0))=0,"",INDEX('Disaggregation Records'!$G$95:$G$183,MATCH(LEFT(Z565,255),LEFT('Disaggregation Records'!$D$95:$D$183,255),0))),"")</f>
        <v/>
      </c>
      <c r="AD565" s="528" t="s">
        <v>960</v>
      </c>
      <c r="AE565" s="393"/>
      <c r="AF565" s="134"/>
      <c r="AG565" s="134"/>
    </row>
    <row r="566" spans="1:33" ht="47.1" customHeight="1" x14ac:dyDescent="0.25">
      <c r="A566" s="410">
        <v>24</v>
      </c>
      <c r="B566" s="428" t="str">
        <f>IFERROR(VLOOKUP(A566,'Coverage Indicators - Section D'!$A$10:$Y$42,25,FALSE),"")</f>
        <v/>
      </c>
      <c r="C566" s="523" t="str">
        <f t="array" ref="C566">IFERROR(IF(INDEX('Disaggregation Records'!$E$95:$E$183,MATCH(LEFT(Z566,255),LEFT('Disaggregation Records'!$D$95:$D$183,255),0))=0,"",INDEX('Disaggregation Records'!$E$95:$E$183,MATCH(LEFT(Z566,255),LEFT('Disaggregation Records'!$D$95:$D$183,255),0))),"")</f>
        <v/>
      </c>
      <c r="D566" s="523" t="str">
        <f t="array" ref="D566">IFERROR(IF(INDEX('Disaggregation Records'!$F$95:$F$183,MATCH(LEFT(Z566,255),LEFT('Disaggregation Records'!$D$95:$D$183,255),0))=0,"",INDEX('Disaggregation Records'!$F$95:$F$183,MATCH(LEFT(Z566,255),LEFT('Disaggregation Records'!$D$95:$D$183,255),0))),"")</f>
        <v/>
      </c>
      <c r="E566" s="430" t="str">
        <f t="array" ref="E566">IFERROR(IF(INDEX('Disaggregation Data'!$K$315:$K$616,MATCH(LEFT(X566,255),LEFT('Disaggregation Data'!$J$315:$J$616,255),0))=0,"",INDEX('Disaggregation Data'!$K$315:$K$616,MATCH(LEFT(X566,255),LEFT('Disaggregation Data'!J$315:$J$616,255),0))),"")</f>
        <v/>
      </c>
      <c r="F566" s="431" t="str">
        <f t="array" ref="F566">IFERROR(IF(INDEX('Disaggregation Data'!$L$315:$L$616,MATCH(LEFT(X566,255),LEFT('Disaggregation Data'!$J$315:$J$616,255),0))=0,"",INDEX('Disaggregation Data'!$L$315:$L$616,MATCH(LEFT(X566,255),LEFT('Disaggregation Data'!J$315:$J$616,255),0))),"")</f>
        <v/>
      </c>
      <c r="G566" s="495" t="str">
        <f t="array" ref="G566">IFERROR(IF(INDEX('Disaggregation Data'!$M$315:$M$616,MATCH(LEFT(X566,255),LEFT('Disaggregation Data'!$J$315:$J$616,255),0))=0,(E566/F566)*100,INDEX('Disaggregation Data'!$M$315:$M$616,MATCH(LEFT(X566,255),LEFT('Disaggregation Data'!J$315:$J$616,255),0))),"")</f>
        <v/>
      </c>
      <c r="H566" s="434" t="str">
        <f t="array" ref="H566">IFERROR(IF(INDEX('Disaggregation Data'!$N$315:$N$616,MATCH(LEFT(X566,255),LEFT('Disaggregation Data'!$J$315:$J$616,255),0))=0,"",INDEX('Disaggregation Data'!$N$315:$N$616,MATCH(LEFT(X566,255),LEFT('Disaggregation Data'!J$315:$J$616,255),0))),"")</f>
        <v/>
      </c>
      <c r="I566" s="434" t="str">
        <f t="array" ref="I566">IFERROR(IF(INDEX('Disaggregation Data'!$Q$315:$Q$616,MATCH(LEFT(X566,255),LEFT('Disaggregation Data'!$J$315:$J$616,255),0))=0,"",INDEX('Disaggregation Data'!$Q$315:$Q$616,MATCH(LEFT(X566,255),LEFT('Disaggregation Data'!J$315:$J$616,255),0))),"")</f>
        <v/>
      </c>
      <c r="J566" s="448" t="str">
        <f t="array" ref="J566">IFERROR(IF(INDEX('Disaggregation Data'!$R$315:$R$616,MATCH(LEFT(X566,255),LEFT('Disaggregation Data'!$J$315:$J$616,255),0))=0,"",INDEX('Disaggregation Data'!$R$315:$R$616,MATCH(LEFT(X566,255),LEFT('Disaggregation Data'!J$315:$J$616,255),0))),"")</f>
        <v/>
      </c>
      <c r="K566" s="485"/>
      <c r="L566" s="485"/>
      <c r="M566" s="485"/>
      <c r="N566" s="485"/>
      <c r="O566" s="485"/>
      <c r="P566" s="430"/>
      <c r="Q566" s="430"/>
      <c r="R566" s="430"/>
      <c r="S566" s="430"/>
      <c r="T566" s="430"/>
      <c r="U566" s="434" t="str">
        <f t="array" ref="U566">IFERROR(IF(INDEX('Disaggregation Data'!$O$315:$O$616,MATCH(LEFT(X566,255),LEFT('Disaggregation Data'!$J$315:$J$616,255),0))=0,"",INDEX('Disaggregation Data'!$O$315:$O$616,MATCH(LEFT(X566,255),LEFT('Disaggregation Data'!J$315:$J$616,255),0))),"")</f>
        <v/>
      </c>
      <c r="V566" s="448" t="str">
        <f t="array" ref="V566">IFERROR(IF(INDEX('Disaggregation Data'!$P$315:$P$616,MATCH(LEFT(X566,255),LEFT('Disaggregation Data'!$J$315:$J$616,255),0))=0,"",INDEX('Disaggregation Data'!$P$315:$P$616,MATCH(LEFT(X566,255),LEFT('Disaggregation Data'!J$315:$J$616,255),0))),"")</f>
        <v/>
      </c>
      <c r="W566" s="528"/>
      <c r="X566" s="528" t="str">
        <f t="shared" si="36"/>
        <v/>
      </c>
      <c r="Y566" s="528">
        <f t="shared" si="37"/>
        <v>169</v>
      </c>
      <c r="Z566" s="528" t="str">
        <f t="shared" si="38"/>
        <v/>
      </c>
      <c r="AA566" s="528" t="b">
        <f t="shared" si="39"/>
        <v>0</v>
      </c>
      <c r="AB566" s="528" t="s">
        <v>2279</v>
      </c>
      <c r="AC566" s="528" t="str">
        <f t="array" ref="AC566">IFERROR(IF(INDEX('Disaggregation Records'!$G$95:$G$183,MATCH(LEFT(Z566,255),LEFT('Disaggregation Records'!$D$95:$D$183,255),0))=0,"",INDEX('Disaggregation Records'!$G$95:$G$183,MATCH(LEFT(Z566,255),LEFT('Disaggregation Records'!$D$95:$D$183,255),0))),"")</f>
        <v/>
      </c>
      <c r="AD566" s="528" t="s">
        <v>960</v>
      </c>
      <c r="AE566" s="393"/>
      <c r="AF566" s="134"/>
      <c r="AG566" s="134"/>
    </row>
    <row r="567" spans="1:33" ht="47.1" customHeight="1" x14ac:dyDescent="0.25">
      <c r="A567" s="410">
        <v>25</v>
      </c>
      <c r="B567" s="428" t="str">
        <f>IFERROR(VLOOKUP(A567,'Coverage Indicators - Section D'!$A$10:$Y$42,25,FALSE),"")</f>
        <v/>
      </c>
      <c r="C567" s="523" t="str">
        <f t="array" ref="C567">IFERROR(IF(INDEX('Disaggregation Records'!$E$95:$E$183,MATCH(LEFT(Z567,255),LEFT('Disaggregation Records'!$D$95:$D$183,255),0))=0,"",INDEX('Disaggregation Records'!$E$95:$E$183,MATCH(LEFT(Z567,255),LEFT('Disaggregation Records'!$D$95:$D$183,255),0))),"")</f>
        <v/>
      </c>
      <c r="D567" s="523" t="str">
        <f t="array" ref="D567">IFERROR(IF(INDEX('Disaggregation Records'!$F$95:$F$183,MATCH(LEFT(Z567,255),LEFT('Disaggregation Records'!$D$95:$D$183,255),0))=0,"",INDEX('Disaggregation Records'!$F$95:$F$183,MATCH(LEFT(Z567,255),LEFT('Disaggregation Records'!$D$95:$D$183,255),0))),"")</f>
        <v/>
      </c>
      <c r="E567" s="430" t="str">
        <f t="array" ref="E567">IFERROR(IF(INDEX('Disaggregation Data'!$K$315:$K$616,MATCH(LEFT(X567,255),LEFT('Disaggregation Data'!$J$315:$J$616,255),0))=0,"",INDEX('Disaggregation Data'!$K$315:$K$616,MATCH(LEFT(X567,255),LEFT('Disaggregation Data'!J$315:$J$616,255),0))),"")</f>
        <v/>
      </c>
      <c r="F567" s="431" t="str">
        <f t="array" ref="F567">IFERROR(IF(INDEX('Disaggregation Data'!$L$315:$L$616,MATCH(LEFT(X567,255),LEFT('Disaggregation Data'!$J$315:$J$616,255),0))=0,"",INDEX('Disaggregation Data'!$L$315:$L$616,MATCH(LEFT(X567,255),LEFT('Disaggregation Data'!J$315:$J$616,255),0))),"")</f>
        <v/>
      </c>
      <c r="G567" s="495" t="str">
        <f t="array" ref="G567">IFERROR(IF(INDEX('Disaggregation Data'!$M$315:$M$616,MATCH(LEFT(X567,255),LEFT('Disaggregation Data'!$J$315:$J$616,255),0))=0,(E567/F567)*100,INDEX('Disaggregation Data'!$M$315:$M$616,MATCH(LEFT(X567,255),LEFT('Disaggregation Data'!J$315:$J$616,255),0))),"")</f>
        <v/>
      </c>
      <c r="H567" s="434" t="str">
        <f t="array" ref="H567">IFERROR(IF(INDEX('Disaggregation Data'!$N$315:$N$616,MATCH(LEFT(X567,255),LEFT('Disaggregation Data'!$J$315:$J$616,255),0))=0,"",INDEX('Disaggregation Data'!$N$315:$N$616,MATCH(LEFT(X567,255),LEFT('Disaggregation Data'!J$315:$J$616,255),0))),"")</f>
        <v/>
      </c>
      <c r="I567" s="434" t="str">
        <f t="array" ref="I567">IFERROR(IF(INDEX('Disaggregation Data'!$Q$315:$Q$616,MATCH(LEFT(X567,255),LEFT('Disaggregation Data'!$J$315:$J$616,255),0))=0,"",INDEX('Disaggregation Data'!$Q$315:$Q$616,MATCH(LEFT(X567,255),LEFT('Disaggregation Data'!J$315:$J$616,255),0))),"")</f>
        <v/>
      </c>
      <c r="J567" s="448" t="str">
        <f t="array" ref="J567">IFERROR(IF(INDEX('Disaggregation Data'!$R$315:$R$616,MATCH(LEFT(X567,255),LEFT('Disaggregation Data'!$J$315:$J$616,255),0))=0,"",INDEX('Disaggregation Data'!$R$315:$R$616,MATCH(LEFT(X567,255),LEFT('Disaggregation Data'!J$315:$J$616,255),0))),"")</f>
        <v/>
      </c>
      <c r="K567" s="485"/>
      <c r="L567" s="485"/>
      <c r="M567" s="485"/>
      <c r="N567" s="485"/>
      <c r="O567" s="485"/>
      <c r="P567" s="430"/>
      <c r="Q567" s="430"/>
      <c r="R567" s="430"/>
      <c r="S567" s="430"/>
      <c r="T567" s="430"/>
      <c r="U567" s="434" t="str">
        <f t="array" ref="U567">IFERROR(IF(INDEX('Disaggregation Data'!$O$315:$O$616,MATCH(LEFT(X567,255),LEFT('Disaggregation Data'!$J$315:$J$616,255),0))=0,"",INDEX('Disaggregation Data'!$O$315:$O$616,MATCH(LEFT(X567,255),LEFT('Disaggregation Data'!J$315:$J$616,255),0))),"")</f>
        <v/>
      </c>
      <c r="V567" s="448" t="str">
        <f t="array" ref="V567">IFERROR(IF(INDEX('Disaggregation Data'!$P$315:$P$616,MATCH(LEFT(X567,255),LEFT('Disaggregation Data'!$J$315:$J$616,255),0))=0,"",INDEX('Disaggregation Data'!$P$315:$P$616,MATCH(LEFT(X567,255),LEFT('Disaggregation Data'!J$315:$J$616,255),0))),"")</f>
        <v/>
      </c>
      <c r="W567" s="528"/>
      <c r="X567" s="528" t="str">
        <f t="shared" si="36"/>
        <v/>
      </c>
      <c r="Y567" s="528">
        <f t="shared" si="37"/>
        <v>170</v>
      </c>
      <c r="Z567" s="528" t="str">
        <f t="shared" si="38"/>
        <v/>
      </c>
      <c r="AA567" s="528" t="b">
        <f t="shared" si="39"/>
        <v>0</v>
      </c>
      <c r="AB567" s="528" t="s">
        <v>2280</v>
      </c>
      <c r="AC567" s="528" t="str">
        <f t="array" ref="AC567">IFERROR(IF(INDEX('Disaggregation Records'!$G$95:$G$183,MATCH(LEFT(Z567,255),LEFT('Disaggregation Records'!$D$95:$D$183,255),0))=0,"",INDEX('Disaggregation Records'!$G$95:$G$183,MATCH(LEFT(Z567,255),LEFT('Disaggregation Records'!$D$95:$D$183,255),0))),"")</f>
        <v/>
      </c>
      <c r="AD567" s="528" t="s">
        <v>961</v>
      </c>
      <c r="AE567" s="393"/>
      <c r="AF567" s="134"/>
      <c r="AG567" s="134"/>
    </row>
    <row r="568" spans="1:33" ht="47.1" customHeight="1" x14ac:dyDescent="0.25">
      <c r="A568" s="410">
        <v>25</v>
      </c>
      <c r="B568" s="428" t="str">
        <f>IFERROR(VLOOKUP(A568,'Coverage Indicators - Section D'!$A$10:$Y$42,25,FALSE),"")</f>
        <v/>
      </c>
      <c r="C568" s="523" t="str">
        <f t="array" ref="C568">IFERROR(IF(INDEX('Disaggregation Records'!$E$95:$E$183,MATCH(LEFT(Z568,255),LEFT('Disaggregation Records'!$D$95:$D$183,255),0))=0,"",INDEX('Disaggregation Records'!$E$95:$E$183,MATCH(LEFT(Z568,255),LEFT('Disaggregation Records'!$D$95:$D$183,255),0))),"")</f>
        <v/>
      </c>
      <c r="D568" s="523" t="str">
        <f t="array" ref="D568">IFERROR(IF(INDEX('Disaggregation Records'!$F$95:$F$183,MATCH(LEFT(Z568,255),LEFT('Disaggregation Records'!$D$95:$D$183,255),0))=0,"",INDEX('Disaggregation Records'!$F$95:$F$183,MATCH(LEFT(Z568,255),LEFT('Disaggregation Records'!$D$95:$D$183,255),0))),"")</f>
        <v/>
      </c>
      <c r="E568" s="430" t="str">
        <f t="array" ref="E568">IFERROR(IF(INDEX('Disaggregation Data'!$K$315:$K$616,MATCH(LEFT(X568,255),LEFT('Disaggregation Data'!$J$315:$J$616,255),0))=0,"",INDEX('Disaggregation Data'!$K$315:$K$616,MATCH(LEFT(X568,255),LEFT('Disaggregation Data'!J$315:$J$616,255),0))),"")</f>
        <v/>
      </c>
      <c r="F568" s="431" t="str">
        <f t="array" ref="F568">IFERROR(IF(INDEX('Disaggregation Data'!$L$315:$L$616,MATCH(LEFT(X568,255),LEFT('Disaggregation Data'!$J$315:$J$616,255),0))=0,"",INDEX('Disaggregation Data'!$L$315:$L$616,MATCH(LEFT(X568,255),LEFT('Disaggregation Data'!J$315:$J$616,255),0))),"")</f>
        <v/>
      </c>
      <c r="G568" s="495" t="str">
        <f t="array" ref="G568">IFERROR(IF(INDEX('Disaggregation Data'!$M$315:$M$616,MATCH(LEFT(X568,255),LEFT('Disaggregation Data'!$J$315:$J$616,255),0))=0,(E568/F568)*100,INDEX('Disaggregation Data'!$M$315:$M$616,MATCH(LEFT(X568,255),LEFT('Disaggregation Data'!J$315:$J$616,255),0))),"")</f>
        <v/>
      </c>
      <c r="H568" s="434" t="str">
        <f t="array" ref="H568">IFERROR(IF(INDEX('Disaggregation Data'!$N$315:$N$616,MATCH(LEFT(X568,255),LEFT('Disaggregation Data'!$J$315:$J$616,255),0))=0,"",INDEX('Disaggregation Data'!$N$315:$N$616,MATCH(LEFT(X568,255),LEFT('Disaggregation Data'!J$315:$J$616,255),0))),"")</f>
        <v/>
      </c>
      <c r="I568" s="434" t="str">
        <f t="array" ref="I568">IFERROR(IF(INDEX('Disaggregation Data'!$Q$315:$Q$616,MATCH(LEFT(X568,255),LEFT('Disaggregation Data'!$J$315:$J$616,255),0))=0,"",INDEX('Disaggregation Data'!$Q$315:$Q$616,MATCH(LEFT(X568,255),LEFT('Disaggregation Data'!J$315:$J$616,255),0))),"")</f>
        <v/>
      </c>
      <c r="J568" s="448" t="str">
        <f t="array" ref="J568">IFERROR(IF(INDEX('Disaggregation Data'!$R$315:$R$616,MATCH(LEFT(X568,255),LEFT('Disaggregation Data'!$J$315:$J$616,255),0))=0,"",INDEX('Disaggregation Data'!$R$315:$R$616,MATCH(LEFT(X568,255),LEFT('Disaggregation Data'!J$315:$J$616,255),0))),"")</f>
        <v/>
      </c>
      <c r="K568" s="485"/>
      <c r="L568" s="485"/>
      <c r="M568" s="485"/>
      <c r="N568" s="485"/>
      <c r="O568" s="485"/>
      <c r="P568" s="430"/>
      <c r="Q568" s="430"/>
      <c r="R568" s="430"/>
      <c r="S568" s="430"/>
      <c r="T568" s="430"/>
      <c r="U568" s="434" t="str">
        <f t="array" ref="U568">IFERROR(IF(INDEX('Disaggregation Data'!$O$315:$O$616,MATCH(LEFT(X568,255),LEFT('Disaggregation Data'!$J$315:$J$616,255),0))=0,"",INDEX('Disaggregation Data'!$O$315:$O$616,MATCH(LEFT(X568,255),LEFT('Disaggregation Data'!J$315:$J$616,255),0))),"")</f>
        <v/>
      </c>
      <c r="V568" s="448" t="str">
        <f t="array" ref="V568">IFERROR(IF(INDEX('Disaggregation Data'!$P$315:$P$616,MATCH(LEFT(X568,255),LEFT('Disaggregation Data'!$J$315:$J$616,255),0))=0,"",INDEX('Disaggregation Data'!$P$315:$P$616,MATCH(LEFT(X568,255),LEFT('Disaggregation Data'!J$315:$J$616,255),0))),"")</f>
        <v/>
      </c>
      <c r="W568" s="528"/>
      <c r="X568" s="528" t="str">
        <f t="shared" si="36"/>
        <v/>
      </c>
      <c r="Y568" s="528">
        <f t="shared" si="37"/>
        <v>171</v>
      </c>
      <c r="Z568" s="528" t="str">
        <f t="shared" si="38"/>
        <v/>
      </c>
      <c r="AA568" s="528" t="b">
        <f t="shared" si="39"/>
        <v>0</v>
      </c>
      <c r="AB568" s="528" t="s">
        <v>2281</v>
      </c>
      <c r="AC568" s="528" t="str">
        <f t="array" ref="AC568">IFERROR(IF(INDEX('Disaggregation Records'!$G$95:$G$183,MATCH(LEFT(Z568,255),LEFT('Disaggregation Records'!$D$95:$D$183,255),0))=0,"",INDEX('Disaggregation Records'!$G$95:$G$183,MATCH(LEFT(Z568,255),LEFT('Disaggregation Records'!$D$95:$D$183,255),0))),"")</f>
        <v/>
      </c>
      <c r="AD568" s="528" t="s">
        <v>961</v>
      </c>
      <c r="AE568" s="393"/>
      <c r="AF568" s="134"/>
      <c r="AG568" s="134"/>
    </row>
    <row r="569" spans="1:33" ht="47.1" customHeight="1" x14ac:dyDescent="0.25">
      <c r="A569" s="410">
        <v>25</v>
      </c>
      <c r="B569" s="428" t="str">
        <f>IFERROR(VLOOKUP(A569,'Coverage Indicators - Section D'!$A$10:$Y$42,25,FALSE),"")</f>
        <v/>
      </c>
      <c r="C569" s="523" t="str">
        <f t="array" ref="C569">IFERROR(IF(INDEX('Disaggregation Records'!$E$95:$E$183,MATCH(LEFT(Z569,255),LEFT('Disaggregation Records'!$D$95:$D$183,255),0))=0,"",INDEX('Disaggregation Records'!$E$95:$E$183,MATCH(LEFT(Z569,255),LEFT('Disaggregation Records'!$D$95:$D$183,255),0))),"")</f>
        <v/>
      </c>
      <c r="D569" s="523" t="str">
        <f t="array" ref="D569">IFERROR(IF(INDEX('Disaggregation Records'!$F$95:$F$183,MATCH(LEFT(Z569,255),LEFT('Disaggregation Records'!$D$95:$D$183,255),0))=0,"",INDEX('Disaggregation Records'!$F$95:$F$183,MATCH(LEFT(Z569,255),LEFT('Disaggregation Records'!$D$95:$D$183,255),0))),"")</f>
        <v/>
      </c>
      <c r="E569" s="430" t="str">
        <f t="array" ref="E569">IFERROR(IF(INDEX('Disaggregation Data'!$K$315:$K$616,MATCH(LEFT(X569,255),LEFT('Disaggregation Data'!$J$315:$J$616,255),0))=0,"",INDEX('Disaggregation Data'!$K$315:$K$616,MATCH(LEFT(X569,255),LEFT('Disaggregation Data'!J$315:$J$616,255),0))),"")</f>
        <v/>
      </c>
      <c r="F569" s="431" t="str">
        <f t="array" ref="F569">IFERROR(IF(INDEX('Disaggregation Data'!$L$315:$L$616,MATCH(LEFT(X569,255),LEFT('Disaggregation Data'!$J$315:$J$616,255),0))=0,"",INDEX('Disaggregation Data'!$L$315:$L$616,MATCH(LEFT(X569,255),LEFT('Disaggregation Data'!J$315:$J$616,255),0))),"")</f>
        <v/>
      </c>
      <c r="G569" s="495" t="str">
        <f t="array" ref="G569">IFERROR(IF(INDEX('Disaggregation Data'!$M$315:$M$616,MATCH(LEFT(X569,255),LEFT('Disaggregation Data'!$J$315:$J$616,255),0))=0,(E569/F569)*100,INDEX('Disaggregation Data'!$M$315:$M$616,MATCH(LEFT(X569,255),LEFT('Disaggregation Data'!J$315:$J$616,255),0))),"")</f>
        <v/>
      </c>
      <c r="H569" s="434" t="str">
        <f t="array" ref="H569">IFERROR(IF(INDEX('Disaggregation Data'!$N$315:$N$616,MATCH(LEFT(X569,255),LEFT('Disaggregation Data'!$J$315:$J$616,255),0))=0,"",INDEX('Disaggregation Data'!$N$315:$N$616,MATCH(LEFT(X569,255),LEFT('Disaggregation Data'!J$315:$J$616,255),0))),"")</f>
        <v/>
      </c>
      <c r="I569" s="434" t="str">
        <f t="array" ref="I569">IFERROR(IF(INDEX('Disaggregation Data'!$Q$315:$Q$616,MATCH(LEFT(X569,255),LEFT('Disaggregation Data'!$J$315:$J$616,255),0))=0,"",INDEX('Disaggregation Data'!$Q$315:$Q$616,MATCH(LEFT(X569,255),LEFT('Disaggregation Data'!J$315:$J$616,255),0))),"")</f>
        <v/>
      </c>
      <c r="J569" s="448" t="str">
        <f t="array" ref="J569">IFERROR(IF(INDEX('Disaggregation Data'!$R$315:$R$616,MATCH(LEFT(X569,255),LEFT('Disaggregation Data'!$J$315:$J$616,255),0))=0,"",INDEX('Disaggregation Data'!$R$315:$R$616,MATCH(LEFT(X569,255),LEFT('Disaggregation Data'!J$315:$J$616,255),0))),"")</f>
        <v/>
      </c>
      <c r="K569" s="485"/>
      <c r="L569" s="485"/>
      <c r="M569" s="485"/>
      <c r="N569" s="485"/>
      <c r="O569" s="485"/>
      <c r="P569" s="430"/>
      <c r="Q569" s="430"/>
      <c r="R569" s="430"/>
      <c r="S569" s="430"/>
      <c r="T569" s="430"/>
      <c r="U569" s="434" t="str">
        <f t="array" ref="U569">IFERROR(IF(INDEX('Disaggregation Data'!$O$315:$O$616,MATCH(LEFT(X569,255),LEFT('Disaggregation Data'!$J$315:$J$616,255),0))=0,"",INDEX('Disaggregation Data'!$O$315:$O$616,MATCH(LEFT(X569,255),LEFT('Disaggregation Data'!J$315:$J$616,255),0))),"")</f>
        <v/>
      </c>
      <c r="V569" s="448" t="str">
        <f t="array" ref="V569">IFERROR(IF(INDEX('Disaggregation Data'!$P$315:$P$616,MATCH(LEFT(X569,255),LEFT('Disaggregation Data'!$J$315:$J$616,255),0))=0,"",INDEX('Disaggregation Data'!$P$315:$P$616,MATCH(LEFT(X569,255),LEFT('Disaggregation Data'!J$315:$J$616,255),0))),"")</f>
        <v/>
      </c>
      <c r="W569" s="528"/>
      <c r="X569" s="528" t="str">
        <f t="shared" si="36"/>
        <v/>
      </c>
      <c r="Y569" s="528">
        <f t="shared" si="37"/>
        <v>172</v>
      </c>
      <c r="Z569" s="528" t="str">
        <f t="shared" si="38"/>
        <v/>
      </c>
      <c r="AA569" s="528" t="b">
        <f t="shared" si="39"/>
        <v>0</v>
      </c>
      <c r="AB569" s="528" t="s">
        <v>2282</v>
      </c>
      <c r="AC569" s="528" t="str">
        <f t="array" ref="AC569">IFERROR(IF(INDEX('Disaggregation Records'!$G$95:$G$183,MATCH(LEFT(Z569,255),LEFT('Disaggregation Records'!$D$95:$D$183,255),0))=0,"",INDEX('Disaggregation Records'!$G$95:$G$183,MATCH(LEFT(Z569,255),LEFT('Disaggregation Records'!$D$95:$D$183,255),0))),"")</f>
        <v/>
      </c>
      <c r="AD569" s="528" t="s">
        <v>961</v>
      </c>
      <c r="AE569" s="393"/>
      <c r="AF569" s="134"/>
      <c r="AG569" s="134"/>
    </row>
    <row r="570" spans="1:33" ht="47.1" customHeight="1" x14ac:dyDescent="0.25">
      <c r="A570" s="410">
        <v>25</v>
      </c>
      <c r="B570" s="428" t="str">
        <f>IFERROR(VLOOKUP(A570,'Coverage Indicators - Section D'!$A$10:$Y$42,25,FALSE),"")</f>
        <v/>
      </c>
      <c r="C570" s="523" t="str">
        <f t="array" ref="C570">IFERROR(IF(INDEX('Disaggregation Records'!$E$95:$E$183,MATCH(LEFT(Z570,255),LEFT('Disaggregation Records'!$D$95:$D$183,255),0))=0,"",INDEX('Disaggregation Records'!$E$95:$E$183,MATCH(LEFT(Z570,255),LEFT('Disaggregation Records'!$D$95:$D$183,255),0))),"")</f>
        <v/>
      </c>
      <c r="D570" s="523" t="str">
        <f t="array" ref="D570">IFERROR(IF(INDEX('Disaggregation Records'!$F$95:$F$183,MATCH(LEFT(Z570,255),LEFT('Disaggregation Records'!$D$95:$D$183,255),0))=0,"",INDEX('Disaggregation Records'!$F$95:$F$183,MATCH(LEFT(Z570,255),LEFT('Disaggregation Records'!$D$95:$D$183,255),0))),"")</f>
        <v/>
      </c>
      <c r="E570" s="430" t="str">
        <f t="array" ref="E570">IFERROR(IF(INDEX('Disaggregation Data'!$K$315:$K$616,MATCH(LEFT(X570,255),LEFT('Disaggregation Data'!$J$315:$J$616,255),0))=0,"",INDEX('Disaggregation Data'!$K$315:$K$616,MATCH(LEFT(X570,255),LEFT('Disaggregation Data'!J$315:$J$616,255),0))),"")</f>
        <v/>
      </c>
      <c r="F570" s="431" t="str">
        <f t="array" ref="F570">IFERROR(IF(INDEX('Disaggregation Data'!$L$315:$L$616,MATCH(LEFT(X570,255),LEFT('Disaggregation Data'!$J$315:$J$616,255),0))=0,"",INDEX('Disaggregation Data'!$L$315:$L$616,MATCH(LEFT(X570,255),LEFT('Disaggregation Data'!J$315:$J$616,255),0))),"")</f>
        <v/>
      </c>
      <c r="G570" s="495" t="str">
        <f t="array" ref="G570">IFERROR(IF(INDEX('Disaggregation Data'!$M$315:$M$616,MATCH(LEFT(X570,255),LEFT('Disaggregation Data'!$J$315:$J$616,255),0))=0,(E570/F570)*100,INDEX('Disaggregation Data'!$M$315:$M$616,MATCH(LEFT(X570,255),LEFT('Disaggregation Data'!J$315:$J$616,255),0))),"")</f>
        <v/>
      </c>
      <c r="H570" s="434" t="str">
        <f t="array" ref="H570">IFERROR(IF(INDEX('Disaggregation Data'!$N$315:$N$616,MATCH(LEFT(X570,255),LEFT('Disaggregation Data'!$J$315:$J$616,255),0))=0,"",INDEX('Disaggregation Data'!$N$315:$N$616,MATCH(LEFT(X570,255),LEFT('Disaggregation Data'!J$315:$J$616,255),0))),"")</f>
        <v/>
      </c>
      <c r="I570" s="434" t="str">
        <f t="array" ref="I570">IFERROR(IF(INDEX('Disaggregation Data'!$Q$315:$Q$616,MATCH(LEFT(X570,255),LEFT('Disaggregation Data'!$J$315:$J$616,255),0))=0,"",INDEX('Disaggregation Data'!$Q$315:$Q$616,MATCH(LEFT(X570,255),LEFT('Disaggregation Data'!J$315:$J$616,255),0))),"")</f>
        <v/>
      </c>
      <c r="J570" s="448" t="str">
        <f t="array" ref="J570">IFERROR(IF(INDEX('Disaggregation Data'!$R$315:$R$616,MATCH(LEFT(X570,255),LEFT('Disaggregation Data'!$J$315:$J$616,255),0))=0,"",INDEX('Disaggregation Data'!$R$315:$R$616,MATCH(LEFT(X570,255),LEFT('Disaggregation Data'!J$315:$J$616,255),0))),"")</f>
        <v/>
      </c>
      <c r="K570" s="485"/>
      <c r="L570" s="485"/>
      <c r="M570" s="485"/>
      <c r="N570" s="485"/>
      <c r="O570" s="485"/>
      <c r="P570" s="430"/>
      <c r="Q570" s="430"/>
      <c r="R570" s="430"/>
      <c r="S570" s="430"/>
      <c r="T570" s="430"/>
      <c r="U570" s="434" t="str">
        <f t="array" ref="U570">IFERROR(IF(INDEX('Disaggregation Data'!$O$315:$O$616,MATCH(LEFT(X570,255),LEFT('Disaggregation Data'!$J$315:$J$616,255),0))=0,"",INDEX('Disaggregation Data'!$O$315:$O$616,MATCH(LEFT(X570,255),LEFT('Disaggregation Data'!J$315:$J$616,255),0))),"")</f>
        <v/>
      </c>
      <c r="V570" s="448" t="str">
        <f t="array" ref="V570">IFERROR(IF(INDEX('Disaggregation Data'!$P$315:$P$616,MATCH(LEFT(X570,255),LEFT('Disaggregation Data'!$J$315:$J$616,255),0))=0,"",INDEX('Disaggregation Data'!$P$315:$P$616,MATCH(LEFT(X570,255),LEFT('Disaggregation Data'!J$315:$J$616,255),0))),"")</f>
        <v/>
      </c>
      <c r="W570" s="528"/>
      <c r="X570" s="528" t="str">
        <f t="shared" si="36"/>
        <v/>
      </c>
      <c r="Y570" s="528">
        <f t="shared" si="37"/>
        <v>173</v>
      </c>
      <c r="Z570" s="528" t="str">
        <f t="shared" si="38"/>
        <v/>
      </c>
      <c r="AA570" s="528" t="b">
        <f t="shared" si="39"/>
        <v>0</v>
      </c>
      <c r="AB570" s="528" t="s">
        <v>2283</v>
      </c>
      <c r="AC570" s="528" t="str">
        <f t="array" ref="AC570">IFERROR(IF(INDEX('Disaggregation Records'!$G$95:$G$183,MATCH(LEFT(Z570,255),LEFT('Disaggregation Records'!$D$95:$D$183,255),0))=0,"",INDEX('Disaggregation Records'!$G$95:$G$183,MATCH(LEFT(Z570,255),LEFT('Disaggregation Records'!$D$95:$D$183,255),0))),"")</f>
        <v/>
      </c>
      <c r="AD570" s="528" t="s">
        <v>961</v>
      </c>
      <c r="AE570" s="393"/>
      <c r="AF570" s="134"/>
      <c r="AG570" s="134"/>
    </row>
    <row r="571" spans="1:33" ht="47.1" customHeight="1" x14ac:dyDescent="0.25">
      <c r="A571" s="410">
        <v>25</v>
      </c>
      <c r="B571" s="428" t="str">
        <f>IFERROR(VLOOKUP(A571,'Coverage Indicators - Section D'!$A$10:$Y$42,25,FALSE),"")</f>
        <v/>
      </c>
      <c r="C571" s="523" t="str">
        <f t="array" ref="C571">IFERROR(IF(INDEX('Disaggregation Records'!$E$95:$E$183,MATCH(LEFT(Z571,255),LEFT('Disaggregation Records'!$D$95:$D$183,255),0))=0,"",INDEX('Disaggregation Records'!$E$95:$E$183,MATCH(LEFT(Z571,255),LEFT('Disaggregation Records'!$D$95:$D$183,255),0))),"")</f>
        <v/>
      </c>
      <c r="D571" s="523" t="str">
        <f t="array" ref="D571">IFERROR(IF(INDEX('Disaggregation Records'!$F$95:$F$183,MATCH(LEFT(Z571,255),LEFT('Disaggregation Records'!$D$95:$D$183,255),0))=0,"",INDEX('Disaggregation Records'!$F$95:$F$183,MATCH(LEFT(Z571,255),LEFT('Disaggregation Records'!$D$95:$D$183,255),0))),"")</f>
        <v/>
      </c>
      <c r="E571" s="430" t="str">
        <f t="array" ref="E571">IFERROR(IF(INDEX('Disaggregation Data'!$K$315:$K$616,MATCH(LEFT(X571,255),LEFT('Disaggregation Data'!$J$315:$J$616,255),0))=0,"",INDEX('Disaggregation Data'!$K$315:$K$616,MATCH(LEFT(X571,255),LEFT('Disaggregation Data'!J$315:$J$616,255),0))),"")</f>
        <v/>
      </c>
      <c r="F571" s="431" t="str">
        <f t="array" ref="F571">IFERROR(IF(INDEX('Disaggregation Data'!$L$315:$L$616,MATCH(LEFT(X571,255),LEFT('Disaggregation Data'!$J$315:$J$616,255),0))=0,"",INDEX('Disaggregation Data'!$L$315:$L$616,MATCH(LEFT(X571,255),LEFT('Disaggregation Data'!J$315:$J$616,255),0))),"")</f>
        <v/>
      </c>
      <c r="G571" s="495" t="str">
        <f t="array" ref="G571">IFERROR(IF(INDEX('Disaggregation Data'!$M$315:$M$616,MATCH(LEFT(X571,255),LEFT('Disaggregation Data'!$J$315:$J$616,255),0))=0,(E571/F571)*100,INDEX('Disaggregation Data'!$M$315:$M$616,MATCH(LEFT(X571,255),LEFT('Disaggregation Data'!J$315:$J$616,255),0))),"")</f>
        <v/>
      </c>
      <c r="H571" s="434" t="str">
        <f t="array" ref="H571">IFERROR(IF(INDEX('Disaggregation Data'!$N$315:$N$616,MATCH(LEFT(X571,255),LEFT('Disaggregation Data'!$J$315:$J$616,255),0))=0,"",INDEX('Disaggregation Data'!$N$315:$N$616,MATCH(LEFT(X571,255),LEFT('Disaggregation Data'!J$315:$J$616,255),0))),"")</f>
        <v/>
      </c>
      <c r="I571" s="434" t="str">
        <f t="array" ref="I571">IFERROR(IF(INDEX('Disaggregation Data'!$Q$315:$Q$616,MATCH(LEFT(X571,255),LEFT('Disaggregation Data'!$J$315:$J$616,255),0))=0,"",INDEX('Disaggregation Data'!$Q$315:$Q$616,MATCH(LEFT(X571,255),LEFT('Disaggregation Data'!J$315:$J$616,255),0))),"")</f>
        <v/>
      </c>
      <c r="J571" s="448" t="str">
        <f t="array" ref="J571">IFERROR(IF(INDEX('Disaggregation Data'!$R$315:$R$616,MATCH(LEFT(X571,255),LEFT('Disaggregation Data'!$J$315:$J$616,255),0))=0,"",INDEX('Disaggregation Data'!$R$315:$R$616,MATCH(LEFT(X571,255),LEFT('Disaggregation Data'!J$315:$J$616,255),0))),"")</f>
        <v/>
      </c>
      <c r="K571" s="485"/>
      <c r="L571" s="485"/>
      <c r="M571" s="485"/>
      <c r="N571" s="485"/>
      <c r="O571" s="485"/>
      <c r="P571" s="430"/>
      <c r="Q571" s="430"/>
      <c r="R571" s="430"/>
      <c r="S571" s="430"/>
      <c r="T571" s="430"/>
      <c r="U571" s="434" t="str">
        <f t="array" ref="U571">IFERROR(IF(INDEX('Disaggregation Data'!$O$315:$O$616,MATCH(LEFT(X571,255),LEFT('Disaggregation Data'!$J$315:$J$616,255),0))=0,"",INDEX('Disaggregation Data'!$O$315:$O$616,MATCH(LEFT(X571,255),LEFT('Disaggregation Data'!J$315:$J$616,255),0))),"")</f>
        <v/>
      </c>
      <c r="V571" s="448" t="str">
        <f t="array" ref="V571">IFERROR(IF(INDEX('Disaggregation Data'!$P$315:$P$616,MATCH(LEFT(X571,255),LEFT('Disaggregation Data'!$J$315:$J$616,255),0))=0,"",INDEX('Disaggregation Data'!$P$315:$P$616,MATCH(LEFT(X571,255),LEFT('Disaggregation Data'!J$315:$J$616,255),0))),"")</f>
        <v/>
      </c>
      <c r="W571" s="528"/>
      <c r="X571" s="528" t="str">
        <f t="shared" si="36"/>
        <v/>
      </c>
      <c r="Y571" s="528">
        <f t="shared" si="37"/>
        <v>174</v>
      </c>
      <c r="Z571" s="528" t="str">
        <f t="shared" si="38"/>
        <v/>
      </c>
      <c r="AA571" s="528" t="b">
        <f t="shared" si="39"/>
        <v>0</v>
      </c>
      <c r="AB571" s="528" t="s">
        <v>2284</v>
      </c>
      <c r="AC571" s="528" t="str">
        <f t="array" ref="AC571">IFERROR(IF(INDEX('Disaggregation Records'!$G$95:$G$183,MATCH(LEFT(Z571,255),LEFT('Disaggregation Records'!$D$95:$D$183,255),0))=0,"",INDEX('Disaggregation Records'!$G$95:$G$183,MATCH(LEFT(Z571,255),LEFT('Disaggregation Records'!$D$95:$D$183,255),0))),"")</f>
        <v/>
      </c>
      <c r="AD571" s="528" t="s">
        <v>961</v>
      </c>
      <c r="AE571" s="393"/>
      <c r="AF571" s="134"/>
      <c r="AG571" s="134"/>
    </row>
    <row r="572" spans="1:33" ht="47.1" customHeight="1" x14ac:dyDescent="0.25">
      <c r="A572" s="410">
        <v>25</v>
      </c>
      <c r="B572" s="428" t="str">
        <f>IFERROR(VLOOKUP(A572,'Coverage Indicators - Section D'!$A$10:$Y$42,25,FALSE),"")</f>
        <v/>
      </c>
      <c r="C572" s="523" t="str">
        <f t="array" ref="C572">IFERROR(IF(INDEX('Disaggregation Records'!$E$95:$E$183,MATCH(LEFT(Z572,255),LEFT('Disaggregation Records'!$D$95:$D$183,255),0))=0,"",INDEX('Disaggregation Records'!$E$95:$E$183,MATCH(LEFT(Z572,255),LEFT('Disaggregation Records'!$D$95:$D$183,255),0))),"")</f>
        <v/>
      </c>
      <c r="D572" s="523" t="str">
        <f t="array" ref="D572">IFERROR(IF(INDEX('Disaggregation Records'!$F$95:$F$183,MATCH(LEFT(Z572,255),LEFT('Disaggregation Records'!$D$95:$D$183,255),0))=0,"",INDEX('Disaggregation Records'!$F$95:$F$183,MATCH(LEFT(Z572,255),LEFT('Disaggregation Records'!$D$95:$D$183,255),0))),"")</f>
        <v/>
      </c>
      <c r="E572" s="430" t="str">
        <f t="array" ref="E572">IFERROR(IF(INDEX('Disaggregation Data'!$K$315:$K$616,MATCH(LEFT(X572,255),LEFT('Disaggregation Data'!$J$315:$J$616,255),0))=0,"",INDEX('Disaggregation Data'!$K$315:$K$616,MATCH(LEFT(X572,255),LEFT('Disaggregation Data'!J$315:$J$616,255),0))),"")</f>
        <v/>
      </c>
      <c r="F572" s="431" t="str">
        <f t="array" ref="F572">IFERROR(IF(INDEX('Disaggregation Data'!$L$315:$L$616,MATCH(LEFT(X572,255),LEFT('Disaggregation Data'!$J$315:$J$616,255),0))=0,"",INDEX('Disaggregation Data'!$L$315:$L$616,MATCH(LEFT(X572,255),LEFT('Disaggregation Data'!J$315:$J$616,255),0))),"")</f>
        <v/>
      </c>
      <c r="G572" s="495" t="str">
        <f t="array" ref="G572">IFERROR(IF(INDEX('Disaggregation Data'!$M$315:$M$616,MATCH(LEFT(X572,255),LEFT('Disaggregation Data'!$J$315:$J$616,255),0))=0,(E572/F572)*100,INDEX('Disaggregation Data'!$M$315:$M$616,MATCH(LEFT(X572,255),LEFT('Disaggregation Data'!J$315:$J$616,255),0))),"")</f>
        <v/>
      </c>
      <c r="H572" s="434" t="str">
        <f t="array" ref="H572">IFERROR(IF(INDEX('Disaggregation Data'!$N$315:$N$616,MATCH(LEFT(X572,255),LEFT('Disaggregation Data'!$J$315:$J$616,255),0))=0,"",INDEX('Disaggregation Data'!$N$315:$N$616,MATCH(LEFT(X572,255),LEFT('Disaggregation Data'!J$315:$J$616,255),0))),"")</f>
        <v/>
      </c>
      <c r="I572" s="434" t="str">
        <f t="array" ref="I572">IFERROR(IF(INDEX('Disaggregation Data'!$Q$315:$Q$616,MATCH(LEFT(X572,255),LEFT('Disaggregation Data'!$J$315:$J$616,255),0))=0,"",INDEX('Disaggregation Data'!$Q$315:$Q$616,MATCH(LEFT(X572,255),LEFT('Disaggregation Data'!J$315:$J$616,255),0))),"")</f>
        <v/>
      </c>
      <c r="J572" s="448" t="str">
        <f t="array" ref="J572">IFERROR(IF(INDEX('Disaggregation Data'!$R$315:$R$616,MATCH(LEFT(X572,255),LEFT('Disaggregation Data'!$J$315:$J$616,255),0))=0,"",INDEX('Disaggregation Data'!$R$315:$R$616,MATCH(LEFT(X572,255),LEFT('Disaggregation Data'!J$315:$J$616,255),0))),"")</f>
        <v/>
      </c>
      <c r="K572" s="485"/>
      <c r="L572" s="485"/>
      <c r="M572" s="485"/>
      <c r="N572" s="485"/>
      <c r="O572" s="485"/>
      <c r="P572" s="430"/>
      <c r="Q572" s="430"/>
      <c r="R572" s="430"/>
      <c r="S572" s="430"/>
      <c r="T572" s="430"/>
      <c r="U572" s="434" t="str">
        <f t="array" ref="U572">IFERROR(IF(INDEX('Disaggregation Data'!$O$315:$O$616,MATCH(LEFT(X572,255),LEFT('Disaggregation Data'!$J$315:$J$616,255),0))=0,"",INDEX('Disaggregation Data'!$O$315:$O$616,MATCH(LEFT(X572,255),LEFT('Disaggregation Data'!J$315:$J$616,255),0))),"")</f>
        <v/>
      </c>
      <c r="V572" s="448" t="str">
        <f t="array" ref="V572">IFERROR(IF(INDEX('Disaggregation Data'!$P$315:$P$616,MATCH(LEFT(X572,255),LEFT('Disaggregation Data'!$J$315:$J$616,255),0))=0,"",INDEX('Disaggregation Data'!$P$315:$P$616,MATCH(LEFT(X572,255),LEFT('Disaggregation Data'!J$315:$J$616,255),0))),"")</f>
        <v/>
      </c>
      <c r="W572" s="528"/>
      <c r="X572" s="528" t="str">
        <f t="shared" si="36"/>
        <v/>
      </c>
      <c r="Y572" s="528">
        <f t="shared" si="37"/>
        <v>175</v>
      </c>
      <c r="Z572" s="528" t="str">
        <f t="shared" si="38"/>
        <v/>
      </c>
      <c r="AA572" s="528" t="b">
        <f t="shared" si="39"/>
        <v>0</v>
      </c>
      <c r="AB572" s="528" t="s">
        <v>2285</v>
      </c>
      <c r="AC572" s="528" t="str">
        <f t="array" ref="AC572">IFERROR(IF(INDEX('Disaggregation Records'!$G$95:$G$183,MATCH(LEFT(Z572,255),LEFT('Disaggregation Records'!$D$95:$D$183,255),0))=0,"",INDEX('Disaggregation Records'!$G$95:$G$183,MATCH(LEFT(Z572,255),LEFT('Disaggregation Records'!$D$95:$D$183,255),0))),"")</f>
        <v/>
      </c>
      <c r="AD572" s="528" t="s">
        <v>961</v>
      </c>
      <c r="AE572" s="393"/>
      <c r="AF572" s="134"/>
      <c r="AG572" s="134"/>
    </row>
    <row r="573" spans="1:33" ht="47.1" customHeight="1" x14ac:dyDescent="0.25">
      <c r="A573" s="410">
        <v>25</v>
      </c>
      <c r="B573" s="428" t="str">
        <f>IFERROR(VLOOKUP(A573,'Coverage Indicators - Section D'!$A$10:$Y$42,25,FALSE),"")</f>
        <v/>
      </c>
      <c r="C573" s="523" t="str">
        <f t="array" ref="C573">IFERROR(IF(INDEX('Disaggregation Records'!$E$95:$E$183,MATCH(LEFT(Z573,255),LEFT('Disaggregation Records'!$D$95:$D$183,255),0))=0,"",INDEX('Disaggregation Records'!$E$95:$E$183,MATCH(LEFT(Z573,255),LEFT('Disaggregation Records'!$D$95:$D$183,255),0))),"")</f>
        <v/>
      </c>
      <c r="D573" s="523" t="str">
        <f t="array" ref="D573">IFERROR(IF(INDEX('Disaggregation Records'!$F$95:$F$183,MATCH(LEFT(Z573,255),LEFT('Disaggregation Records'!$D$95:$D$183,255),0))=0,"",INDEX('Disaggregation Records'!$F$95:$F$183,MATCH(LEFT(Z573,255),LEFT('Disaggregation Records'!$D$95:$D$183,255),0))),"")</f>
        <v/>
      </c>
      <c r="E573" s="430" t="str">
        <f t="array" ref="E573">IFERROR(IF(INDEX('Disaggregation Data'!$K$315:$K$616,MATCH(LEFT(X573,255),LEFT('Disaggregation Data'!$J$315:$J$616,255),0))=0,"",INDEX('Disaggregation Data'!$K$315:$K$616,MATCH(LEFT(X573,255),LEFT('Disaggregation Data'!J$315:$J$616,255),0))),"")</f>
        <v/>
      </c>
      <c r="F573" s="431" t="str">
        <f t="array" ref="F573">IFERROR(IF(INDEX('Disaggregation Data'!$L$315:$L$616,MATCH(LEFT(X573,255),LEFT('Disaggregation Data'!$J$315:$J$616,255),0))=0,"",INDEX('Disaggregation Data'!$L$315:$L$616,MATCH(LEFT(X573,255),LEFT('Disaggregation Data'!J$315:$J$616,255),0))),"")</f>
        <v/>
      </c>
      <c r="G573" s="495" t="str">
        <f t="array" ref="G573">IFERROR(IF(INDEX('Disaggregation Data'!$M$315:$M$616,MATCH(LEFT(X573,255),LEFT('Disaggregation Data'!$J$315:$J$616,255),0))=0,(E573/F573)*100,INDEX('Disaggregation Data'!$M$315:$M$616,MATCH(LEFT(X573,255),LEFT('Disaggregation Data'!J$315:$J$616,255),0))),"")</f>
        <v/>
      </c>
      <c r="H573" s="434" t="str">
        <f t="array" ref="H573">IFERROR(IF(INDEX('Disaggregation Data'!$N$315:$N$616,MATCH(LEFT(X573,255),LEFT('Disaggregation Data'!$J$315:$J$616,255),0))=0,"",INDEX('Disaggregation Data'!$N$315:$N$616,MATCH(LEFT(X573,255),LEFT('Disaggregation Data'!J$315:$J$616,255),0))),"")</f>
        <v/>
      </c>
      <c r="I573" s="434" t="str">
        <f t="array" ref="I573">IFERROR(IF(INDEX('Disaggregation Data'!$Q$315:$Q$616,MATCH(LEFT(X573,255),LEFT('Disaggregation Data'!$J$315:$J$616,255),0))=0,"",INDEX('Disaggregation Data'!$Q$315:$Q$616,MATCH(LEFT(X573,255),LEFT('Disaggregation Data'!J$315:$J$616,255),0))),"")</f>
        <v/>
      </c>
      <c r="J573" s="448" t="str">
        <f t="array" ref="J573">IFERROR(IF(INDEX('Disaggregation Data'!$R$315:$R$616,MATCH(LEFT(X573,255),LEFT('Disaggregation Data'!$J$315:$J$616,255),0))=0,"",INDEX('Disaggregation Data'!$R$315:$R$616,MATCH(LEFT(X573,255),LEFT('Disaggregation Data'!J$315:$J$616,255),0))),"")</f>
        <v/>
      </c>
      <c r="K573" s="485"/>
      <c r="L573" s="485"/>
      <c r="M573" s="485"/>
      <c r="N573" s="485"/>
      <c r="O573" s="485"/>
      <c r="P573" s="430"/>
      <c r="Q573" s="430"/>
      <c r="R573" s="430"/>
      <c r="S573" s="430"/>
      <c r="T573" s="430"/>
      <c r="U573" s="434" t="str">
        <f t="array" ref="U573">IFERROR(IF(INDEX('Disaggregation Data'!$O$315:$O$616,MATCH(LEFT(X573,255),LEFT('Disaggregation Data'!$J$315:$J$616,255),0))=0,"",INDEX('Disaggregation Data'!$O$315:$O$616,MATCH(LEFT(X573,255),LEFT('Disaggregation Data'!J$315:$J$616,255),0))),"")</f>
        <v/>
      </c>
      <c r="V573" s="448" t="str">
        <f t="array" ref="V573">IFERROR(IF(INDEX('Disaggregation Data'!$P$315:$P$616,MATCH(LEFT(X573,255),LEFT('Disaggregation Data'!$J$315:$J$616,255),0))=0,"",INDEX('Disaggregation Data'!$P$315:$P$616,MATCH(LEFT(X573,255),LEFT('Disaggregation Data'!J$315:$J$616,255),0))),"")</f>
        <v/>
      </c>
      <c r="W573" s="528"/>
      <c r="X573" s="528" t="str">
        <f t="shared" si="36"/>
        <v/>
      </c>
      <c r="Y573" s="528">
        <f t="shared" si="37"/>
        <v>176</v>
      </c>
      <c r="Z573" s="528" t="str">
        <f t="shared" si="38"/>
        <v/>
      </c>
      <c r="AA573" s="528" t="b">
        <f t="shared" si="39"/>
        <v>0</v>
      </c>
      <c r="AB573" s="528" t="s">
        <v>2286</v>
      </c>
      <c r="AC573" s="528" t="str">
        <f t="array" ref="AC573">IFERROR(IF(INDEX('Disaggregation Records'!$G$95:$G$183,MATCH(LEFT(Z573,255),LEFT('Disaggregation Records'!$D$95:$D$183,255),0))=0,"",INDEX('Disaggregation Records'!$G$95:$G$183,MATCH(LEFT(Z573,255),LEFT('Disaggregation Records'!$D$95:$D$183,255),0))),"")</f>
        <v/>
      </c>
      <c r="AD573" s="528" t="s">
        <v>961</v>
      </c>
      <c r="AE573" s="393"/>
      <c r="AF573" s="134"/>
      <c r="AG573" s="134"/>
    </row>
    <row r="574" spans="1:33" ht="47.1" customHeight="1" x14ac:dyDescent="0.25">
      <c r="A574" s="410">
        <v>25</v>
      </c>
      <c r="B574" s="428" t="str">
        <f>IFERROR(VLOOKUP(A574,'Coverage Indicators - Section D'!$A$10:$Y$42,25,FALSE),"")</f>
        <v/>
      </c>
      <c r="C574" s="523" t="str">
        <f t="array" ref="C574">IFERROR(IF(INDEX('Disaggregation Records'!$E$95:$E$183,MATCH(LEFT(Z574,255),LEFT('Disaggregation Records'!$D$95:$D$183,255),0))=0,"",INDEX('Disaggregation Records'!$E$95:$E$183,MATCH(LEFT(Z574,255),LEFT('Disaggregation Records'!$D$95:$D$183,255),0))),"")</f>
        <v/>
      </c>
      <c r="D574" s="523" t="str">
        <f t="array" ref="D574">IFERROR(IF(INDEX('Disaggregation Records'!$F$95:$F$183,MATCH(LEFT(Z574,255),LEFT('Disaggregation Records'!$D$95:$D$183,255),0))=0,"",INDEX('Disaggregation Records'!$F$95:$F$183,MATCH(LEFT(Z574,255),LEFT('Disaggregation Records'!$D$95:$D$183,255),0))),"")</f>
        <v/>
      </c>
      <c r="E574" s="430" t="str">
        <f t="array" ref="E574">IFERROR(IF(INDEX('Disaggregation Data'!$K$315:$K$616,MATCH(LEFT(X574,255),LEFT('Disaggregation Data'!$J$315:$J$616,255),0))=0,"",INDEX('Disaggregation Data'!$K$315:$K$616,MATCH(LEFT(X574,255),LEFT('Disaggregation Data'!J$315:$J$616,255),0))),"")</f>
        <v/>
      </c>
      <c r="F574" s="431" t="str">
        <f t="array" ref="F574">IFERROR(IF(INDEX('Disaggregation Data'!$L$315:$L$616,MATCH(LEFT(X574,255),LEFT('Disaggregation Data'!$J$315:$J$616,255),0))=0,"",INDEX('Disaggregation Data'!$L$315:$L$616,MATCH(LEFT(X574,255),LEFT('Disaggregation Data'!J$315:$J$616,255),0))),"")</f>
        <v/>
      </c>
      <c r="G574" s="495" t="str">
        <f t="array" ref="G574">IFERROR(IF(INDEX('Disaggregation Data'!$M$315:$M$616,MATCH(LEFT(X574,255),LEFT('Disaggregation Data'!$J$315:$J$616,255),0))=0,(E574/F574)*100,INDEX('Disaggregation Data'!$M$315:$M$616,MATCH(LEFT(X574,255),LEFT('Disaggregation Data'!J$315:$J$616,255),0))),"")</f>
        <v/>
      </c>
      <c r="H574" s="434" t="str">
        <f t="array" ref="H574">IFERROR(IF(INDEX('Disaggregation Data'!$N$315:$N$616,MATCH(LEFT(X574,255),LEFT('Disaggregation Data'!$J$315:$J$616,255),0))=0,"",INDEX('Disaggregation Data'!$N$315:$N$616,MATCH(LEFT(X574,255),LEFT('Disaggregation Data'!J$315:$J$616,255),0))),"")</f>
        <v/>
      </c>
      <c r="I574" s="434" t="str">
        <f t="array" ref="I574">IFERROR(IF(INDEX('Disaggregation Data'!$Q$315:$Q$616,MATCH(LEFT(X574,255),LEFT('Disaggregation Data'!$J$315:$J$616,255),0))=0,"",INDEX('Disaggregation Data'!$Q$315:$Q$616,MATCH(LEFT(X574,255),LEFT('Disaggregation Data'!J$315:$J$616,255),0))),"")</f>
        <v/>
      </c>
      <c r="J574" s="448" t="str">
        <f t="array" ref="J574">IFERROR(IF(INDEX('Disaggregation Data'!$R$315:$R$616,MATCH(LEFT(X574,255),LEFT('Disaggregation Data'!$J$315:$J$616,255),0))=0,"",INDEX('Disaggregation Data'!$R$315:$R$616,MATCH(LEFT(X574,255),LEFT('Disaggregation Data'!J$315:$J$616,255),0))),"")</f>
        <v/>
      </c>
      <c r="K574" s="485"/>
      <c r="L574" s="485"/>
      <c r="M574" s="485"/>
      <c r="N574" s="485"/>
      <c r="O574" s="485"/>
      <c r="P574" s="430"/>
      <c r="Q574" s="430"/>
      <c r="R574" s="430"/>
      <c r="S574" s="430"/>
      <c r="T574" s="430"/>
      <c r="U574" s="434" t="str">
        <f t="array" ref="U574">IFERROR(IF(INDEX('Disaggregation Data'!$O$315:$O$616,MATCH(LEFT(X574,255),LEFT('Disaggregation Data'!$J$315:$J$616,255),0))=0,"",INDEX('Disaggregation Data'!$O$315:$O$616,MATCH(LEFT(X574,255),LEFT('Disaggregation Data'!J$315:$J$616,255),0))),"")</f>
        <v/>
      </c>
      <c r="V574" s="448" t="str">
        <f t="array" ref="V574">IFERROR(IF(INDEX('Disaggregation Data'!$P$315:$P$616,MATCH(LEFT(X574,255),LEFT('Disaggregation Data'!$J$315:$J$616,255),0))=0,"",INDEX('Disaggregation Data'!$P$315:$P$616,MATCH(LEFT(X574,255),LEFT('Disaggregation Data'!J$315:$J$616,255),0))),"")</f>
        <v/>
      </c>
      <c r="W574" s="528"/>
      <c r="X574" s="528" t="str">
        <f t="shared" si="36"/>
        <v/>
      </c>
      <c r="Y574" s="528">
        <f t="shared" si="37"/>
        <v>177</v>
      </c>
      <c r="Z574" s="528" t="str">
        <f t="shared" si="38"/>
        <v/>
      </c>
      <c r="AA574" s="528" t="b">
        <f t="shared" si="39"/>
        <v>0</v>
      </c>
      <c r="AB574" s="528" t="s">
        <v>2287</v>
      </c>
      <c r="AC574" s="528" t="str">
        <f t="array" ref="AC574">IFERROR(IF(INDEX('Disaggregation Records'!$G$95:$G$183,MATCH(LEFT(Z574,255),LEFT('Disaggregation Records'!$D$95:$D$183,255),0))=0,"",INDEX('Disaggregation Records'!$G$95:$G$183,MATCH(LEFT(Z574,255),LEFT('Disaggregation Records'!$D$95:$D$183,255),0))),"")</f>
        <v/>
      </c>
      <c r="AD574" s="528" t="s">
        <v>961</v>
      </c>
      <c r="AE574" s="393"/>
      <c r="AF574" s="134"/>
      <c r="AG574" s="134"/>
    </row>
    <row r="575" spans="1:33" ht="47.1" customHeight="1" x14ac:dyDescent="0.25">
      <c r="A575" s="410">
        <v>25</v>
      </c>
      <c r="B575" s="428" t="str">
        <f>IFERROR(VLOOKUP(A575,'Coverage Indicators - Section D'!$A$10:$Y$42,25,FALSE),"")</f>
        <v/>
      </c>
      <c r="C575" s="523" t="str">
        <f t="array" ref="C575">IFERROR(IF(INDEX('Disaggregation Records'!$E$95:$E$183,MATCH(LEFT(Z575,255),LEFT('Disaggregation Records'!$D$95:$D$183,255),0))=0,"",INDEX('Disaggregation Records'!$E$95:$E$183,MATCH(LEFT(Z575,255),LEFT('Disaggregation Records'!$D$95:$D$183,255),0))),"")</f>
        <v/>
      </c>
      <c r="D575" s="523" t="str">
        <f t="array" ref="D575">IFERROR(IF(INDEX('Disaggregation Records'!$F$95:$F$183,MATCH(LEFT(Z575,255),LEFT('Disaggregation Records'!$D$95:$D$183,255),0))=0,"",INDEX('Disaggregation Records'!$F$95:$F$183,MATCH(LEFT(Z575,255),LEFT('Disaggregation Records'!$D$95:$D$183,255),0))),"")</f>
        <v/>
      </c>
      <c r="E575" s="430" t="str">
        <f t="array" ref="E575">IFERROR(IF(INDEX('Disaggregation Data'!$K$315:$K$616,MATCH(LEFT(X575,255),LEFT('Disaggregation Data'!$J$315:$J$616,255),0))=0,"",INDEX('Disaggregation Data'!$K$315:$K$616,MATCH(LEFT(X575,255),LEFT('Disaggregation Data'!J$315:$J$616,255),0))),"")</f>
        <v/>
      </c>
      <c r="F575" s="431" t="str">
        <f t="array" ref="F575">IFERROR(IF(INDEX('Disaggregation Data'!$L$315:$L$616,MATCH(LEFT(X575,255),LEFT('Disaggregation Data'!$J$315:$J$616,255),0))=0,"",INDEX('Disaggregation Data'!$L$315:$L$616,MATCH(LEFT(X575,255),LEFT('Disaggregation Data'!J$315:$J$616,255),0))),"")</f>
        <v/>
      </c>
      <c r="G575" s="495" t="str">
        <f t="array" ref="G575">IFERROR(IF(INDEX('Disaggregation Data'!$M$315:$M$616,MATCH(LEFT(X575,255),LEFT('Disaggregation Data'!$J$315:$J$616,255),0))=0,(E575/F575)*100,INDEX('Disaggregation Data'!$M$315:$M$616,MATCH(LEFT(X575,255),LEFT('Disaggregation Data'!J$315:$J$616,255),0))),"")</f>
        <v/>
      </c>
      <c r="H575" s="434" t="str">
        <f t="array" ref="H575">IFERROR(IF(INDEX('Disaggregation Data'!$N$315:$N$616,MATCH(LEFT(X575,255),LEFT('Disaggregation Data'!$J$315:$J$616,255),0))=0,"",INDEX('Disaggregation Data'!$N$315:$N$616,MATCH(LEFT(X575,255),LEFT('Disaggregation Data'!J$315:$J$616,255),0))),"")</f>
        <v/>
      </c>
      <c r="I575" s="434" t="str">
        <f t="array" ref="I575">IFERROR(IF(INDEX('Disaggregation Data'!$Q$315:$Q$616,MATCH(LEFT(X575,255),LEFT('Disaggregation Data'!$J$315:$J$616,255),0))=0,"",INDEX('Disaggregation Data'!$Q$315:$Q$616,MATCH(LEFT(X575,255),LEFT('Disaggregation Data'!J$315:$J$616,255),0))),"")</f>
        <v/>
      </c>
      <c r="J575" s="448" t="str">
        <f t="array" ref="J575">IFERROR(IF(INDEX('Disaggregation Data'!$R$315:$R$616,MATCH(LEFT(X575,255),LEFT('Disaggregation Data'!$J$315:$J$616,255),0))=0,"",INDEX('Disaggregation Data'!$R$315:$R$616,MATCH(LEFT(X575,255),LEFT('Disaggregation Data'!J$315:$J$616,255),0))),"")</f>
        <v/>
      </c>
      <c r="K575" s="485"/>
      <c r="L575" s="485"/>
      <c r="M575" s="485"/>
      <c r="N575" s="485"/>
      <c r="O575" s="485"/>
      <c r="P575" s="430"/>
      <c r="Q575" s="430"/>
      <c r="R575" s="430"/>
      <c r="S575" s="430"/>
      <c r="T575" s="430"/>
      <c r="U575" s="434" t="str">
        <f t="array" ref="U575">IFERROR(IF(INDEX('Disaggregation Data'!$O$315:$O$616,MATCH(LEFT(X575,255),LEFT('Disaggregation Data'!$J$315:$J$616,255),0))=0,"",INDEX('Disaggregation Data'!$O$315:$O$616,MATCH(LEFT(X575,255),LEFT('Disaggregation Data'!J$315:$J$616,255),0))),"")</f>
        <v/>
      </c>
      <c r="V575" s="448" t="str">
        <f t="array" ref="V575">IFERROR(IF(INDEX('Disaggregation Data'!$P$315:$P$616,MATCH(LEFT(X575,255),LEFT('Disaggregation Data'!$J$315:$J$616,255),0))=0,"",INDEX('Disaggregation Data'!$P$315:$P$616,MATCH(LEFT(X575,255),LEFT('Disaggregation Data'!J$315:$J$616,255),0))),"")</f>
        <v/>
      </c>
      <c r="W575" s="528"/>
      <c r="X575" s="528" t="str">
        <f t="shared" si="36"/>
        <v/>
      </c>
      <c r="Y575" s="528">
        <f t="shared" si="37"/>
        <v>178</v>
      </c>
      <c r="Z575" s="528" t="str">
        <f t="shared" si="38"/>
        <v/>
      </c>
      <c r="AA575" s="528" t="b">
        <f t="shared" si="39"/>
        <v>0</v>
      </c>
      <c r="AB575" s="528" t="s">
        <v>2288</v>
      </c>
      <c r="AC575" s="528" t="str">
        <f t="array" ref="AC575">IFERROR(IF(INDEX('Disaggregation Records'!$G$95:$G$183,MATCH(LEFT(Z575,255),LEFT('Disaggregation Records'!$D$95:$D$183,255),0))=0,"",INDEX('Disaggregation Records'!$G$95:$G$183,MATCH(LEFT(Z575,255),LEFT('Disaggregation Records'!$D$95:$D$183,255),0))),"")</f>
        <v/>
      </c>
      <c r="AD575" s="528" t="s">
        <v>961</v>
      </c>
      <c r="AE575" s="393"/>
      <c r="AF575" s="134"/>
      <c r="AG575" s="134"/>
    </row>
    <row r="576" spans="1:33" ht="47.1" customHeight="1" x14ac:dyDescent="0.25">
      <c r="A576" s="410">
        <v>25</v>
      </c>
      <c r="B576" s="428" t="str">
        <f>IFERROR(VLOOKUP(A576,'Coverage Indicators - Section D'!$A$10:$Y$42,25,FALSE),"")</f>
        <v/>
      </c>
      <c r="C576" s="523" t="str">
        <f t="array" ref="C576">IFERROR(IF(INDEX('Disaggregation Records'!$E$95:$E$183,MATCH(LEFT(Z576,255),LEFT('Disaggregation Records'!$D$95:$D$183,255),0))=0,"",INDEX('Disaggregation Records'!$E$95:$E$183,MATCH(LEFT(Z576,255),LEFT('Disaggregation Records'!$D$95:$D$183,255),0))),"")</f>
        <v/>
      </c>
      <c r="D576" s="523" t="str">
        <f t="array" ref="D576">IFERROR(IF(INDEX('Disaggregation Records'!$F$95:$F$183,MATCH(LEFT(Z576,255),LEFT('Disaggregation Records'!$D$95:$D$183,255),0))=0,"",INDEX('Disaggregation Records'!$F$95:$F$183,MATCH(LEFT(Z576,255),LEFT('Disaggregation Records'!$D$95:$D$183,255),0))),"")</f>
        <v/>
      </c>
      <c r="E576" s="430" t="str">
        <f t="array" ref="E576">IFERROR(IF(INDEX('Disaggregation Data'!$K$315:$K$616,MATCH(LEFT(X576,255),LEFT('Disaggregation Data'!$J$315:$J$616,255),0))=0,"",INDEX('Disaggregation Data'!$K$315:$K$616,MATCH(LEFT(X576,255),LEFT('Disaggregation Data'!J$315:$J$616,255),0))),"")</f>
        <v/>
      </c>
      <c r="F576" s="431" t="str">
        <f t="array" ref="F576">IFERROR(IF(INDEX('Disaggregation Data'!$L$315:$L$616,MATCH(LEFT(X576,255),LEFT('Disaggregation Data'!$J$315:$J$616,255),0))=0,"",INDEX('Disaggregation Data'!$L$315:$L$616,MATCH(LEFT(X576,255),LEFT('Disaggregation Data'!J$315:$J$616,255),0))),"")</f>
        <v/>
      </c>
      <c r="G576" s="495" t="str">
        <f t="array" ref="G576">IFERROR(IF(INDEX('Disaggregation Data'!$M$315:$M$616,MATCH(LEFT(X576,255),LEFT('Disaggregation Data'!$J$315:$J$616,255),0))=0,(E576/F576)*100,INDEX('Disaggregation Data'!$M$315:$M$616,MATCH(LEFT(X576,255),LEFT('Disaggregation Data'!J$315:$J$616,255),0))),"")</f>
        <v/>
      </c>
      <c r="H576" s="434" t="str">
        <f t="array" ref="H576">IFERROR(IF(INDEX('Disaggregation Data'!$N$315:$N$616,MATCH(LEFT(X576,255),LEFT('Disaggregation Data'!$J$315:$J$616,255),0))=0,"",INDEX('Disaggregation Data'!$N$315:$N$616,MATCH(LEFT(X576,255),LEFT('Disaggregation Data'!J$315:$J$616,255),0))),"")</f>
        <v/>
      </c>
      <c r="I576" s="434" t="str">
        <f t="array" ref="I576">IFERROR(IF(INDEX('Disaggregation Data'!$Q$315:$Q$616,MATCH(LEFT(X576,255),LEFT('Disaggregation Data'!$J$315:$J$616,255),0))=0,"",INDEX('Disaggregation Data'!$Q$315:$Q$616,MATCH(LEFT(X576,255),LEFT('Disaggregation Data'!J$315:$J$616,255),0))),"")</f>
        <v/>
      </c>
      <c r="J576" s="448" t="str">
        <f t="array" ref="J576">IFERROR(IF(INDEX('Disaggregation Data'!$R$315:$R$616,MATCH(LEFT(X576,255),LEFT('Disaggregation Data'!$J$315:$J$616,255),0))=0,"",INDEX('Disaggregation Data'!$R$315:$R$616,MATCH(LEFT(X576,255),LEFT('Disaggregation Data'!J$315:$J$616,255),0))),"")</f>
        <v/>
      </c>
      <c r="K576" s="485"/>
      <c r="L576" s="485"/>
      <c r="M576" s="485"/>
      <c r="N576" s="485"/>
      <c r="O576" s="485"/>
      <c r="P576" s="430"/>
      <c r="Q576" s="430"/>
      <c r="R576" s="430"/>
      <c r="S576" s="430"/>
      <c r="T576" s="430"/>
      <c r="U576" s="434" t="str">
        <f t="array" ref="U576">IFERROR(IF(INDEX('Disaggregation Data'!$O$315:$O$616,MATCH(LEFT(X576,255),LEFT('Disaggregation Data'!$J$315:$J$616,255),0))=0,"",INDEX('Disaggregation Data'!$O$315:$O$616,MATCH(LEFT(X576,255),LEFT('Disaggregation Data'!J$315:$J$616,255),0))),"")</f>
        <v/>
      </c>
      <c r="V576" s="448" t="str">
        <f t="array" ref="V576">IFERROR(IF(INDEX('Disaggregation Data'!$P$315:$P$616,MATCH(LEFT(X576,255),LEFT('Disaggregation Data'!$J$315:$J$616,255),0))=0,"",INDEX('Disaggregation Data'!$P$315:$P$616,MATCH(LEFT(X576,255),LEFT('Disaggregation Data'!J$315:$J$616,255),0))),"")</f>
        <v/>
      </c>
      <c r="W576" s="528"/>
      <c r="X576" s="528" t="str">
        <f t="shared" si="36"/>
        <v/>
      </c>
      <c r="Y576" s="528">
        <f t="shared" si="37"/>
        <v>179</v>
      </c>
      <c r="Z576" s="528" t="str">
        <f t="shared" si="38"/>
        <v/>
      </c>
      <c r="AA576" s="528" t="b">
        <f t="shared" si="39"/>
        <v>0</v>
      </c>
      <c r="AB576" s="528" t="s">
        <v>2289</v>
      </c>
      <c r="AC576" s="528" t="str">
        <f t="array" ref="AC576">IFERROR(IF(INDEX('Disaggregation Records'!$G$95:$G$183,MATCH(LEFT(Z576,255),LEFT('Disaggregation Records'!$D$95:$D$183,255),0))=0,"",INDEX('Disaggregation Records'!$G$95:$G$183,MATCH(LEFT(Z576,255),LEFT('Disaggregation Records'!$D$95:$D$183,255),0))),"")</f>
        <v/>
      </c>
      <c r="AD576" s="528" t="s">
        <v>961</v>
      </c>
      <c r="AE576" s="393"/>
      <c r="AF576" s="134"/>
      <c r="AG576" s="134"/>
    </row>
    <row r="577" spans="1:33" ht="47.1" customHeight="1" x14ac:dyDescent="0.25">
      <c r="A577" s="410">
        <v>26</v>
      </c>
      <c r="B577" s="428" t="str">
        <f>IFERROR(VLOOKUP(A577,'Coverage Indicators - Section D'!$A$10:$Y$42,25,FALSE),"")</f>
        <v/>
      </c>
      <c r="C577" s="523" t="str">
        <f t="array" ref="C577">IFERROR(IF(INDEX('Disaggregation Records'!$E$95:$E$183,MATCH(LEFT(Z577,255),LEFT('Disaggregation Records'!$D$95:$D$183,255),0))=0,"",INDEX('Disaggregation Records'!$E$95:$E$183,MATCH(LEFT(Z577,255),LEFT('Disaggregation Records'!$D$95:$D$183,255),0))),"")</f>
        <v/>
      </c>
      <c r="D577" s="523" t="str">
        <f t="array" ref="D577">IFERROR(IF(INDEX('Disaggregation Records'!$F$95:$F$183,MATCH(LEFT(Z577,255),LEFT('Disaggregation Records'!$D$95:$D$183,255),0))=0,"",INDEX('Disaggregation Records'!$F$95:$F$183,MATCH(LEFT(Z577,255),LEFT('Disaggregation Records'!$D$95:$D$183,255),0))),"")</f>
        <v/>
      </c>
      <c r="E577" s="430" t="str">
        <f t="array" ref="E577">IFERROR(IF(INDEX('Disaggregation Data'!$K$315:$K$616,MATCH(LEFT(X577,255),LEFT('Disaggregation Data'!$J$315:$J$616,255),0))=0,"",INDEX('Disaggregation Data'!$K$315:$K$616,MATCH(LEFT(X577,255),LEFT('Disaggregation Data'!J$315:$J$616,255),0))),"")</f>
        <v/>
      </c>
      <c r="F577" s="431" t="str">
        <f t="array" ref="F577">IFERROR(IF(INDEX('Disaggregation Data'!$L$315:$L$616,MATCH(LEFT(X577,255),LEFT('Disaggregation Data'!$J$315:$J$616,255),0))=0,"",INDEX('Disaggregation Data'!$L$315:$L$616,MATCH(LEFT(X577,255),LEFT('Disaggregation Data'!J$315:$J$616,255),0))),"")</f>
        <v/>
      </c>
      <c r="G577" s="495" t="str">
        <f t="array" ref="G577">IFERROR(IF(INDEX('Disaggregation Data'!$M$315:$M$616,MATCH(LEFT(X577,255),LEFT('Disaggregation Data'!$J$315:$J$616,255),0))=0,(E577/F577)*100,INDEX('Disaggregation Data'!$M$315:$M$616,MATCH(LEFT(X577,255),LEFT('Disaggregation Data'!J$315:$J$616,255),0))),"")</f>
        <v/>
      </c>
      <c r="H577" s="434" t="str">
        <f t="array" ref="H577">IFERROR(IF(INDEX('Disaggregation Data'!$N$315:$N$616,MATCH(LEFT(X577,255),LEFT('Disaggregation Data'!$J$315:$J$616,255),0))=0,"",INDEX('Disaggregation Data'!$N$315:$N$616,MATCH(LEFT(X577,255),LEFT('Disaggregation Data'!J$315:$J$616,255),0))),"")</f>
        <v/>
      </c>
      <c r="I577" s="434" t="str">
        <f t="array" ref="I577">IFERROR(IF(INDEX('Disaggregation Data'!$Q$315:$Q$616,MATCH(LEFT(X577,255),LEFT('Disaggregation Data'!$J$315:$J$616,255),0))=0,"",INDEX('Disaggregation Data'!$Q$315:$Q$616,MATCH(LEFT(X577,255),LEFT('Disaggregation Data'!J$315:$J$616,255),0))),"")</f>
        <v/>
      </c>
      <c r="J577" s="448" t="str">
        <f t="array" ref="J577">IFERROR(IF(INDEX('Disaggregation Data'!$R$315:$R$616,MATCH(LEFT(X577,255),LEFT('Disaggregation Data'!$J$315:$J$616,255),0))=0,"",INDEX('Disaggregation Data'!$R$315:$R$616,MATCH(LEFT(X577,255),LEFT('Disaggregation Data'!J$315:$J$616,255),0))),"")</f>
        <v/>
      </c>
      <c r="K577" s="485"/>
      <c r="L577" s="485"/>
      <c r="M577" s="485"/>
      <c r="N577" s="485"/>
      <c r="O577" s="485"/>
      <c r="P577" s="430"/>
      <c r="Q577" s="430"/>
      <c r="R577" s="430"/>
      <c r="S577" s="430"/>
      <c r="T577" s="430"/>
      <c r="U577" s="434" t="str">
        <f t="array" ref="U577">IFERROR(IF(INDEX('Disaggregation Data'!$O$315:$O$616,MATCH(LEFT(X577,255),LEFT('Disaggregation Data'!$J$315:$J$616,255),0))=0,"",INDEX('Disaggregation Data'!$O$315:$O$616,MATCH(LEFT(X577,255),LEFT('Disaggregation Data'!J$315:$J$616,255),0))),"")</f>
        <v/>
      </c>
      <c r="V577" s="448" t="str">
        <f t="array" ref="V577">IFERROR(IF(INDEX('Disaggregation Data'!$P$315:$P$616,MATCH(LEFT(X577,255),LEFT('Disaggregation Data'!$J$315:$J$616,255),0))=0,"",INDEX('Disaggregation Data'!$P$315:$P$616,MATCH(LEFT(X577,255),LEFT('Disaggregation Data'!J$315:$J$616,255),0))),"")</f>
        <v/>
      </c>
      <c r="W577" s="528"/>
      <c r="X577" s="528" t="str">
        <f t="shared" si="36"/>
        <v/>
      </c>
      <c r="Y577" s="528">
        <f t="shared" si="37"/>
        <v>180</v>
      </c>
      <c r="Z577" s="528" t="str">
        <f t="shared" si="38"/>
        <v/>
      </c>
      <c r="AA577" s="528" t="b">
        <f t="shared" si="39"/>
        <v>0</v>
      </c>
      <c r="AB577" s="528" t="s">
        <v>2290</v>
      </c>
      <c r="AC577" s="528" t="str">
        <f t="array" ref="AC577">IFERROR(IF(INDEX('Disaggregation Records'!$G$95:$G$183,MATCH(LEFT(Z577,255),LEFT('Disaggregation Records'!$D$95:$D$183,255),0))=0,"",INDEX('Disaggregation Records'!$G$95:$G$183,MATCH(LEFT(Z577,255),LEFT('Disaggregation Records'!$D$95:$D$183,255),0))),"")</f>
        <v/>
      </c>
      <c r="AD577" s="528" t="s">
        <v>962</v>
      </c>
      <c r="AE577" s="393"/>
      <c r="AF577" s="134"/>
      <c r="AG577" s="134"/>
    </row>
    <row r="578" spans="1:33" ht="47.1" customHeight="1" x14ac:dyDescent="0.25">
      <c r="A578" s="410">
        <v>26</v>
      </c>
      <c r="B578" s="428" t="str">
        <f>IFERROR(VLOOKUP(A578,'Coverage Indicators - Section D'!$A$10:$Y$42,25,FALSE),"")</f>
        <v/>
      </c>
      <c r="C578" s="523" t="str">
        <f t="array" ref="C578">IFERROR(IF(INDEX('Disaggregation Records'!$E$95:$E$183,MATCH(LEFT(Z578,255),LEFT('Disaggregation Records'!$D$95:$D$183,255),0))=0,"",INDEX('Disaggregation Records'!$E$95:$E$183,MATCH(LEFT(Z578,255),LEFT('Disaggregation Records'!$D$95:$D$183,255),0))),"")</f>
        <v/>
      </c>
      <c r="D578" s="523" t="str">
        <f t="array" ref="D578">IFERROR(IF(INDEX('Disaggregation Records'!$F$95:$F$183,MATCH(LEFT(Z578,255),LEFT('Disaggregation Records'!$D$95:$D$183,255),0))=0,"",INDEX('Disaggregation Records'!$F$95:$F$183,MATCH(LEFT(Z578,255),LEFT('Disaggregation Records'!$D$95:$D$183,255),0))),"")</f>
        <v/>
      </c>
      <c r="E578" s="430" t="str">
        <f t="array" ref="E578">IFERROR(IF(INDEX('Disaggregation Data'!$K$315:$K$616,MATCH(LEFT(X578,255),LEFT('Disaggregation Data'!$J$315:$J$616,255),0))=0,"",INDEX('Disaggregation Data'!$K$315:$K$616,MATCH(LEFT(X578,255),LEFT('Disaggregation Data'!J$315:$J$616,255),0))),"")</f>
        <v/>
      </c>
      <c r="F578" s="431" t="str">
        <f t="array" ref="F578">IFERROR(IF(INDEX('Disaggregation Data'!$L$315:$L$616,MATCH(LEFT(X578,255),LEFT('Disaggregation Data'!$J$315:$J$616,255),0))=0,"",INDEX('Disaggregation Data'!$L$315:$L$616,MATCH(LEFT(X578,255),LEFT('Disaggregation Data'!J$315:$J$616,255),0))),"")</f>
        <v/>
      </c>
      <c r="G578" s="495" t="str">
        <f t="array" ref="G578">IFERROR(IF(INDEX('Disaggregation Data'!$M$315:$M$616,MATCH(LEFT(X578,255),LEFT('Disaggregation Data'!$J$315:$J$616,255),0))=0,(E578/F578)*100,INDEX('Disaggregation Data'!$M$315:$M$616,MATCH(LEFT(X578,255),LEFT('Disaggregation Data'!J$315:$J$616,255),0))),"")</f>
        <v/>
      </c>
      <c r="H578" s="434" t="str">
        <f t="array" ref="H578">IFERROR(IF(INDEX('Disaggregation Data'!$N$315:$N$616,MATCH(LEFT(X578,255),LEFT('Disaggregation Data'!$J$315:$J$616,255),0))=0,"",INDEX('Disaggregation Data'!$N$315:$N$616,MATCH(LEFT(X578,255),LEFT('Disaggregation Data'!J$315:$J$616,255),0))),"")</f>
        <v/>
      </c>
      <c r="I578" s="434" t="str">
        <f t="array" ref="I578">IFERROR(IF(INDEX('Disaggregation Data'!$Q$315:$Q$616,MATCH(LEFT(X578,255),LEFT('Disaggregation Data'!$J$315:$J$616,255),0))=0,"",INDEX('Disaggregation Data'!$Q$315:$Q$616,MATCH(LEFT(X578,255),LEFT('Disaggregation Data'!J$315:$J$616,255),0))),"")</f>
        <v/>
      </c>
      <c r="J578" s="448" t="str">
        <f t="array" ref="J578">IFERROR(IF(INDEX('Disaggregation Data'!$R$315:$R$616,MATCH(LEFT(X578,255),LEFT('Disaggregation Data'!$J$315:$J$616,255),0))=0,"",INDEX('Disaggregation Data'!$R$315:$R$616,MATCH(LEFT(X578,255),LEFT('Disaggregation Data'!J$315:$J$616,255),0))),"")</f>
        <v/>
      </c>
      <c r="K578" s="485"/>
      <c r="L578" s="485"/>
      <c r="M578" s="485"/>
      <c r="N578" s="485"/>
      <c r="O578" s="485"/>
      <c r="P578" s="430"/>
      <c r="Q578" s="430"/>
      <c r="R578" s="430"/>
      <c r="S578" s="430"/>
      <c r="T578" s="430"/>
      <c r="U578" s="434" t="str">
        <f t="array" ref="U578">IFERROR(IF(INDEX('Disaggregation Data'!$O$315:$O$616,MATCH(LEFT(X578,255),LEFT('Disaggregation Data'!$J$315:$J$616,255),0))=0,"",INDEX('Disaggregation Data'!$O$315:$O$616,MATCH(LEFT(X578,255),LEFT('Disaggregation Data'!J$315:$J$616,255),0))),"")</f>
        <v/>
      </c>
      <c r="V578" s="448" t="str">
        <f t="array" ref="V578">IFERROR(IF(INDEX('Disaggregation Data'!$P$315:$P$616,MATCH(LEFT(X578,255),LEFT('Disaggregation Data'!$J$315:$J$616,255),0))=0,"",INDEX('Disaggregation Data'!$P$315:$P$616,MATCH(LEFT(X578,255),LEFT('Disaggregation Data'!J$315:$J$616,255),0))),"")</f>
        <v/>
      </c>
      <c r="W578" s="528"/>
      <c r="X578" s="528" t="str">
        <f t="shared" si="36"/>
        <v/>
      </c>
      <c r="Y578" s="528">
        <f t="shared" si="37"/>
        <v>181</v>
      </c>
      <c r="Z578" s="528" t="str">
        <f t="shared" si="38"/>
        <v/>
      </c>
      <c r="AA578" s="528" t="b">
        <f t="shared" si="39"/>
        <v>0</v>
      </c>
      <c r="AB578" s="528" t="s">
        <v>2291</v>
      </c>
      <c r="AC578" s="528" t="str">
        <f t="array" ref="AC578">IFERROR(IF(INDEX('Disaggregation Records'!$G$95:$G$183,MATCH(LEFT(Z578,255),LEFT('Disaggregation Records'!$D$95:$D$183,255),0))=0,"",INDEX('Disaggregation Records'!$G$95:$G$183,MATCH(LEFT(Z578,255),LEFT('Disaggregation Records'!$D$95:$D$183,255),0))),"")</f>
        <v/>
      </c>
      <c r="AD578" s="528" t="s">
        <v>962</v>
      </c>
      <c r="AE578" s="393"/>
      <c r="AF578" s="134"/>
      <c r="AG578" s="134"/>
    </row>
    <row r="579" spans="1:33" ht="47.1" customHeight="1" x14ac:dyDescent="0.25">
      <c r="A579" s="410">
        <v>26</v>
      </c>
      <c r="B579" s="428" t="str">
        <f>IFERROR(VLOOKUP(A579,'Coverage Indicators - Section D'!$A$10:$Y$42,25,FALSE),"")</f>
        <v/>
      </c>
      <c r="C579" s="523" t="str">
        <f t="array" ref="C579">IFERROR(IF(INDEX('Disaggregation Records'!$E$95:$E$183,MATCH(LEFT(Z579,255),LEFT('Disaggregation Records'!$D$95:$D$183,255),0))=0,"",INDEX('Disaggregation Records'!$E$95:$E$183,MATCH(LEFT(Z579,255),LEFT('Disaggregation Records'!$D$95:$D$183,255),0))),"")</f>
        <v/>
      </c>
      <c r="D579" s="523" t="str">
        <f t="array" ref="D579">IFERROR(IF(INDEX('Disaggregation Records'!$F$95:$F$183,MATCH(LEFT(Z579,255),LEFT('Disaggregation Records'!$D$95:$D$183,255),0))=0,"",INDEX('Disaggregation Records'!$F$95:$F$183,MATCH(LEFT(Z579,255),LEFT('Disaggregation Records'!$D$95:$D$183,255),0))),"")</f>
        <v/>
      </c>
      <c r="E579" s="430" t="str">
        <f t="array" ref="E579">IFERROR(IF(INDEX('Disaggregation Data'!$K$315:$K$616,MATCH(LEFT(X579,255),LEFT('Disaggregation Data'!$J$315:$J$616,255),0))=0,"",INDEX('Disaggregation Data'!$K$315:$K$616,MATCH(LEFT(X579,255),LEFT('Disaggregation Data'!J$315:$J$616,255),0))),"")</f>
        <v/>
      </c>
      <c r="F579" s="431" t="str">
        <f t="array" ref="F579">IFERROR(IF(INDEX('Disaggregation Data'!$L$315:$L$616,MATCH(LEFT(X579,255),LEFT('Disaggregation Data'!$J$315:$J$616,255),0))=0,"",INDEX('Disaggregation Data'!$L$315:$L$616,MATCH(LEFT(X579,255),LEFT('Disaggregation Data'!J$315:$J$616,255),0))),"")</f>
        <v/>
      </c>
      <c r="G579" s="495" t="str">
        <f t="array" ref="G579">IFERROR(IF(INDEX('Disaggregation Data'!$M$315:$M$616,MATCH(LEFT(X579,255),LEFT('Disaggregation Data'!$J$315:$J$616,255),0))=0,(E579/F579)*100,INDEX('Disaggregation Data'!$M$315:$M$616,MATCH(LEFT(X579,255),LEFT('Disaggregation Data'!J$315:$J$616,255),0))),"")</f>
        <v/>
      </c>
      <c r="H579" s="434" t="str">
        <f t="array" ref="H579">IFERROR(IF(INDEX('Disaggregation Data'!$N$315:$N$616,MATCH(LEFT(X579,255),LEFT('Disaggregation Data'!$J$315:$J$616,255),0))=0,"",INDEX('Disaggregation Data'!$N$315:$N$616,MATCH(LEFT(X579,255),LEFT('Disaggregation Data'!J$315:$J$616,255),0))),"")</f>
        <v/>
      </c>
      <c r="I579" s="434" t="str">
        <f t="array" ref="I579">IFERROR(IF(INDEX('Disaggregation Data'!$Q$315:$Q$616,MATCH(LEFT(X579,255),LEFT('Disaggregation Data'!$J$315:$J$616,255),0))=0,"",INDEX('Disaggregation Data'!$Q$315:$Q$616,MATCH(LEFT(X579,255),LEFT('Disaggregation Data'!J$315:$J$616,255),0))),"")</f>
        <v/>
      </c>
      <c r="J579" s="448" t="str">
        <f t="array" ref="J579">IFERROR(IF(INDEX('Disaggregation Data'!$R$315:$R$616,MATCH(LEFT(X579,255),LEFT('Disaggregation Data'!$J$315:$J$616,255),0))=0,"",INDEX('Disaggregation Data'!$R$315:$R$616,MATCH(LEFT(X579,255),LEFT('Disaggregation Data'!J$315:$J$616,255),0))),"")</f>
        <v/>
      </c>
      <c r="K579" s="485"/>
      <c r="L579" s="485"/>
      <c r="M579" s="485"/>
      <c r="N579" s="485"/>
      <c r="O579" s="485"/>
      <c r="P579" s="430"/>
      <c r="Q579" s="430"/>
      <c r="R579" s="430"/>
      <c r="S579" s="430"/>
      <c r="T579" s="430"/>
      <c r="U579" s="434" t="str">
        <f t="array" ref="U579">IFERROR(IF(INDEX('Disaggregation Data'!$O$315:$O$616,MATCH(LEFT(X579,255),LEFT('Disaggregation Data'!$J$315:$J$616,255),0))=0,"",INDEX('Disaggregation Data'!$O$315:$O$616,MATCH(LEFT(X579,255),LEFT('Disaggregation Data'!J$315:$J$616,255),0))),"")</f>
        <v/>
      </c>
      <c r="V579" s="448" t="str">
        <f t="array" ref="V579">IFERROR(IF(INDEX('Disaggregation Data'!$P$315:$P$616,MATCH(LEFT(X579,255),LEFT('Disaggregation Data'!$J$315:$J$616,255),0))=0,"",INDEX('Disaggregation Data'!$P$315:$P$616,MATCH(LEFT(X579,255),LEFT('Disaggregation Data'!J$315:$J$616,255),0))),"")</f>
        <v/>
      </c>
      <c r="W579" s="528"/>
      <c r="X579" s="528" t="str">
        <f t="shared" si="36"/>
        <v/>
      </c>
      <c r="Y579" s="528">
        <f t="shared" si="37"/>
        <v>182</v>
      </c>
      <c r="Z579" s="528" t="str">
        <f t="shared" si="38"/>
        <v/>
      </c>
      <c r="AA579" s="528" t="b">
        <f t="shared" si="39"/>
        <v>0</v>
      </c>
      <c r="AB579" s="528" t="s">
        <v>2292</v>
      </c>
      <c r="AC579" s="528" t="str">
        <f t="array" ref="AC579">IFERROR(IF(INDEX('Disaggregation Records'!$G$95:$G$183,MATCH(LEFT(Z579,255),LEFT('Disaggregation Records'!$D$95:$D$183,255),0))=0,"",INDEX('Disaggregation Records'!$G$95:$G$183,MATCH(LEFT(Z579,255),LEFT('Disaggregation Records'!$D$95:$D$183,255),0))),"")</f>
        <v/>
      </c>
      <c r="AD579" s="528" t="s">
        <v>962</v>
      </c>
      <c r="AE579" s="393"/>
      <c r="AF579" s="134"/>
      <c r="AG579" s="134"/>
    </row>
    <row r="580" spans="1:33" ht="47.1" customHeight="1" x14ac:dyDescent="0.25">
      <c r="A580" s="410">
        <v>26</v>
      </c>
      <c r="B580" s="428" t="str">
        <f>IFERROR(VLOOKUP(A580,'Coverage Indicators - Section D'!$A$10:$Y$42,25,FALSE),"")</f>
        <v/>
      </c>
      <c r="C580" s="523" t="str">
        <f t="array" ref="C580">IFERROR(IF(INDEX('Disaggregation Records'!$E$95:$E$183,MATCH(LEFT(Z580,255),LEFT('Disaggregation Records'!$D$95:$D$183,255),0))=0,"",INDEX('Disaggregation Records'!$E$95:$E$183,MATCH(LEFT(Z580,255),LEFT('Disaggregation Records'!$D$95:$D$183,255),0))),"")</f>
        <v/>
      </c>
      <c r="D580" s="523" t="str">
        <f t="array" ref="D580">IFERROR(IF(INDEX('Disaggregation Records'!$F$95:$F$183,MATCH(LEFT(Z580,255),LEFT('Disaggregation Records'!$D$95:$D$183,255),0))=0,"",INDEX('Disaggregation Records'!$F$95:$F$183,MATCH(LEFT(Z580,255),LEFT('Disaggregation Records'!$D$95:$D$183,255),0))),"")</f>
        <v/>
      </c>
      <c r="E580" s="430" t="str">
        <f t="array" ref="E580">IFERROR(IF(INDEX('Disaggregation Data'!$K$315:$K$616,MATCH(LEFT(X580,255),LEFT('Disaggregation Data'!$J$315:$J$616,255),0))=0,"",INDEX('Disaggregation Data'!$K$315:$K$616,MATCH(LEFT(X580,255),LEFT('Disaggregation Data'!J$315:$J$616,255),0))),"")</f>
        <v/>
      </c>
      <c r="F580" s="431" t="str">
        <f t="array" ref="F580">IFERROR(IF(INDEX('Disaggregation Data'!$L$315:$L$616,MATCH(LEFT(X580,255),LEFT('Disaggregation Data'!$J$315:$J$616,255),0))=0,"",INDEX('Disaggregation Data'!$L$315:$L$616,MATCH(LEFT(X580,255),LEFT('Disaggregation Data'!J$315:$J$616,255),0))),"")</f>
        <v/>
      </c>
      <c r="G580" s="495" t="str">
        <f t="array" ref="G580">IFERROR(IF(INDEX('Disaggregation Data'!$M$315:$M$616,MATCH(LEFT(X580,255),LEFT('Disaggregation Data'!$J$315:$J$616,255),0))=0,(E580/F580)*100,INDEX('Disaggregation Data'!$M$315:$M$616,MATCH(LEFT(X580,255),LEFT('Disaggregation Data'!J$315:$J$616,255),0))),"")</f>
        <v/>
      </c>
      <c r="H580" s="434" t="str">
        <f t="array" ref="H580">IFERROR(IF(INDEX('Disaggregation Data'!$N$315:$N$616,MATCH(LEFT(X580,255),LEFT('Disaggregation Data'!$J$315:$J$616,255),0))=0,"",INDEX('Disaggregation Data'!$N$315:$N$616,MATCH(LEFT(X580,255),LEFT('Disaggregation Data'!J$315:$J$616,255),0))),"")</f>
        <v/>
      </c>
      <c r="I580" s="434" t="str">
        <f t="array" ref="I580">IFERROR(IF(INDEX('Disaggregation Data'!$Q$315:$Q$616,MATCH(LEFT(X580,255),LEFT('Disaggregation Data'!$J$315:$J$616,255),0))=0,"",INDEX('Disaggregation Data'!$Q$315:$Q$616,MATCH(LEFT(X580,255),LEFT('Disaggregation Data'!J$315:$J$616,255),0))),"")</f>
        <v/>
      </c>
      <c r="J580" s="448" t="str">
        <f t="array" ref="J580">IFERROR(IF(INDEX('Disaggregation Data'!$R$315:$R$616,MATCH(LEFT(X580,255),LEFT('Disaggregation Data'!$J$315:$J$616,255),0))=0,"",INDEX('Disaggregation Data'!$R$315:$R$616,MATCH(LEFT(X580,255),LEFT('Disaggregation Data'!J$315:$J$616,255),0))),"")</f>
        <v/>
      </c>
      <c r="K580" s="485"/>
      <c r="L580" s="485"/>
      <c r="M580" s="485"/>
      <c r="N580" s="485"/>
      <c r="O580" s="485"/>
      <c r="P580" s="430"/>
      <c r="Q580" s="430"/>
      <c r="R580" s="430"/>
      <c r="S580" s="430"/>
      <c r="T580" s="430"/>
      <c r="U580" s="434" t="str">
        <f t="array" ref="U580">IFERROR(IF(INDEX('Disaggregation Data'!$O$315:$O$616,MATCH(LEFT(X580,255),LEFT('Disaggregation Data'!$J$315:$J$616,255),0))=0,"",INDEX('Disaggregation Data'!$O$315:$O$616,MATCH(LEFT(X580,255),LEFT('Disaggregation Data'!J$315:$J$616,255),0))),"")</f>
        <v/>
      </c>
      <c r="V580" s="448" t="str">
        <f t="array" ref="V580">IFERROR(IF(INDEX('Disaggregation Data'!$P$315:$P$616,MATCH(LEFT(X580,255),LEFT('Disaggregation Data'!$J$315:$J$616,255),0))=0,"",INDEX('Disaggregation Data'!$P$315:$P$616,MATCH(LEFT(X580,255),LEFT('Disaggregation Data'!J$315:$J$616,255),0))),"")</f>
        <v/>
      </c>
      <c r="W580" s="528"/>
      <c r="X580" s="528" t="str">
        <f t="shared" si="36"/>
        <v/>
      </c>
      <c r="Y580" s="528">
        <f t="shared" si="37"/>
        <v>183</v>
      </c>
      <c r="Z580" s="528" t="str">
        <f t="shared" si="38"/>
        <v/>
      </c>
      <c r="AA580" s="528" t="b">
        <f t="shared" si="39"/>
        <v>0</v>
      </c>
      <c r="AB580" s="528" t="s">
        <v>2293</v>
      </c>
      <c r="AC580" s="528" t="str">
        <f t="array" ref="AC580">IFERROR(IF(INDEX('Disaggregation Records'!$G$95:$G$183,MATCH(LEFT(Z580,255),LEFT('Disaggregation Records'!$D$95:$D$183,255),0))=0,"",INDEX('Disaggregation Records'!$G$95:$G$183,MATCH(LEFT(Z580,255),LEFT('Disaggregation Records'!$D$95:$D$183,255),0))),"")</f>
        <v/>
      </c>
      <c r="AD580" s="528" t="s">
        <v>962</v>
      </c>
      <c r="AE580" s="393"/>
      <c r="AF580" s="134"/>
      <c r="AG580" s="134"/>
    </row>
    <row r="581" spans="1:33" ht="47.1" customHeight="1" x14ac:dyDescent="0.25">
      <c r="A581" s="410">
        <v>26</v>
      </c>
      <c r="B581" s="428" t="str">
        <f>IFERROR(VLOOKUP(A581,'Coverage Indicators - Section D'!$A$10:$Y$42,25,FALSE),"")</f>
        <v/>
      </c>
      <c r="C581" s="523" t="str">
        <f t="array" ref="C581">IFERROR(IF(INDEX('Disaggregation Records'!$E$95:$E$183,MATCH(LEFT(Z581,255),LEFT('Disaggregation Records'!$D$95:$D$183,255),0))=0,"",INDEX('Disaggregation Records'!$E$95:$E$183,MATCH(LEFT(Z581,255),LEFT('Disaggregation Records'!$D$95:$D$183,255),0))),"")</f>
        <v/>
      </c>
      <c r="D581" s="523" t="str">
        <f t="array" ref="D581">IFERROR(IF(INDEX('Disaggregation Records'!$F$95:$F$183,MATCH(LEFT(Z581,255),LEFT('Disaggregation Records'!$D$95:$D$183,255),0))=0,"",INDEX('Disaggregation Records'!$F$95:$F$183,MATCH(LEFT(Z581,255),LEFT('Disaggregation Records'!$D$95:$D$183,255),0))),"")</f>
        <v/>
      </c>
      <c r="E581" s="430" t="str">
        <f t="array" ref="E581">IFERROR(IF(INDEX('Disaggregation Data'!$K$315:$K$616,MATCH(LEFT(X581,255),LEFT('Disaggregation Data'!$J$315:$J$616,255),0))=0,"",INDEX('Disaggregation Data'!$K$315:$K$616,MATCH(LEFT(X581,255),LEFT('Disaggregation Data'!J$315:$J$616,255),0))),"")</f>
        <v/>
      </c>
      <c r="F581" s="431" t="str">
        <f t="array" ref="F581">IFERROR(IF(INDEX('Disaggregation Data'!$L$315:$L$616,MATCH(LEFT(X581,255),LEFT('Disaggregation Data'!$J$315:$J$616,255),0))=0,"",INDEX('Disaggregation Data'!$L$315:$L$616,MATCH(LEFT(X581,255),LEFT('Disaggregation Data'!J$315:$J$616,255),0))),"")</f>
        <v/>
      </c>
      <c r="G581" s="495" t="str">
        <f t="array" ref="G581">IFERROR(IF(INDEX('Disaggregation Data'!$M$315:$M$616,MATCH(LEFT(X581,255),LEFT('Disaggregation Data'!$J$315:$J$616,255),0))=0,(E581/F581)*100,INDEX('Disaggregation Data'!$M$315:$M$616,MATCH(LEFT(X581,255),LEFT('Disaggregation Data'!J$315:$J$616,255),0))),"")</f>
        <v/>
      </c>
      <c r="H581" s="434" t="str">
        <f t="array" ref="H581">IFERROR(IF(INDEX('Disaggregation Data'!$N$315:$N$616,MATCH(LEFT(X581,255),LEFT('Disaggregation Data'!$J$315:$J$616,255),0))=0,"",INDEX('Disaggregation Data'!$N$315:$N$616,MATCH(LEFT(X581,255),LEFT('Disaggregation Data'!J$315:$J$616,255),0))),"")</f>
        <v/>
      </c>
      <c r="I581" s="434" t="str">
        <f t="array" ref="I581">IFERROR(IF(INDEX('Disaggregation Data'!$Q$315:$Q$616,MATCH(LEFT(X581,255),LEFT('Disaggregation Data'!$J$315:$J$616,255),0))=0,"",INDEX('Disaggregation Data'!$Q$315:$Q$616,MATCH(LEFT(X581,255),LEFT('Disaggregation Data'!J$315:$J$616,255),0))),"")</f>
        <v/>
      </c>
      <c r="J581" s="448" t="str">
        <f t="array" ref="J581">IFERROR(IF(INDEX('Disaggregation Data'!$R$315:$R$616,MATCH(LEFT(X581,255),LEFT('Disaggregation Data'!$J$315:$J$616,255),0))=0,"",INDEX('Disaggregation Data'!$R$315:$R$616,MATCH(LEFT(X581,255),LEFT('Disaggregation Data'!J$315:$J$616,255),0))),"")</f>
        <v/>
      </c>
      <c r="K581" s="485"/>
      <c r="L581" s="485"/>
      <c r="M581" s="485"/>
      <c r="N581" s="485"/>
      <c r="O581" s="485"/>
      <c r="P581" s="430"/>
      <c r="Q581" s="430"/>
      <c r="R581" s="430"/>
      <c r="S581" s="430"/>
      <c r="T581" s="430"/>
      <c r="U581" s="434" t="str">
        <f t="array" ref="U581">IFERROR(IF(INDEX('Disaggregation Data'!$O$315:$O$616,MATCH(LEFT(X581,255),LEFT('Disaggregation Data'!$J$315:$J$616,255),0))=0,"",INDEX('Disaggregation Data'!$O$315:$O$616,MATCH(LEFT(X581,255),LEFT('Disaggregation Data'!J$315:$J$616,255),0))),"")</f>
        <v/>
      </c>
      <c r="V581" s="448" t="str">
        <f t="array" ref="V581">IFERROR(IF(INDEX('Disaggregation Data'!$P$315:$P$616,MATCH(LEFT(X581,255),LEFT('Disaggregation Data'!$J$315:$J$616,255),0))=0,"",INDEX('Disaggregation Data'!$P$315:$P$616,MATCH(LEFT(X581,255),LEFT('Disaggregation Data'!J$315:$J$616,255),0))),"")</f>
        <v/>
      </c>
      <c r="W581" s="528"/>
      <c r="X581" s="528" t="str">
        <f t="shared" si="36"/>
        <v/>
      </c>
      <c r="Y581" s="528">
        <f t="shared" si="37"/>
        <v>184</v>
      </c>
      <c r="Z581" s="528" t="str">
        <f t="shared" si="38"/>
        <v/>
      </c>
      <c r="AA581" s="528" t="b">
        <f t="shared" si="39"/>
        <v>0</v>
      </c>
      <c r="AB581" s="528" t="s">
        <v>2294</v>
      </c>
      <c r="AC581" s="528" t="str">
        <f t="array" ref="AC581">IFERROR(IF(INDEX('Disaggregation Records'!$G$95:$G$183,MATCH(LEFT(Z581,255),LEFT('Disaggregation Records'!$D$95:$D$183,255),0))=0,"",INDEX('Disaggregation Records'!$G$95:$G$183,MATCH(LEFT(Z581,255),LEFT('Disaggregation Records'!$D$95:$D$183,255),0))),"")</f>
        <v/>
      </c>
      <c r="AD581" s="528" t="s">
        <v>962</v>
      </c>
      <c r="AE581" s="393"/>
      <c r="AF581" s="134"/>
      <c r="AG581" s="134"/>
    </row>
    <row r="582" spans="1:33" ht="47.1" customHeight="1" x14ac:dyDescent="0.25">
      <c r="A582" s="410">
        <v>26</v>
      </c>
      <c r="B582" s="428" t="str">
        <f>IFERROR(VLOOKUP(A582,'Coverage Indicators - Section D'!$A$10:$Y$42,25,FALSE),"")</f>
        <v/>
      </c>
      <c r="C582" s="523" t="str">
        <f t="array" ref="C582">IFERROR(IF(INDEX('Disaggregation Records'!$E$95:$E$183,MATCH(LEFT(Z582,255),LEFT('Disaggregation Records'!$D$95:$D$183,255),0))=0,"",INDEX('Disaggregation Records'!$E$95:$E$183,MATCH(LEFT(Z582,255),LEFT('Disaggregation Records'!$D$95:$D$183,255),0))),"")</f>
        <v/>
      </c>
      <c r="D582" s="523" t="str">
        <f t="array" ref="D582">IFERROR(IF(INDEX('Disaggregation Records'!$F$95:$F$183,MATCH(LEFT(Z582,255),LEFT('Disaggregation Records'!$D$95:$D$183,255),0))=0,"",INDEX('Disaggregation Records'!$F$95:$F$183,MATCH(LEFT(Z582,255),LEFT('Disaggregation Records'!$D$95:$D$183,255),0))),"")</f>
        <v/>
      </c>
      <c r="E582" s="430" t="str">
        <f t="array" ref="E582">IFERROR(IF(INDEX('Disaggregation Data'!$K$315:$K$616,MATCH(LEFT(X582,255),LEFT('Disaggregation Data'!$J$315:$J$616,255),0))=0,"",INDEX('Disaggregation Data'!$K$315:$K$616,MATCH(LEFT(X582,255),LEFT('Disaggregation Data'!J$315:$J$616,255),0))),"")</f>
        <v/>
      </c>
      <c r="F582" s="431" t="str">
        <f t="array" ref="F582">IFERROR(IF(INDEX('Disaggregation Data'!$L$315:$L$616,MATCH(LEFT(X582,255),LEFT('Disaggregation Data'!$J$315:$J$616,255),0))=0,"",INDEX('Disaggregation Data'!$L$315:$L$616,MATCH(LEFT(X582,255),LEFT('Disaggregation Data'!J$315:$J$616,255),0))),"")</f>
        <v/>
      </c>
      <c r="G582" s="495" t="str">
        <f t="array" ref="G582">IFERROR(IF(INDEX('Disaggregation Data'!$M$315:$M$616,MATCH(LEFT(X582,255),LEFT('Disaggregation Data'!$J$315:$J$616,255),0))=0,(E582/F582)*100,INDEX('Disaggregation Data'!$M$315:$M$616,MATCH(LEFT(X582,255),LEFT('Disaggregation Data'!J$315:$J$616,255),0))),"")</f>
        <v/>
      </c>
      <c r="H582" s="434" t="str">
        <f t="array" ref="H582">IFERROR(IF(INDEX('Disaggregation Data'!$N$315:$N$616,MATCH(LEFT(X582,255),LEFT('Disaggregation Data'!$J$315:$J$616,255),0))=0,"",INDEX('Disaggregation Data'!$N$315:$N$616,MATCH(LEFT(X582,255),LEFT('Disaggregation Data'!J$315:$J$616,255),0))),"")</f>
        <v/>
      </c>
      <c r="I582" s="434" t="str">
        <f t="array" ref="I582">IFERROR(IF(INDEX('Disaggregation Data'!$Q$315:$Q$616,MATCH(LEFT(X582,255),LEFT('Disaggregation Data'!$J$315:$J$616,255),0))=0,"",INDEX('Disaggregation Data'!$Q$315:$Q$616,MATCH(LEFT(X582,255),LEFT('Disaggregation Data'!J$315:$J$616,255),0))),"")</f>
        <v/>
      </c>
      <c r="J582" s="448" t="str">
        <f t="array" ref="J582">IFERROR(IF(INDEX('Disaggregation Data'!$R$315:$R$616,MATCH(LEFT(X582,255),LEFT('Disaggregation Data'!$J$315:$J$616,255),0))=0,"",INDEX('Disaggregation Data'!$R$315:$R$616,MATCH(LEFT(X582,255),LEFT('Disaggregation Data'!J$315:$J$616,255),0))),"")</f>
        <v/>
      </c>
      <c r="K582" s="485"/>
      <c r="L582" s="485"/>
      <c r="M582" s="485"/>
      <c r="N582" s="485"/>
      <c r="O582" s="485"/>
      <c r="P582" s="430"/>
      <c r="Q582" s="430"/>
      <c r="R582" s="430"/>
      <c r="S582" s="430"/>
      <c r="T582" s="430"/>
      <c r="U582" s="434" t="str">
        <f t="array" ref="U582">IFERROR(IF(INDEX('Disaggregation Data'!$O$315:$O$616,MATCH(LEFT(X582,255),LEFT('Disaggregation Data'!$J$315:$J$616,255),0))=0,"",INDEX('Disaggregation Data'!$O$315:$O$616,MATCH(LEFT(X582,255),LEFT('Disaggregation Data'!J$315:$J$616,255),0))),"")</f>
        <v/>
      </c>
      <c r="V582" s="448" t="str">
        <f t="array" ref="V582">IFERROR(IF(INDEX('Disaggregation Data'!$P$315:$P$616,MATCH(LEFT(X582,255),LEFT('Disaggregation Data'!$J$315:$J$616,255),0))=0,"",INDEX('Disaggregation Data'!$P$315:$P$616,MATCH(LEFT(X582,255),LEFT('Disaggregation Data'!J$315:$J$616,255),0))),"")</f>
        <v/>
      </c>
      <c r="W582" s="528"/>
      <c r="X582" s="528" t="str">
        <f t="shared" si="36"/>
        <v/>
      </c>
      <c r="Y582" s="528">
        <f t="shared" si="37"/>
        <v>185</v>
      </c>
      <c r="Z582" s="528" t="str">
        <f t="shared" si="38"/>
        <v/>
      </c>
      <c r="AA582" s="528" t="b">
        <f t="shared" si="39"/>
        <v>0</v>
      </c>
      <c r="AB582" s="528" t="s">
        <v>2295</v>
      </c>
      <c r="AC582" s="528" t="str">
        <f t="array" ref="AC582">IFERROR(IF(INDEX('Disaggregation Records'!$G$95:$G$183,MATCH(LEFT(Z582,255),LEFT('Disaggregation Records'!$D$95:$D$183,255),0))=0,"",INDEX('Disaggregation Records'!$G$95:$G$183,MATCH(LEFT(Z582,255),LEFT('Disaggregation Records'!$D$95:$D$183,255),0))),"")</f>
        <v/>
      </c>
      <c r="AD582" s="528" t="s">
        <v>962</v>
      </c>
      <c r="AE582" s="393"/>
      <c r="AF582" s="134"/>
      <c r="AG582" s="134"/>
    </row>
    <row r="583" spans="1:33" ht="47.1" customHeight="1" x14ac:dyDescent="0.25">
      <c r="A583" s="410">
        <v>26</v>
      </c>
      <c r="B583" s="428" t="str">
        <f>IFERROR(VLOOKUP(A583,'Coverage Indicators - Section D'!$A$10:$Y$42,25,FALSE),"")</f>
        <v/>
      </c>
      <c r="C583" s="523" t="str">
        <f t="array" ref="C583">IFERROR(IF(INDEX('Disaggregation Records'!$E$95:$E$183,MATCH(LEFT(Z583,255),LEFT('Disaggregation Records'!$D$95:$D$183,255),0))=0,"",INDEX('Disaggregation Records'!$E$95:$E$183,MATCH(LEFT(Z583,255),LEFT('Disaggregation Records'!$D$95:$D$183,255),0))),"")</f>
        <v/>
      </c>
      <c r="D583" s="523" t="str">
        <f t="array" ref="D583">IFERROR(IF(INDEX('Disaggregation Records'!$F$95:$F$183,MATCH(LEFT(Z583,255),LEFT('Disaggregation Records'!$D$95:$D$183,255),0))=0,"",INDEX('Disaggregation Records'!$F$95:$F$183,MATCH(LEFT(Z583,255),LEFT('Disaggregation Records'!$D$95:$D$183,255),0))),"")</f>
        <v/>
      </c>
      <c r="E583" s="430" t="str">
        <f t="array" ref="E583">IFERROR(IF(INDEX('Disaggregation Data'!$K$315:$K$616,MATCH(LEFT(X583,255),LEFT('Disaggregation Data'!$J$315:$J$616,255),0))=0,"",INDEX('Disaggregation Data'!$K$315:$K$616,MATCH(LEFT(X583,255),LEFT('Disaggregation Data'!J$315:$J$616,255),0))),"")</f>
        <v/>
      </c>
      <c r="F583" s="431" t="str">
        <f t="array" ref="F583">IFERROR(IF(INDEX('Disaggregation Data'!$L$315:$L$616,MATCH(LEFT(X583,255),LEFT('Disaggregation Data'!$J$315:$J$616,255),0))=0,"",INDEX('Disaggregation Data'!$L$315:$L$616,MATCH(LEFT(X583,255),LEFT('Disaggregation Data'!J$315:$J$616,255),0))),"")</f>
        <v/>
      </c>
      <c r="G583" s="495" t="str">
        <f t="array" ref="G583">IFERROR(IF(INDEX('Disaggregation Data'!$M$315:$M$616,MATCH(LEFT(X583,255),LEFT('Disaggregation Data'!$J$315:$J$616,255),0))=0,(E583/F583)*100,INDEX('Disaggregation Data'!$M$315:$M$616,MATCH(LEFT(X583,255),LEFT('Disaggregation Data'!J$315:$J$616,255),0))),"")</f>
        <v/>
      </c>
      <c r="H583" s="434" t="str">
        <f t="array" ref="H583">IFERROR(IF(INDEX('Disaggregation Data'!$N$315:$N$616,MATCH(LEFT(X583,255),LEFT('Disaggregation Data'!$J$315:$J$616,255),0))=0,"",INDEX('Disaggregation Data'!$N$315:$N$616,MATCH(LEFT(X583,255),LEFT('Disaggregation Data'!J$315:$J$616,255),0))),"")</f>
        <v/>
      </c>
      <c r="I583" s="434" t="str">
        <f t="array" ref="I583">IFERROR(IF(INDEX('Disaggregation Data'!$Q$315:$Q$616,MATCH(LEFT(X583,255),LEFT('Disaggregation Data'!$J$315:$J$616,255),0))=0,"",INDEX('Disaggregation Data'!$Q$315:$Q$616,MATCH(LEFT(X583,255),LEFT('Disaggregation Data'!J$315:$J$616,255),0))),"")</f>
        <v/>
      </c>
      <c r="J583" s="448" t="str">
        <f t="array" ref="J583">IFERROR(IF(INDEX('Disaggregation Data'!$R$315:$R$616,MATCH(LEFT(X583,255),LEFT('Disaggregation Data'!$J$315:$J$616,255),0))=0,"",INDEX('Disaggregation Data'!$R$315:$R$616,MATCH(LEFT(X583,255),LEFT('Disaggregation Data'!J$315:$J$616,255),0))),"")</f>
        <v/>
      </c>
      <c r="K583" s="485"/>
      <c r="L583" s="485"/>
      <c r="M583" s="485"/>
      <c r="N583" s="485"/>
      <c r="O583" s="485"/>
      <c r="P583" s="430"/>
      <c r="Q583" s="430"/>
      <c r="R583" s="430"/>
      <c r="S583" s="430"/>
      <c r="T583" s="430"/>
      <c r="U583" s="434" t="str">
        <f t="array" ref="U583">IFERROR(IF(INDEX('Disaggregation Data'!$O$315:$O$616,MATCH(LEFT(X583,255),LEFT('Disaggregation Data'!$J$315:$J$616,255),0))=0,"",INDEX('Disaggregation Data'!$O$315:$O$616,MATCH(LEFT(X583,255),LEFT('Disaggregation Data'!J$315:$J$616,255),0))),"")</f>
        <v/>
      </c>
      <c r="V583" s="448" t="str">
        <f t="array" ref="V583">IFERROR(IF(INDEX('Disaggregation Data'!$P$315:$P$616,MATCH(LEFT(X583,255),LEFT('Disaggregation Data'!$J$315:$J$616,255),0))=0,"",INDEX('Disaggregation Data'!$P$315:$P$616,MATCH(LEFT(X583,255),LEFT('Disaggregation Data'!J$315:$J$616,255),0))),"")</f>
        <v/>
      </c>
      <c r="W583" s="528"/>
      <c r="X583" s="528" t="str">
        <f t="shared" ref="X583:X626" si="40">IF(B583&lt;&gt;"",B583&amp;C583&amp;D583,"")</f>
        <v/>
      </c>
      <c r="Y583" s="528">
        <f t="shared" ref="Y583:Y626" si="41">IF(B583=B582,Y582+1,0)</f>
        <v>186</v>
      </c>
      <c r="Z583" s="528" t="str">
        <f t="shared" ref="Z583:Z626" si="42">IF(B583&lt;&gt;"",B583&amp;"-"&amp;Y583,"")</f>
        <v/>
      </c>
      <c r="AA583" s="528" t="b">
        <f t="shared" ref="AA583:AA626" si="43">IFERROR(IF(B583&lt;&gt;"",TRUE,FALSE),"")</f>
        <v>0</v>
      </c>
      <c r="AB583" s="528" t="s">
        <v>2296</v>
      </c>
      <c r="AC583" s="528" t="str">
        <f t="array" ref="AC583">IFERROR(IF(INDEX('Disaggregation Records'!$G$95:$G$183,MATCH(LEFT(Z583,255),LEFT('Disaggregation Records'!$D$95:$D$183,255),0))=0,"",INDEX('Disaggregation Records'!$G$95:$G$183,MATCH(LEFT(Z583,255),LEFT('Disaggregation Records'!$D$95:$D$183,255),0))),"")</f>
        <v/>
      </c>
      <c r="AD583" s="528" t="s">
        <v>962</v>
      </c>
      <c r="AE583" s="393"/>
      <c r="AF583" s="134"/>
      <c r="AG583" s="134"/>
    </row>
    <row r="584" spans="1:33" ht="47.1" customHeight="1" x14ac:dyDescent="0.25">
      <c r="A584" s="410">
        <v>26</v>
      </c>
      <c r="B584" s="428" t="str">
        <f>IFERROR(VLOOKUP(A584,'Coverage Indicators - Section D'!$A$10:$Y$42,25,FALSE),"")</f>
        <v/>
      </c>
      <c r="C584" s="523" t="str">
        <f t="array" ref="C584">IFERROR(IF(INDEX('Disaggregation Records'!$E$95:$E$183,MATCH(LEFT(Z584,255),LEFT('Disaggregation Records'!$D$95:$D$183,255),0))=0,"",INDEX('Disaggregation Records'!$E$95:$E$183,MATCH(LEFT(Z584,255),LEFT('Disaggregation Records'!$D$95:$D$183,255),0))),"")</f>
        <v/>
      </c>
      <c r="D584" s="523" t="str">
        <f t="array" ref="D584">IFERROR(IF(INDEX('Disaggregation Records'!$F$95:$F$183,MATCH(LEFT(Z584,255),LEFT('Disaggregation Records'!$D$95:$D$183,255),0))=0,"",INDEX('Disaggregation Records'!$F$95:$F$183,MATCH(LEFT(Z584,255),LEFT('Disaggregation Records'!$D$95:$D$183,255),0))),"")</f>
        <v/>
      </c>
      <c r="E584" s="430" t="str">
        <f t="array" ref="E584">IFERROR(IF(INDEX('Disaggregation Data'!$K$315:$K$616,MATCH(LEFT(X584,255),LEFT('Disaggregation Data'!$J$315:$J$616,255),0))=0,"",INDEX('Disaggregation Data'!$K$315:$K$616,MATCH(LEFT(X584,255),LEFT('Disaggregation Data'!J$315:$J$616,255),0))),"")</f>
        <v/>
      </c>
      <c r="F584" s="431" t="str">
        <f t="array" ref="F584">IFERROR(IF(INDEX('Disaggregation Data'!$L$315:$L$616,MATCH(LEFT(X584,255),LEFT('Disaggregation Data'!$J$315:$J$616,255),0))=0,"",INDEX('Disaggregation Data'!$L$315:$L$616,MATCH(LEFT(X584,255),LEFT('Disaggregation Data'!J$315:$J$616,255),0))),"")</f>
        <v/>
      </c>
      <c r="G584" s="495" t="str">
        <f t="array" ref="G584">IFERROR(IF(INDEX('Disaggregation Data'!$M$315:$M$616,MATCH(LEFT(X584,255),LEFT('Disaggregation Data'!$J$315:$J$616,255),0))=0,(E584/F584)*100,INDEX('Disaggregation Data'!$M$315:$M$616,MATCH(LEFT(X584,255),LEFT('Disaggregation Data'!J$315:$J$616,255),0))),"")</f>
        <v/>
      </c>
      <c r="H584" s="434" t="str">
        <f t="array" ref="H584">IFERROR(IF(INDEX('Disaggregation Data'!$N$315:$N$616,MATCH(LEFT(X584,255),LEFT('Disaggregation Data'!$J$315:$J$616,255),0))=0,"",INDEX('Disaggregation Data'!$N$315:$N$616,MATCH(LEFT(X584,255),LEFT('Disaggregation Data'!J$315:$J$616,255),0))),"")</f>
        <v/>
      </c>
      <c r="I584" s="434" t="str">
        <f t="array" ref="I584">IFERROR(IF(INDEX('Disaggregation Data'!$Q$315:$Q$616,MATCH(LEFT(X584,255),LEFT('Disaggregation Data'!$J$315:$J$616,255),0))=0,"",INDEX('Disaggregation Data'!$Q$315:$Q$616,MATCH(LEFT(X584,255),LEFT('Disaggregation Data'!J$315:$J$616,255),0))),"")</f>
        <v/>
      </c>
      <c r="J584" s="448" t="str">
        <f t="array" ref="J584">IFERROR(IF(INDEX('Disaggregation Data'!$R$315:$R$616,MATCH(LEFT(X584,255),LEFT('Disaggregation Data'!$J$315:$J$616,255),0))=0,"",INDEX('Disaggregation Data'!$R$315:$R$616,MATCH(LEFT(X584,255),LEFT('Disaggregation Data'!J$315:$J$616,255),0))),"")</f>
        <v/>
      </c>
      <c r="K584" s="485"/>
      <c r="L584" s="485"/>
      <c r="M584" s="485"/>
      <c r="N584" s="485"/>
      <c r="O584" s="485"/>
      <c r="P584" s="430"/>
      <c r="Q584" s="430"/>
      <c r="R584" s="430"/>
      <c r="S584" s="430"/>
      <c r="T584" s="430"/>
      <c r="U584" s="434" t="str">
        <f t="array" ref="U584">IFERROR(IF(INDEX('Disaggregation Data'!$O$315:$O$616,MATCH(LEFT(X584,255),LEFT('Disaggregation Data'!$J$315:$J$616,255),0))=0,"",INDEX('Disaggregation Data'!$O$315:$O$616,MATCH(LEFT(X584,255),LEFT('Disaggregation Data'!J$315:$J$616,255),0))),"")</f>
        <v/>
      </c>
      <c r="V584" s="448" t="str">
        <f t="array" ref="V584">IFERROR(IF(INDEX('Disaggregation Data'!$P$315:$P$616,MATCH(LEFT(X584,255),LEFT('Disaggregation Data'!$J$315:$J$616,255),0))=0,"",INDEX('Disaggregation Data'!$P$315:$P$616,MATCH(LEFT(X584,255),LEFT('Disaggregation Data'!J$315:$J$616,255),0))),"")</f>
        <v/>
      </c>
      <c r="W584" s="528"/>
      <c r="X584" s="528" t="str">
        <f t="shared" si="40"/>
        <v/>
      </c>
      <c r="Y584" s="528">
        <f t="shared" si="41"/>
        <v>187</v>
      </c>
      <c r="Z584" s="528" t="str">
        <f t="shared" si="42"/>
        <v/>
      </c>
      <c r="AA584" s="528" t="b">
        <f t="shared" si="43"/>
        <v>0</v>
      </c>
      <c r="AB584" s="528" t="s">
        <v>2297</v>
      </c>
      <c r="AC584" s="528" t="str">
        <f t="array" ref="AC584">IFERROR(IF(INDEX('Disaggregation Records'!$G$95:$G$183,MATCH(LEFT(Z584,255),LEFT('Disaggregation Records'!$D$95:$D$183,255),0))=0,"",INDEX('Disaggregation Records'!$G$95:$G$183,MATCH(LEFT(Z584,255),LEFT('Disaggregation Records'!$D$95:$D$183,255),0))),"")</f>
        <v/>
      </c>
      <c r="AD584" s="528" t="s">
        <v>962</v>
      </c>
      <c r="AE584" s="393"/>
      <c r="AF584" s="134"/>
      <c r="AG584" s="134"/>
    </row>
    <row r="585" spans="1:33" ht="47.1" customHeight="1" x14ac:dyDescent="0.25">
      <c r="A585" s="410">
        <v>26</v>
      </c>
      <c r="B585" s="428" t="str">
        <f>IFERROR(VLOOKUP(A585,'Coverage Indicators - Section D'!$A$10:$Y$42,25,FALSE),"")</f>
        <v/>
      </c>
      <c r="C585" s="523" t="str">
        <f t="array" ref="C585">IFERROR(IF(INDEX('Disaggregation Records'!$E$95:$E$183,MATCH(LEFT(Z585,255),LEFT('Disaggregation Records'!$D$95:$D$183,255),0))=0,"",INDEX('Disaggregation Records'!$E$95:$E$183,MATCH(LEFT(Z585,255),LEFT('Disaggregation Records'!$D$95:$D$183,255),0))),"")</f>
        <v/>
      </c>
      <c r="D585" s="523" t="str">
        <f t="array" ref="D585">IFERROR(IF(INDEX('Disaggregation Records'!$F$95:$F$183,MATCH(LEFT(Z585,255),LEFT('Disaggregation Records'!$D$95:$D$183,255),0))=0,"",INDEX('Disaggregation Records'!$F$95:$F$183,MATCH(LEFT(Z585,255),LEFT('Disaggregation Records'!$D$95:$D$183,255),0))),"")</f>
        <v/>
      </c>
      <c r="E585" s="430" t="str">
        <f t="array" ref="E585">IFERROR(IF(INDEX('Disaggregation Data'!$K$315:$K$616,MATCH(LEFT(X585,255),LEFT('Disaggregation Data'!$J$315:$J$616,255),0))=0,"",INDEX('Disaggregation Data'!$K$315:$K$616,MATCH(LEFT(X585,255),LEFT('Disaggregation Data'!J$315:$J$616,255),0))),"")</f>
        <v/>
      </c>
      <c r="F585" s="431" t="str">
        <f t="array" ref="F585">IFERROR(IF(INDEX('Disaggregation Data'!$L$315:$L$616,MATCH(LEFT(X585,255),LEFT('Disaggregation Data'!$J$315:$J$616,255),0))=0,"",INDEX('Disaggregation Data'!$L$315:$L$616,MATCH(LEFT(X585,255),LEFT('Disaggregation Data'!J$315:$J$616,255),0))),"")</f>
        <v/>
      </c>
      <c r="G585" s="495" t="str">
        <f t="array" ref="G585">IFERROR(IF(INDEX('Disaggregation Data'!$M$315:$M$616,MATCH(LEFT(X585,255),LEFT('Disaggregation Data'!$J$315:$J$616,255),0))=0,(E585/F585)*100,INDEX('Disaggregation Data'!$M$315:$M$616,MATCH(LEFT(X585,255),LEFT('Disaggregation Data'!J$315:$J$616,255),0))),"")</f>
        <v/>
      </c>
      <c r="H585" s="434" t="str">
        <f t="array" ref="H585">IFERROR(IF(INDEX('Disaggregation Data'!$N$315:$N$616,MATCH(LEFT(X585,255),LEFT('Disaggregation Data'!$J$315:$J$616,255),0))=0,"",INDEX('Disaggregation Data'!$N$315:$N$616,MATCH(LEFT(X585,255),LEFT('Disaggregation Data'!J$315:$J$616,255),0))),"")</f>
        <v/>
      </c>
      <c r="I585" s="434" t="str">
        <f t="array" ref="I585">IFERROR(IF(INDEX('Disaggregation Data'!$Q$315:$Q$616,MATCH(LEFT(X585,255),LEFT('Disaggregation Data'!$J$315:$J$616,255),0))=0,"",INDEX('Disaggregation Data'!$Q$315:$Q$616,MATCH(LEFT(X585,255),LEFT('Disaggregation Data'!J$315:$J$616,255),0))),"")</f>
        <v/>
      </c>
      <c r="J585" s="448" t="str">
        <f t="array" ref="J585">IFERROR(IF(INDEX('Disaggregation Data'!$R$315:$R$616,MATCH(LEFT(X585,255),LEFT('Disaggregation Data'!$J$315:$J$616,255),0))=0,"",INDEX('Disaggregation Data'!$R$315:$R$616,MATCH(LEFT(X585,255),LEFT('Disaggregation Data'!J$315:$J$616,255),0))),"")</f>
        <v/>
      </c>
      <c r="K585" s="485"/>
      <c r="L585" s="485"/>
      <c r="M585" s="485"/>
      <c r="N585" s="485"/>
      <c r="O585" s="485"/>
      <c r="P585" s="430"/>
      <c r="Q585" s="430"/>
      <c r="R585" s="430"/>
      <c r="S585" s="430"/>
      <c r="T585" s="430"/>
      <c r="U585" s="434" t="str">
        <f t="array" ref="U585">IFERROR(IF(INDEX('Disaggregation Data'!$O$315:$O$616,MATCH(LEFT(X585,255),LEFT('Disaggregation Data'!$J$315:$J$616,255),0))=0,"",INDEX('Disaggregation Data'!$O$315:$O$616,MATCH(LEFT(X585,255),LEFT('Disaggregation Data'!J$315:$J$616,255),0))),"")</f>
        <v/>
      </c>
      <c r="V585" s="448" t="str">
        <f t="array" ref="V585">IFERROR(IF(INDEX('Disaggregation Data'!$P$315:$P$616,MATCH(LEFT(X585,255),LEFT('Disaggregation Data'!$J$315:$J$616,255),0))=0,"",INDEX('Disaggregation Data'!$P$315:$P$616,MATCH(LEFT(X585,255),LEFT('Disaggregation Data'!J$315:$J$616,255),0))),"")</f>
        <v/>
      </c>
      <c r="W585" s="528"/>
      <c r="X585" s="528" t="str">
        <f t="shared" si="40"/>
        <v/>
      </c>
      <c r="Y585" s="528">
        <f t="shared" si="41"/>
        <v>188</v>
      </c>
      <c r="Z585" s="528" t="str">
        <f t="shared" si="42"/>
        <v/>
      </c>
      <c r="AA585" s="528" t="b">
        <f t="shared" si="43"/>
        <v>0</v>
      </c>
      <c r="AB585" s="528" t="s">
        <v>2298</v>
      </c>
      <c r="AC585" s="528" t="str">
        <f t="array" ref="AC585">IFERROR(IF(INDEX('Disaggregation Records'!$G$95:$G$183,MATCH(LEFT(Z585,255),LEFT('Disaggregation Records'!$D$95:$D$183,255),0))=0,"",INDEX('Disaggregation Records'!$G$95:$G$183,MATCH(LEFT(Z585,255),LEFT('Disaggregation Records'!$D$95:$D$183,255),0))),"")</f>
        <v/>
      </c>
      <c r="AD585" s="528" t="s">
        <v>962</v>
      </c>
      <c r="AE585" s="393"/>
      <c r="AF585" s="134"/>
      <c r="AG585" s="134"/>
    </row>
    <row r="586" spans="1:33" ht="47.1" customHeight="1" x14ac:dyDescent="0.25">
      <c r="A586" s="410">
        <v>26</v>
      </c>
      <c r="B586" s="428" t="str">
        <f>IFERROR(VLOOKUP(A586,'Coverage Indicators - Section D'!$A$10:$Y$42,25,FALSE),"")</f>
        <v/>
      </c>
      <c r="C586" s="523" t="str">
        <f t="array" ref="C586">IFERROR(IF(INDEX('Disaggregation Records'!$E$95:$E$183,MATCH(LEFT(Z586,255),LEFT('Disaggregation Records'!$D$95:$D$183,255),0))=0,"",INDEX('Disaggregation Records'!$E$95:$E$183,MATCH(LEFT(Z586,255),LEFT('Disaggregation Records'!$D$95:$D$183,255),0))),"")</f>
        <v/>
      </c>
      <c r="D586" s="523" t="str">
        <f t="array" ref="D586">IFERROR(IF(INDEX('Disaggregation Records'!$F$95:$F$183,MATCH(LEFT(Z586,255),LEFT('Disaggregation Records'!$D$95:$D$183,255),0))=0,"",INDEX('Disaggregation Records'!$F$95:$F$183,MATCH(LEFT(Z586,255),LEFT('Disaggregation Records'!$D$95:$D$183,255),0))),"")</f>
        <v/>
      </c>
      <c r="E586" s="430" t="str">
        <f t="array" ref="E586">IFERROR(IF(INDEX('Disaggregation Data'!$K$315:$K$616,MATCH(LEFT(X586,255),LEFT('Disaggregation Data'!$J$315:$J$616,255),0))=0,"",INDEX('Disaggregation Data'!$K$315:$K$616,MATCH(LEFT(X586,255),LEFT('Disaggregation Data'!J$315:$J$616,255),0))),"")</f>
        <v/>
      </c>
      <c r="F586" s="431" t="str">
        <f t="array" ref="F586">IFERROR(IF(INDEX('Disaggregation Data'!$L$315:$L$616,MATCH(LEFT(X586,255),LEFT('Disaggregation Data'!$J$315:$J$616,255),0))=0,"",INDEX('Disaggregation Data'!$L$315:$L$616,MATCH(LEFT(X586,255),LEFT('Disaggregation Data'!J$315:$J$616,255),0))),"")</f>
        <v/>
      </c>
      <c r="G586" s="495" t="str">
        <f t="array" ref="G586">IFERROR(IF(INDEX('Disaggregation Data'!$M$315:$M$616,MATCH(LEFT(X586,255),LEFT('Disaggregation Data'!$J$315:$J$616,255),0))=0,(E586/F586)*100,INDEX('Disaggregation Data'!$M$315:$M$616,MATCH(LEFT(X586,255),LEFT('Disaggregation Data'!J$315:$J$616,255),0))),"")</f>
        <v/>
      </c>
      <c r="H586" s="434" t="str">
        <f t="array" ref="H586">IFERROR(IF(INDEX('Disaggregation Data'!$N$315:$N$616,MATCH(LEFT(X586,255),LEFT('Disaggregation Data'!$J$315:$J$616,255),0))=0,"",INDEX('Disaggregation Data'!$N$315:$N$616,MATCH(LEFT(X586,255),LEFT('Disaggregation Data'!J$315:$J$616,255),0))),"")</f>
        <v/>
      </c>
      <c r="I586" s="434" t="str">
        <f t="array" ref="I586">IFERROR(IF(INDEX('Disaggregation Data'!$Q$315:$Q$616,MATCH(LEFT(X586,255),LEFT('Disaggregation Data'!$J$315:$J$616,255),0))=0,"",INDEX('Disaggregation Data'!$Q$315:$Q$616,MATCH(LEFT(X586,255),LEFT('Disaggregation Data'!J$315:$J$616,255),0))),"")</f>
        <v/>
      </c>
      <c r="J586" s="448" t="str">
        <f t="array" ref="J586">IFERROR(IF(INDEX('Disaggregation Data'!$R$315:$R$616,MATCH(LEFT(X586,255),LEFT('Disaggregation Data'!$J$315:$J$616,255),0))=0,"",INDEX('Disaggregation Data'!$R$315:$R$616,MATCH(LEFT(X586,255),LEFT('Disaggregation Data'!J$315:$J$616,255),0))),"")</f>
        <v/>
      </c>
      <c r="K586" s="485"/>
      <c r="L586" s="485"/>
      <c r="M586" s="485"/>
      <c r="N586" s="485"/>
      <c r="O586" s="485"/>
      <c r="P586" s="430"/>
      <c r="Q586" s="430"/>
      <c r="R586" s="430"/>
      <c r="S586" s="430"/>
      <c r="T586" s="430"/>
      <c r="U586" s="434" t="str">
        <f t="array" ref="U586">IFERROR(IF(INDEX('Disaggregation Data'!$O$315:$O$616,MATCH(LEFT(X586,255),LEFT('Disaggregation Data'!$J$315:$J$616,255),0))=0,"",INDEX('Disaggregation Data'!$O$315:$O$616,MATCH(LEFT(X586,255),LEFT('Disaggregation Data'!J$315:$J$616,255),0))),"")</f>
        <v/>
      </c>
      <c r="V586" s="448" t="str">
        <f t="array" ref="V586">IFERROR(IF(INDEX('Disaggregation Data'!$P$315:$P$616,MATCH(LEFT(X586,255),LEFT('Disaggregation Data'!$J$315:$J$616,255),0))=0,"",INDEX('Disaggregation Data'!$P$315:$P$616,MATCH(LEFT(X586,255),LEFT('Disaggregation Data'!J$315:$J$616,255),0))),"")</f>
        <v/>
      </c>
      <c r="W586" s="528"/>
      <c r="X586" s="528" t="str">
        <f t="shared" si="40"/>
        <v/>
      </c>
      <c r="Y586" s="528">
        <f t="shared" si="41"/>
        <v>189</v>
      </c>
      <c r="Z586" s="528" t="str">
        <f t="shared" si="42"/>
        <v/>
      </c>
      <c r="AA586" s="528" t="b">
        <f t="shared" si="43"/>
        <v>0</v>
      </c>
      <c r="AB586" s="528" t="s">
        <v>2299</v>
      </c>
      <c r="AC586" s="528" t="str">
        <f t="array" ref="AC586">IFERROR(IF(INDEX('Disaggregation Records'!$G$95:$G$183,MATCH(LEFT(Z586,255),LEFT('Disaggregation Records'!$D$95:$D$183,255),0))=0,"",INDEX('Disaggregation Records'!$G$95:$G$183,MATCH(LEFT(Z586,255),LEFT('Disaggregation Records'!$D$95:$D$183,255),0))),"")</f>
        <v/>
      </c>
      <c r="AD586" s="528" t="s">
        <v>962</v>
      </c>
      <c r="AE586" s="393"/>
      <c r="AF586" s="134"/>
      <c r="AG586" s="134"/>
    </row>
    <row r="587" spans="1:33" ht="47.1" customHeight="1" x14ac:dyDescent="0.25">
      <c r="A587" s="410">
        <v>27</v>
      </c>
      <c r="B587" s="428" t="str">
        <f>IFERROR(VLOOKUP(A587,'Coverage Indicators - Section D'!$A$10:$Y$42,25,FALSE),"")</f>
        <v/>
      </c>
      <c r="C587" s="523" t="str">
        <f t="array" ref="C587">IFERROR(IF(INDEX('Disaggregation Records'!$E$95:$E$183,MATCH(LEFT(Z587,255),LEFT('Disaggregation Records'!$D$95:$D$183,255),0))=0,"",INDEX('Disaggregation Records'!$E$95:$E$183,MATCH(LEFT(Z587,255),LEFT('Disaggregation Records'!$D$95:$D$183,255),0))),"")</f>
        <v/>
      </c>
      <c r="D587" s="523" t="str">
        <f t="array" ref="D587">IFERROR(IF(INDEX('Disaggregation Records'!$F$95:$F$183,MATCH(LEFT(Z587,255),LEFT('Disaggregation Records'!$D$95:$D$183,255),0))=0,"",INDEX('Disaggregation Records'!$F$95:$F$183,MATCH(LEFT(Z587,255),LEFT('Disaggregation Records'!$D$95:$D$183,255),0))),"")</f>
        <v/>
      </c>
      <c r="E587" s="430" t="str">
        <f t="array" ref="E587">IFERROR(IF(INDEX('Disaggregation Data'!$K$315:$K$616,MATCH(LEFT(X587,255),LEFT('Disaggregation Data'!$J$315:$J$616,255),0))=0,"",INDEX('Disaggregation Data'!$K$315:$K$616,MATCH(LEFT(X587,255),LEFT('Disaggregation Data'!J$315:$J$616,255),0))),"")</f>
        <v/>
      </c>
      <c r="F587" s="431" t="str">
        <f t="array" ref="F587">IFERROR(IF(INDEX('Disaggregation Data'!$L$315:$L$616,MATCH(LEFT(X587,255),LEFT('Disaggregation Data'!$J$315:$J$616,255),0))=0,"",INDEX('Disaggregation Data'!$L$315:$L$616,MATCH(LEFT(X587,255),LEFT('Disaggregation Data'!J$315:$J$616,255),0))),"")</f>
        <v/>
      </c>
      <c r="G587" s="495" t="str">
        <f t="array" ref="G587">IFERROR(IF(INDEX('Disaggregation Data'!$M$315:$M$616,MATCH(LEFT(X587,255),LEFT('Disaggregation Data'!$J$315:$J$616,255),0))=0,(E587/F587)*100,INDEX('Disaggregation Data'!$M$315:$M$616,MATCH(LEFT(X587,255),LEFT('Disaggregation Data'!J$315:$J$616,255),0))),"")</f>
        <v/>
      </c>
      <c r="H587" s="434" t="str">
        <f t="array" ref="H587">IFERROR(IF(INDEX('Disaggregation Data'!$N$315:$N$616,MATCH(LEFT(X587,255),LEFT('Disaggregation Data'!$J$315:$J$616,255),0))=0,"",INDEX('Disaggregation Data'!$N$315:$N$616,MATCH(LEFT(X587,255),LEFT('Disaggregation Data'!J$315:$J$616,255),0))),"")</f>
        <v/>
      </c>
      <c r="I587" s="434" t="str">
        <f t="array" ref="I587">IFERROR(IF(INDEX('Disaggregation Data'!$Q$315:$Q$616,MATCH(LEFT(X587,255),LEFT('Disaggregation Data'!$J$315:$J$616,255),0))=0,"",INDEX('Disaggregation Data'!$Q$315:$Q$616,MATCH(LEFT(X587,255),LEFT('Disaggregation Data'!J$315:$J$616,255),0))),"")</f>
        <v/>
      </c>
      <c r="J587" s="448" t="str">
        <f t="array" ref="J587">IFERROR(IF(INDEX('Disaggregation Data'!$R$315:$R$616,MATCH(LEFT(X587,255),LEFT('Disaggregation Data'!$J$315:$J$616,255),0))=0,"",INDEX('Disaggregation Data'!$R$315:$R$616,MATCH(LEFT(X587,255),LEFT('Disaggregation Data'!J$315:$J$616,255),0))),"")</f>
        <v/>
      </c>
      <c r="K587" s="485"/>
      <c r="L587" s="485"/>
      <c r="M587" s="485"/>
      <c r="N587" s="485"/>
      <c r="O587" s="485"/>
      <c r="P587" s="430"/>
      <c r="Q587" s="430"/>
      <c r="R587" s="430"/>
      <c r="S587" s="430"/>
      <c r="T587" s="430"/>
      <c r="U587" s="434" t="str">
        <f t="array" ref="U587">IFERROR(IF(INDEX('Disaggregation Data'!$O$315:$O$616,MATCH(LEFT(X587,255),LEFT('Disaggregation Data'!$J$315:$J$616,255),0))=0,"",INDEX('Disaggregation Data'!$O$315:$O$616,MATCH(LEFT(X587,255),LEFT('Disaggregation Data'!J$315:$J$616,255),0))),"")</f>
        <v/>
      </c>
      <c r="V587" s="448" t="str">
        <f t="array" ref="V587">IFERROR(IF(INDEX('Disaggregation Data'!$P$315:$P$616,MATCH(LEFT(X587,255),LEFT('Disaggregation Data'!$J$315:$J$616,255),0))=0,"",INDEX('Disaggregation Data'!$P$315:$P$616,MATCH(LEFT(X587,255),LEFT('Disaggregation Data'!J$315:$J$616,255),0))),"")</f>
        <v/>
      </c>
      <c r="W587" s="528"/>
      <c r="X587" s="528" t="str">
        <f t="shared" si="40"/>
        <v/>
      </c>
      <c r="Y587" s="528">
        <f t="shared" si="41"/>
        <v>190</v>
      </c>
      <c r="Z587" s="528" t="str">
        <f t="shared" si="42"/>
        <v/>
      </c>
      <c r="AA587" s="528" t="b">
        <f t="shared" si="43"/>
        <v>0</v>
      </c>
      <c r="AB587" s="528" t="s">
        <v>2300</v>
      </c>
      <c r="AC587" s="528" t="str">
        <f t="array" ref="AC587">IFERROR(IF(INDEX('Disaggregation Records'!$G$95:$G$183,MATCH(LEFT(Z587,255),LEFT('Disaggregation Records'!$D$95:$D$183,255),0))=0,"",INDEX('Disaggregation Records'!$G$95:$G$183,MATCH(LEFT(Z587,255),LEFT('Disaggregation Records'!$D$95:$D$183,255),0))),"")</f>
        <v/>
      </c>
      <c r="AD587" s="528" t="s">
        <v>963</v>
      </c>
      <c r="AE587" s="393"/>
      <c r="AF587" s="134"/>
      <c r="AG587" s="134"/>
    </row>
    <row r="588" spans="1:33" ht="47.1" customHeight="1" x14ac:dyDescent="0.25">
      <c r="A588" s="410">
        <v>27</v>
      </c>
      <c r="B588" s="428" t="str">
        <f>IFERROR(VLOOKUP(A588,'Coverage Indicators - Section D'!$A$10:$Y$42,25,FALSE),"")</f>
        <v/>
      </c>
      <c r="C588" s="523" t="str">
        <f t="array" ref="C588">IFERROR(IF(INDEX('Disaggregation Records'!$E$95:$E$183,MATCH(LEFT(Z588,255),LEFT('Disaggregation Records'!$D$95:$D$183,255),0))=0,"",INDEX('Disaggregation Records'!$E$95:$E$183,MATCH(LEFT(Z588,255),LEFT('Disaggregation Records'!$D$95:$D$183,255),0))),"")</f>
        <v/>
      </c>
      <c r="D588" s="523" t="str">
        <f t="array" ref="D588">IFERROR(IF(INDEX('Disaggregation Records'!$F$95:$F$183,MATCH(LEFT(Z588,255),LEFT('Disaggregation Records'!$D$95:$D$183,255),0))=0,"",INDEX('Disaggregation Records'!$F$95:$F$183,MATCH(LEFT(Z588,255),LEFT('Disaggregation Records'!$D$95:$D$183,255),0))),"")</f>
        <v/>
      </c>
      <c r="E588" s="430" t="str">
        <f t="array" ref="E588">IFERROR(IF(INDEX('Disaggregation Data'!$K$315:$K$616,MATCH(LEFT(X588,255),LEFT('Disaggregation Data'!$J$315:$J$616,255),0))=0,"",INDEX('Disaggregation Data'!$K$315:$K$616,MATCH(LEFT(X588,255),LEFT('Disaggregation Data'!J$315:$J$616,255),0))),"")</f>
        <v/>
      </c>
      <c r="F588" s="431" t="str">
        <f t="array" ref="F588">IFERROR(IF(INDEX('Disaggregation Data'!$L$315:$L$616,MATCH(LEFT(X588,255),LEFT('Disaggregation Data'!$J$315:$J$616,255),0))=0,"",INDEX('Disaggregation Data'!$L$315:$L$616,MATCH(LEFT(X588,255),LEFT('Disaggregation Data'!J$315:$J$616,255),0))),"")</f>
        <v/>
      </c>
      <c r="G588" s="495" t="str">
        <f t="array" ref="G588">IFERROR(IF(INDEX('Disaggregation Data'!$M$315:$M$616,MATCH(LEFT(X588,255),LEFT('Disaggregation Data'!$J$315:$J$616,255),0))=0,(E588/F588)*100,INDEX('Disaggregation Data'!$M$315:$M$616,MATCH(LEFT(X588,255),LEFT('Disaggregation Data'!J$315:$J$616,255),0))),"")</f>
        <v/>
      </c>
      <c r="H588" s="434" t="str">
        <f t="array" ref="H588">IFERROR(IF(INDEX('Disaggregation Data'!$N$315:$N$616,MATCH(LEFT(X588,255),LEFT('Disaggregation Data'!$J$315:$J$616,255),0))=0,"",INDEX('Disaggregation Data'!$N$315:$N$616,MATCH(LEFT(X588,255),LEFT('Disaggregation Data'!J$315:$J$616,255),0))),"")</f>
        <v/>
      </c>
      <c r="I588" s="434" t="str">
        <f t="array" ref="I588">IFERROR(IF(INDEX('Disaggregation Data'!$Q$315:$Q$616,MATCH(LEFT(X588,255),LEFT('Disaggregation Data'!$J$315:$J$616,255),0))=0,"",INDEX('Disaggregation Data'!$Q$315:$Q$616,MATCH(LEFT(X588,255),LEFT('Disaggregation Data'!J$315:$J$616,255),0))),"")</f>
        <v/>
      </c>
      <c r="J588" s="448" t="str">
        <f t="array" ref="J588">IFERROR(IF(INDEX('Disaggregation Data'!$R$315:$R$616,MATCH(LEFT(X588,255),LEFT('Disaggregation Data'!$J$315:$J$616,255),0))=0,"",INDEX('Disaggregation Data'!$R$315:$R$616,MATCH(LEFT(X588,255),LEFT('Disaggregation Data'!J$315:$J$616,255),0))),"")</f>
        <v/>
      </c>
      <c r="K588" s="485"/>
      <c r="L588" s="485"/>
      <c r="M588" s="485"/>
      <c r="N588" s="485"/>
      <c r="O588" s="485"/>
      <c r="P588" s="430"/>
      <c r="Q588" s="430"/>
      <c r="R588" s="430"/>
      <c r="S588" s="430"/>
      <c r="T588" s="430"/>
      <c r="U588" s="434" t="str">
        <f t="array" ref="U588">IFERROR(IF(INDEX('Disaggregation Data'!$O$315:$O$616,MATCH(LEFT(X588,255),LEFT('Disaggregation Data'!$J$315:$J$616,255),0))=0,"",INDEX('Disaggregation Data'!$O$315:$O$616,MATCH(LEFT(X588,255),LEFT('Disaggregation Data'!J$315:$J$616,255),0))),"")</f>
        <v/>
      </c>
      <c r="V588" s="448" t="str">
        <f t="array" ref="V588">IFERROR(IF(INDEX('Disaggregation Data'!$P$315:$P$616,MATCH(LEFT(X588,255),LEFT('Disaggregation Data'!$J$315:$J$616,255),0))=0,"",INDEX('Disaggregation Data'!$P$315:$P$616,MATCH(LEFT(X588,255),LEFT('Disaggregation Data'!J$315:$J$616,255),0))),"")</f>
        <v/>
      </c>
      <c r="W588" s="528"/>
      <c r="X588" s="528" t="str">
        <f t="shared" si="40"/>
        <v/>
      </c>
      <c r="Y588" s="528">
        <f t="shared" si="41"/>
        <v>191</v>
      </c>
      <c r="Z588" s="528" t="str">
        <f t="shared" si="42"/>
        <v/>
      </c>
      <c r="AA588" s="528" t="b">
        <f t="shared" si="43"/>
        <v>0</v>
      </c>
      <c r="AB588" s="528" t="s">
        <v>2301</v>
      </c>
      <c r="AC588" s="528" t="str">
        <f t="array" ref="AC588">IFERROR(IF(INDEX('Disaggregation Records'!$G$95:$G$183,MATCH(LEFT(Z588,255),LEFT('Disaggregation Records'!$D$95:$D$183,255),0))=0,"",INDEX('Disaggregation Records'!$G$95:$G$183,MATCH(LEFT(Z588,255),LEFT('Disaggregation Records'!$D$95:$D$183,255),0))),"")</f>
        <v/>
      </c>
      <c r="AD588" s="528" t="s">
        <v>963</v>
      </c>
      <c r="AE588" s="393"/>
      <c r="AF588" s="134"/>
      <c r="AG588" s="134"/>
    </row>
    <row r="589" spans="1:33" ht="47.1" customHeight="1" x14ac:dyDescent="0.25">
      <c r="A589" s="410">
        <v>27</v>
      </c>
      <c r="B589" s="428" t="str">
        <f>IFERROR(VLOOKUP(A589,'Coverage Indicators - Section D'!$A$10:$Y$42,25,FALSE),"")</f>
        <v/>
      </c>
      <c r="C589" s="523" t="str">
        <f t="array" ref="C589">IFERROR(IF(INDEX('Disaggregation Records'!$E$95:$E$183,MATCH(LEFT(Z589,255),LEFT('Disaggregation Records'!$D$95:$D$183,255),0))=0,"",INDEX('Disaggregation Records'!$E$95:$E$183,MATCH(LEFT(Z589,255),LEFT('Disaggregation Records'!$D$95:$D$183,255),0))),"")</f>
        <v/>
      </c>
      <c r="D589" s="523" t="str">
        <f t="array" ref="D589">IFERROR(IF(INDEX('Disaggregation Records'!$F$95:$F$183,MATCH(LEFT(Z589,255),LEFT('Disaggregation Records'!$D$95:$D$183,255),0))=0,"",INDEX('Disaggregation Records'!$F$95:$F$183,MATCH(LEFT(Z589,255),LEFT('Disaggregation Records'!$D$95:$D$183,255),0))),"")</f>
        <v/>
      </c>
      <c r="E589" s="430" t="str">
        <f t="array" ref="E589">IFERROR(IF(INDEX('Disaggregation Data'!$K$315:$K$616,MATCH(LEFT(X589,255),LEFT('Disaggregation Data'!$J$315:$J$616,255),0))=0,"",INDEX('Disaggregation Data'!$K$315:$K$616,MATCH(LEFT(X589,255),LEFT('Disaggregation Data'!J$315:$J$616,255),0))),"")</f>
        <v/>
      </c>
      <c r="F589" s="431" t="str">
        <f t="array" ref="F589">IFERROR(IF(INDEX('Disaggregation Data'!$L$315:$L$616,MATCH(LEFT(X589,255),LEFT('Disaggregation Data'!$J$315:$J$616,255),0))=0,"",INDEX('Disaggregation Data'!$L$315:$L$616,MATCH(LEFT(X589,255),LEFT('Disaggregation Data'!J$315:$J$616,255),0))),"")</f>
        <v/>
      </c>
      <c r="G589" s="495" t="str">
        <f t="array" ref="G589">IFERROR(IF(INDEX('Disaggregation Data'!$M$315:$M$616,MATCH(LEFT(X589,255),LEFT('Disaggregation Data'!$J$315:$J$616,255),0))=0,(E589/F589)*100,INDEX('Disaggregation Data'!$M$315:$M$616,MATCH(LEFT(X589,255),LEFT('Disaggregation Data'!J$315:$J$616,255),0))),"")</f>
        <v/>
      </c>
      <c r="H589" s="434" t="str">
        <f t="array" ref="H589">IFERROR(IF(INDEX('Disaggregation Data'!$N$315:$N$616,MATCH(LEFT(X589,255),LEFT('Disaggregation Data'!$J$315:$J$616,255),0))=0,"",INDEX('Disaggregation Data'!$N$315:$N$616,MATCH(LEFT(X589,255),LEFT('Disaggregation Data'!J$315:$J$616,255),0))),"")</f>
        <v/>
      </c>
      <c r="I589" s="434" t="str">
        <f t="array" ref="I589">IFERROR(IF(INDEX('Disaggregation Data'!$Q$315:$Q$616,MATCH(LEFT(X589,255),LEFT('Disaggregation Data'!$J$315:$J$616,255),0))=0,"",INDEX('Disaggregation Data'!$Q$315:$Q$616,MATCH(LEFT(X589,255),LEFT('Disaggregation Data'!J$315:$J$616,255),0))),"")</f>
        <v/>
      </c>
      <c r="J589" s="448" t="str">
        <f t="array" ref="J589">IFERROR(IF(INDEX('Disaggregation Data'!$R$315:$R$616,MATCH(LEFT(X589,255),LEFT('Disaggregation Data'!$J$315:$J$616,255),0))=0,"",INDEX('Disaggregation Data'!$R$315:$R$616,MATCH(LEFT(X589,255),LEFT('Disaggregation Data'!J$315:$J$616,255),0))),"")</f>
        <v/>
      </c>
      <c r="K589" s="485"/>
      <c r="L589" s="485"/>
      <c r="M589" s="485"/>
      <c r="N589" s="485"/>
      <c r="O589" s="485"/>
      <c r="P589" s="430"/>
      <c r="Q589" s="430"/>
      <c r="R589" s="430"/>
      <c r="S589" s="430"/>
      <c r="T589" s="430"/>
      <c r="U589" s="434" t="str">
        <f t="array" ref="U589">IFERROR(IF(INDEX('Disaggregation Data'!$O$315:$O$616,MATCH(LEFT(X589,255),LEFT('Disaggregation Data'!$J$315:$J$616,255),0))=0,"",INDEX('Disaggregation Data'!$O$315:$O$616,MATCH(LEFT(X589,255),LEFT('Disaggregation Data'!J$315:$J$616,255),0))),"")</f>
        <v/>
      </c>
      <c r="V589" s="448" t="str">
        <f t="array" ref="V589">IFERROR(IF(INDEX('Disaggregation Data'!$P$315:$P$616,MATCH(LEFT(X589,255),LEFT('Disaggregation Data'!$J$315:$J$616,255),0))=0,"",INDEX('Disaggregation Data'!$P$315:$P$616,MATCH(LEFT(X589,255),LEFT('Disaggregation Data'!J$315:$J$616,255),0))),"")</f>
        <v/>
      </c>
      <c r="W589" s="528"/>
      <c r="X589" s="528" t="str">
        <f t="shared" si="40"/>
        <v/>
      </c>
      <c r="Y589" s="528">
        <f t="shared" si="41"/>
        <v>192</v>
      </c>
      <c r="Z589" s="528" t="str">
        <f t="shared" si="42"/>
        <v/>
      </c>
      <c r="AA589" s="528" t="b">
        <f t="shared" si="43"/>
        <v>0</v>
      </c>
      <c r="AB589" s="528" t="s">
        <v>2302</v>
      </c>
      <c r="AC589" s="528" t="str">
        <f t="array" ref="AC589">IFERROR(IF(INDEX('Disaggregation Records'!$G$95:$G$183,MATCH(LEFT(Z589,255),LEFT('Disaggregation Records'!$D$95:$D$183,255),0))=0,"",INDEX('Disaggregation Records'!$G$95:$G$183,MATCH(LEFT(Z589,255),LEFT('Disaggregation Records'!$D$95:$D$183,255),0))),"")</f>
        <v/>
      </c>
      <c r="AD589" s="528" t="s">
        <v>963</v>
      </c>
      <c r="AE589" s="393"/>
      <c r="AF589" s="134"/>
      <c r="AG589" s="134"/>
    </row>
    <row r="590" spans="1:33" ht="47.1" customHeight="1" x14ac:dyDescent="0.25">
      <c r="A590" s="410">
        <v>27</v>
      </c>
      <c r="B590" s="428" t="str">
        <f>IFERROR(VLOOKUP(A590,'Coverage Indicators - Section D'!$A$10:$Y$42,25,FALSE),"")</f>
        <v/>
      </c>
      <c r="C590" s="523" t="str">
        <f t="array" ref="C590">IFERROR(IF(INDEX('Disaggregation Records'!$E$95:$E$183,MATCH(LEFT(Z590,255),LEFT('Disaggregation Records'!$D$95:$D$183,255),0))=0,"",INDEX('Disaggregation Records'!$E$95:$E$183,MATCH(LEFT(Z590,255),LEFT('Disaggregation Records'!$D$95:$D$183,255),0))),"")</f>
        <v/>
      </c>
      <c r="D590" s="523" t="str">
        <f t="array" ref="D590">IFERROR(IF(INDEX('Disaggregation Records'!$F$95:$F$183,MATCH(LEFT(Z590,255),LEFT('Disaggregation Records'!$D$95:$D$183,255),0))=0,"",INDEX('Disaggregation Records'!$F$95:$F$183,MATCH(LEFT(Z590,255),LEFT('Disaggregation Records'!$D$95:$D$183,255),0))),"")</f>
        <v/>
      </c>
      <c r="E590" s="430" t="str">
        <f t="array" ref="E590">IFERROR(IF(INDEX('Disaggregation Data'!$K$315:$K$616,MATCH(LEFT(X590,255),LEFT('Disaggregation Data'!$J$315:$J$616,255),0))=0,"",INDEX('Disaggregation Data'!$K$315:$K$616,MATCH(LEFT(X590,255),LEFT('Disaggregation Data'!J$315:$J$616,255),0))),"")</f>
        <v/>
      </c>
      <c r="F590" s="431" t="str">
        <f t="array" ref="F590">IFERROR(IF(INDEX('Disaggregation Data'!$L$315:$L$616,MATCH(LEFT(X590,255),LEFT('Disaggregation Data'!$J$315:$J$616,255),0))=0,"",INDEX('Disaggregation Data'!$L$315:$L$616,MATCH(LEFT(X590,255),LEFT('Disaggregation Data'!J$315:$J$616,255),0))),"")</f>
        <v/>
      </c>
      <c r="G590" s="495" t="str">
        <f t="array" ref="G590">IFERROR(IF(INDEX('Disaggregation Data'!$M$315:$M$616,MATCH(LEFT(X590,255),LEFT('Disaggregation Data'!$J$315:$J$616,255),0))=0,(E590/F590)*100,INDEX('Disaggregation Data'!$M$315:$M$616,MATCH(LEFT(X590,255),LEFT('Disaggregation Data'!J$315:$J$616,255),0))),"")</f>
        <v/>
      </c>
      <c r="H590" s="434" t="str">
        <f t="array" ref="H590">IFERROR(IF(INDEX('Disaggregation Data'!$N$315:$N$616,MATCH(LEFT(X590,255),LEFT('Disaggregation Data'!$J$315:$J$616,255),0))=0,"",INDEX('Disaggregation Data'!$N$315:$N$616,MATCH(LEFT(X590,255),LEFT('Disaggregation Data'!J$315:$J$616,255),0))),"")</f>
        <v/>
      </c>
      <c r="I590" s="434" t="str">
        <f t="array" ref="I590">IFERROR(IF(INDEX('Disaggregation Data'!$Q$315:$Q$616,MATCH(LEFT(X590,255),LEFT('Disaggregation Data'!$J$315:$J$616,255),0))=0,"",INDEX('Disaggregation Data'!$Q$315:$Q$616,MATCH(LEFT(X590,255),LEFT('Disaggregation Data'!J$315:$J$616,255),0))),"")</f>
        <v/>
      </c>
      <c r="J590" s="448" t="str">
        <f t="array" ref="J590">IFERROR(IF(INDEX('Disaggregation Data'!$R$315:$R$616,MATCH(LEFT(X590,255),LEFT('Disaggregation Data'!$J$315:$J$616,255),0))=0,"",INDEX('Disaggregation Data'!$R$315:$R$616,MATCH(LEFT(X590,255),LEFT('Disaggregation Data'!J$315:$J$616,255),0))),"")</f>
        <v/>
      </c>
      <c r="K590" s="485"/>
      <c r="L590" s="485"/>
      <c r="M590" s="485"/>
      <c r="N590" s="485"/>
      <c r="O590" s="485"/>
      <c r="P590" s="430"/>
      <c r="Q590" s="430"/>
      <c r="R590" s="430"/>
      <c r="S590" s="430"/>
      <c r="T590" s="430"/>
      <c r="U590" s="434" t="str">
        <f t="array" ref="U590">IFERROR(IF(INDEX('Disaggregation Data'!$O$315:$O$616,MATCH(LEFT(X590,255),LEFT('Disaggregation Data'!$J$315:$J$616,255),0))=0,"",INDEX('Disaggregation Data'!$O$315:$O$616,MATCH(LEFT(X590,255),LEFT('Disaggregation Data'!J$315:$J$616,255),0))),"")</f>
        <v/>
      </c>
      <c r="V590" s="448" t="str">
        <f t="array" ref="V590">IFERROR(IF(INDEX('Disaggregation Data'!$P$315:$P$616,MATCH(LEFT(X590,255),LEFT('Disaggregation Data'!$J$315:$J$616,255),0))=0,"",INDEX('Disaggregation Data'!$P$315:$P$616,MATCH(LEFT(X590,255),LEFT('Disaggregation Data'!J$315:$J$616,255),0))),"")</f>
        <v/>
      </c>
      <c r="W590" s="528"/>
      <c r="X590" s="528" t="str">
        <f t="shared" si="40"/>
        <v/>
      </c>
      <c r="Y590" s="528">
        <f t="shared" si="41"/>
        <v>193</v>
      </c>
      <c r="Z590" s="528" t="str">
        <f t="shared" si="42"/>
        <v/>
      </c>
      <c r="AA590" s="528" t="b">
        <f t="shared" si="43"/>
        <v>0</v>
      </c>
      <c r="AB590" s="528" t="s">
        <v>2303</v>
      </c>
      <c r="AC590" s="528" t="str">
        <f t="array" ref="AC590">IFERROR(IF(INDEX('Disaggregation Records'!$G$95:$G$183,MATCH(LEFT(Z590,255),LEFT('Disaggregation Records'!$D$95:$D$183,255),0))=0,"",INDEX('Disaggregation Records'!$G$95:$G$183,MATCH(LEFT(Z590,255),LEFT('Disaggregation Records'!$D$95:$D$183,255),0))),"")</f>
        <v/>
      </c>
      <c r="AD590" s="528" t="s">
        <v>963</v>
      </c>
      <c r="AE590" s="393"/>
      <c r="AF590" s="134"/>
      <c r="AG590" s="134"/>
    </row>
    <row r="591" spans="1:33" ht="47.1" customHeight="1" x14ac:dyDescent="0.25">
      <c r="A591" s="410">
        <v>27</v>
      </c>
      <c r="B591" s="428" t="str">
        <f>IFERROR(VLOOKUP(A591,'Coverage Indicators - Section D'!$A$10:$Y$42,25,FALSE),"")</f>
        <v/>
      </c>
      <c r="C591" s="523" t="str">
        <f t="array" ref="C591">IFERROR(IF(INDEX('Disaggregation Records'!$E$95:$E$183,MATCH(LEFT(Z591,255),LEFT('Disaggregation Records'!$D$95:$D$183,255),0))=0,"",INDEX('Disaggregation Records'!$E$95:$E$183,MATCH(LEFT(Z591,255),LEFT('Disaggregation Records'!$D$95:$D$183,255),0))),"")</f>
        <v/>
      </c>
      <c r="D591" s="523" t="str">
        <f t="array" ref="D591">IFERROR(IF(INDEX('Disaggregation Records'!$F$95:$F$183,MATCH(LEFT(Z591,255),LEFT('Disaggregation Records'!$D$95:$D$183,255),0))=0,"",INDEX('Disaggregation Records'!$F$95:$F$183,MATCH(LEFT(Z591,255),LEFT('Disaggregation Records'!$D$95:$D$183,255),0))),"")</f>
        <v/>
      </c>
      <c r="E591" s="430" t="str">
        <f t="array" ref="E591">IFERROR(IF(INDEX('Disaggregation Data'!$K$315:$K$616,MATCH(LEFT(X591,255),LEFT('Disaggregation Data'!$J$315:$J$616,255),0))=0,"",INDEX('Disaggregation Data'!$K$315:$K$616,MATCH(LEFT(X591,255),LEFT('Disaggregation Data'!J$315:$J$616,255),0))),"")</f>
        <v/>
      </c>
      <c r="F591" s="431" t="str">
        <f t="array" ref="F591">IFERROR(IF(INDEX('Disaggregation Data'!$L$315:$L$616,MATCH(LEFT(X591,255),LEFT('Disaggregation Data'!$J$315:$J$616,255),0))=0,"",INDEX('Disaggregation Data'!$L$315:$L$616,MATCH(LEFT(X591,255),LEFT('Disaggregation Data'!J$315:$J$616,255),0))),"")</f>
        <v/>
      </c>
      <c r="G591" s="495" t="str">
        <f t="array" ref="G591">IFERROR(IF(INDEX('Disaggregation Data'!$M$315:$M$616,MATCH(LEFT(X591,255),LEFT('Disaggregation Data'!$J$315:$J$616,255),0))=0,(E591/F591)*100,INDEX('Disaggregation Data'!$M$315:$M$616,MATCH(LEFT(X591,255),LEFT('Disaggregation Data'!J$315:$J$616,255),0))),"")</f>
        <v/>
      </c>
      <c r="H591" s="434" t="str">
        <f t="array" ref="H591">IFERROR(IF(INDEX('Disaggregation Data'!$N$315:$N$616,MATCH(LEFT(X591,255),LEFT('Disaggregation Data'!$J$315:$J$616,255),0))=0,"",INDEX('Disaggregation Data'!$N$315:$N$616,MATCH(LEFT(X591,255),LEFT('Disaggregation Data'!J$315:$J$616,255),0))),"")</f>
        <v/>
      </c>
      <c r="I591" s="434" t="str">
        <f t="array" ref="I591">IFERROR(IF(INDEX('Disaggregation Data'!$Q$315:$Q$616,MATCH(LEFT(X591,255),LEFT('Disaggregation Data'!$J$315:$J$616,255),0))=0,"",INDEX('Disaggregation Data'!$Q$315:$Q$616,MATCH(LEFT(X591,255),LEFT('Disaggregation Data'!J$315:$J$616,255),0))),"")</f>
        <v/>
      </c>
      <c r="J591" s="448" t="str">
        <f t="array" ref="J591">IFERROR(IF(INDEX('Disaggregation Data'!$R$315:$R$616,MATCH(LEFT(X591,255),LEFT('Disaggregation Data'!$J$315:$J$616,255),0))=0,"",INDEX('Disaggregation Data'!$R$315:$R$616,MATCH(LEFT(X591,255),LEFT('Disaggregation Data'!J$315:$J$616,255),0))),"")</f>
        <v/>
      </c>
      <c r="K591" s="485"/>
      <c r="L591" s="485"/>
      <c r="M591" s="485"/>
      <c r="N591" s="485"/>
      <c r="O591" s="485"/>
      <c r="P591" s="430"/>
      <c r="Q591" s="430"/>
      <c r="R591" s="430"/>
      <c r="S591" s="430"/>
      <c r="T591" s="430"/>
      <c r="U591" s="434" t="str">
        <f t="array" ref="U591">IFERROR(IF(INDEX('Disaggregation Data'!$O$315:$O$616,MATCH(LEFT(X591,255),LEFT('Disaggregation Data'!$J$315:$J$616,255),0))=0,"",INDEX('Disaggregation Data'!$O$315:$O$616,MATCH(LEFT(X591,255),LEFT('Disaggregation Data'!J$315:$J$616,255),0))),"")</f>
        <v/>
      </c>
      <c r="V591" s="448" t="str">
        <f t="array" ref="V591">IFERROR(IF(INDEX('Disaggregation Data'!$P$315:$P$616,MATCH(LEFT(X591,255),LEFT('Disaggregation Data'!$J$315:$J$616,255),0))=0,"",INDEX('Disaggregation Data'!$P$315:$P$616,MATCH(LEFT(X591,255),LEFT('Disaggregation Data'!J$315:$J$616,255),0))),"")</f>
        <v/>
      </c>
      <c r="W591" s="528"/>
      <c r="X591" s="528" t="str">
        <f t="shared" si="40"/>
        <v/>
      </c>
      <c r="Y591" s="528">
        <f t="shared" si="41"/>
        <v>194</v>
      </c>
      <c r="Z591" s="528" t="str">
        <f t="shared" si="42"/>
        <v/>
      </c>
      <c r="AA591" s="528" t="b">
        <f t="shared" si="43"/>
        <v>0</v>
      </c>
      <c r="AB591" s="528" t="s">
        <v>2304</v>
      </c>
      <c r="AC591" s="528" t="str">
        <f t="array" ref="AC591">IFERROR(IF(INDEX('Disaggregation Records'!$G$95:$G$183,MATCH(LEFT(Z591,255),LEFT('Disaggregation Records'!$D$95:$D$183,255),0))=0,"",INDEX('Disaggregation Records'!$G$95:$G$183,MATCH(LEFT(Z591,255),LEFT('Disaggregation Records'!$D$95:$D$183,255),0))),"")</f>
        <v/>
      </c>
      <c r="AD591" s="528" t="s">
        <v>963</v>
      </c>
      <c r="AE591" s="393"/>
      <c r="AF591" s="134"/>
      <c r="AG591" s="134"/>
    </row>
    <row r="592" spans="1:33" ht="47.1" customHeight="1" x14ac:dyDescent="0.25">
      <c r="A592" s="410">
        <v>27</v>
      </c>
      <c r="B592" s="428" t="str">
        <f>IFERROR(VLOOKUP(A592,'Coverage Indicators - Section D'!$A$10:$Y$42,25,FALSE),"")</f>
        <v/>
      </c>
      <c r="C592" s="523" t="str">
        <f t="array" ref="C592">IFERROR(IF(INDEX('Disaggregation Records'!$E$95:$E$183,MATCH(LEFT(Z592,255),LEFT('Disaggregation Records'!$D$95:$D$183,255),0))=0,"",INDEX('Disaggregation Records'!$E$95:$E$183,MATCH(LEFT(Z592,255),LEFT('Disaggregation Records'!$D$95:$D$183,255),0))),"")</f>
        <v/>
      </c>
      <c r="D592" s="523" t="str">
        <f t="array" ref="D592">IFERROR(IF(INDEX('Disaggregation Records'!$F$95:$F$183,MATCH(LEFT(Z592,255),LEFT('Disaggregation Records'!$D$95:$D$183,255),0))=0,"",INDEX('Disaggregation Records'!$F$95:$F$183,MATCH(LEFT(Z592,255),LEFT('Disaggregation Records'!$D$95:$D$183,255),0))),"")</f>
        <v/>
      </c>
      <c r="E592" s="430" t="str">
        <f t="array" ref="E592">IFERROR(IF(INDEX('Disaggregation Data'!$K$315:$K$616,MATCH(LEFT(X592,255),LEFT('Disaggregation Data'!$J$315:$J$616,255),0))=0,"",INDEX('Disaggregation Data'!$K$315:$K$616,MATCH(LEFT(X592,255),LEFT('Disaggregation Data'!J$315:$J$616,255),0))),"")</f>
        <v/>
      </c>
      <c r="F592" s="431" t="str">
        <f t="array" ref="F592">IFERROR(IF(INDEX('Disaggregation Data'!$L$315:$L$616,MATCH(LEFT(X592,255),LEFT('Disaggregation Data'!$J$315:$J$616,255),0))=0,"",INDEX('Disaggregation Data'!$L$315:$L$616,MATCH(LEFT(X592,255),LEFT('Disaggregation Data'!J$315:$J$616,255),0))),"")</f>
        <v/>
      </c>
      <c r="G592" s="495" t="str">
        <f t="array" ref="G592">IFERROR(IF(INDEX('Disaggregation Data'!$M$315:$M$616,MATCH(LEFT(X592,255),LEFT('Disaggregation Data'!$J$315:$J$616,255),0))=0,(E592/F592)*100,INDEX('Disaggregation Data'!$M$315:$M$616,MATCH(LEFT(X592,255),LEFT('Disaggregation Data'!J$315:$J$616,255),0))),"")</f>
        <v/>
      </c>
      <c r="H592" s="434" t="str">
        <f t="array" ref="H592">IFERROR(IF(INDEX('Disaggregation Data'!$N$315:$N$616,MATCH(LEFT(X592,255),LEFT('Disaggregation Data'!$J$315:$J$616,255),0))=0,"",INDEX('Disaggregation Data'!$N$315:$N$616,MATCH(LEFT(X592,255),LEFT('Disaggregation Data'!J$315:$J$616,255),0))),"")</f>
        <v/>
      </c>
      <c r="I592" s="434" t="str">
        <f t="array" ref="I592">IFERROR(IF(INDEX('Disaggregation Data'!$Q$315:$Q$616,MATCH(LEFT(X592,255),LEFT('Disaggregation Data'!$J$315:$J$616,255),0))=0,"",INDEX('Disaggregation Data'!$Q$315:$Q$616,MATCH(LEFT(X592,255),LEFT('Disaggregation Data'!J$315:$J$616,255),0))),"")</f>
        <v/>
      </c>
      <c r="J592" s="448" t="str">
        <f t="array" ref="J592">IFERROR(IF(INDEX('Disaggregation Data'!$R$315:$R$616,MATCH(LEFT(X592,255),LEFT('Disaggregation Data'!$J$315:$J$616,255),0))=0,"",INDEX('Disaggregation Data'!$R$315:$R$616,MATCH(LEFT(X592,255),LEFT('Disaggregation Data'!J$315:$J$616,255),0))),"")</f>
        <v/>
      </c>
      <c r="K592" s="485"/>
      <c r="L592" s="485"/>
      <c r="M592" s="485"/>
      <c r="N592" s="485"/>
      <c r="O592" s="485"/>
      <c r="P592" s="430"/>
      <c r="Q592" s="430"/>
      <c r="R592" s="430"/>
      <c r="S592" s="430"/>
      <c r="T592" s="430"/>
      <c r="U592" s="434" t="str">
        <f t="array" ref="U592">IFERROR(IF(INDEX('Disaggregation Data'!$O$315:$O$616,MATCH(LEFT(X592,255),LEFT('Disaggregation Data'!$J$315:$J$616,255),0))=0,"",INDEX('Disaggregation Data'!$O$315:$O$616,MATCH(LEFT(X592,255),LEFT('Disaggregation Data'!J$315:$J$616,255),0))),"")</f>
        <v/>
      </c>
      <c r="V592" s="448" t="str">
        <f t="array" ref="V592">IFERROR(IF(INDEX('Disaggregation Data'!$P$315:$P$616,MATCH(LEFT(X592,255),LEFT('Disaggregation Data'!$J$315:$J$616,255),0))=0,"",INDEX('Disaggregation Data'!$P$315:$P$616,MATCH(LEFT(X592,255),LEFT('Disaggregation Data'!J$315:$J$616,255),0))),"")</f>
        <v/>
      </c>
      <c r="W592" s="528"/>
      <c r="X592" s="528" t="str">
        <f t="shared" si="40"/>
        <v/>
      </c>
      <c r="Y592" s="528">
        <f t="shared" si="41"/>
        <v>195</v>
      </c>
      <c r="Z592" s="528" t="str">
        <f t="shared" si="42"/>
        <v/>
      </c>
      <c r="AA592" s="528" t="b">
        <f t="shared" si="43"/>
        <v>0</v>
      </c>
      <c r="AB592" s="528" t="s">
        <v>2305</v>
      </c>
      <c r="AC592" s="528" t="str">
        <f t="array" ref="AC592">IFERROR(IF(INDEX('Disaggregation Records'!$G$95:$G$183,MATCH(LEFT(Z592,255),LEFT('Disaggregation Records'!$D$95:$D$183,255),0))=0,"",INDEX('Disaggregation Records'!$G$95:$G$183,MATCH(LEFT(Z592,255),LEFT('Disaggregation Records'!$D$95:$D$183,255),0))),"")</f>
        <v/>
      </c>
      <c r="AD592" s="528" t="s">
        <v>963</v>
      </c>
      <c r="AE592" s="393"/>
      <c r="AF592" s="134"/>
      <c r="AG592" s="134"/>
    </row>
    <row r="593" spans="1:33" ht="47.1" customHeight="1" x14ac:dyDescent="0.25">
      <c r="A593" s="410">
        <v>27</v>
      </c>
      <c r="B593" s="428" t="str">
        <f>IFERROR(VLOOKUP(A593,'Coverage Indicators - Section D'!$A$10:$Y$42,25,FALSE),"")</f>
        <v/>
      </c>
      <c r="C593" s="523" t="str">
        <f t="array" ref="C593">IFERROR(IF(INDEX('Disaggregation Records'!$E$95:$E$183,MATCH(LEFT(Z593,255),LEFT('Disaggregation Records'!$D$95:$D$183,255),0))=0,"",INDEX('Disaggregation Records'!$E$95:$E$183,MATCH(LEFT(Z593,255),LEFT('Disaggregation Records'!$D$95:$D$183,255),0))),"")</f>
        <v/>
      </c>
      <c r="D593" s="523" t="str">
        <f t="array" ref="D593">IFERROR(IF(INDEX('Disaggregation Records'!$F$95:$F$183,MATCH(LEFT(Z593,255),LEFT('Disaggregation Records'!$D$95:$D$183,255),0))=0,"",INDEX('Disaggregation Records'!$F$95:$F$183,MATCH(LEFT(Z593,255),LEFT('Disaggregation Records'!$D$95:$D$183,255),0))),"")</f>
        <v/>
      </c>
      <c r="E593" s="430" t="str">
        <f t="array" ref="E593">IFERROR(IF(INDEX('Disaggregation Data'!$K$315:$K$616,MATCH(LEFT(X593,255),LEFT('Disaggregation Data'!$J$315:$J$616,255),0))=0,"",INDEX('Disaggregation Data'!$K$315:$K$616,MATCH(LEFT(X593,255),LEFT('Disaggregation Data'!J$315:$J$616,255),0))),"")</f>
        <v/>
      </c>
      <c r="F593" s="431" t="str">
        <f t="array" ref="F593">IFERROR(IF(INDEX('Disaggregation Data'!$L$315:$L$616,MATCH(LEFT(X593,255),LEFT('Disaggregation Data'!$J$315:$J$616,255),0))=0,"",INDEX('Disaggregation Data'!$L$315:$L$616,MATCH(LEFT(X593,255),LEFT('Disaggregation Data'!J$315:$J$616,255),0))),"")</f>
        <v/>
      </c>
      <c r="G593" s="495" t="str">
        <f t="array" ref="G593">IFERROR(IF(INDEX('Disaggregation Data'!$M$315:$M$616,MATCH(LEFT(X593,255),LEFT('Disaggregation Data'!$J$315:$J$616,255),0))=0,(E593/F593)*100,INDEX('Disaggregation Data'!$M$315:$M$616,MATCH(LEFT(X593,255),LEFT('Disaggregation Data'!J$315:$J$616,255),0))),"")</f>
        <v/>
      </c>
      <c r="H593" s="434" t="str">
        <f t="array" ref="H593">IFERROR(IF(INDEX('Disaggregation Data'!$N$315:$N$616,MATCH(LEFT(X593,255),LEFT('Disaggregation Data'!$J$315:$J$616,255),0))=0,"",INDEX('Disaggregation Data'!$N$315:$N$616,MATCH(LEFT(X593,255),LEFT('Disaggregation Data'!J$315:$J$616,255),0))),"")</f>
        <v/>
      </c>
      <c r="I593" s="434" t="str">
        <f t="array" ref="I593">IFERROR(IF(INDEX('Disaggregation Data'!$Q$315:$Q$616,MATCH(LEFT(X593,255),LEFT('Disaggregation Data'!$J$315:$J$616,255),0))=0,"",INDEX('Disaggregation Data'!$Q$315:$Q$616,MATCH(LEFT(X593,255),LEFT('Disaggregation Data'!J$315:$J$616,255),0))),"")</f>
        <v/>
      </c>
      <c r="J593" s="448" t="str">
        <f t="array" ref="J593">IFERROR(IF(INDEX('Disaggregation Data'!$R$315:$R$616,MATCH(LEFT(X593,255),LEFT('Disaggregation Data'!$J$315:$J$616,255),0))=0,"",INDEX('Disaggregation Data'!$R$315:$R$616,MATCH(LEFT(X593,255),LEFT('Disaggregation Data'!J$315:$J$616,255),0))),"")</f>
        <v/>
      </c>
      <c r="K593" s="485"/>
      <c r="L593" s="485"/>
      <c r="M593" s="485"/>
      <c r="N593" s="485"/>
      <c r="O593" s="485"/>
      <c r="P593" s="430"/>
      <c r="Q593" s="430"/>
      <c r="R593" s="430"/>
      <c r="S593" s="430"/>
      <c r="T593" s="430"/>
      <c r="U593" s="434" t="str">
        <f t="array" ref="U593">IFERROR(IF(INDEX('Disaggregation Data'!$O$315:$O$616,MATCH(LEFT(X593,255),LEFT('Disaggregation Data'!$J$315:$J$616,255),0))=0,"",INDEX('Disaggregation Data'!$O$315:$O$616,MATCH(LEFT(X593,255),LEFT('Disaggregation Data'!J$315:$J$616,255),0))),"")</f>
        <v/>
      </c>
      <c r="V593" s="448" t="str">
        <f t="array" ref="V593">IFERROR(IF(INDEX('Disaggregation Data'!$P$315:$P$616,MATCH(LEFT(X593,255),LEFT('Disaggregation Data'!$J$315:$J$616,255),0))=0,"",INDEX('Disaggregation Data'!$P$315:$P$616,MATCH(LEFT(X593,255),LEFT('Disaggregation Data'!J$315:$J$616,255),0))),"")</f>
        <v/>
      </c>
      <c r="W593" s="528"/>
      <c r="X593" s="528" t="str">
        <f t="shared" si="40"/>
        <v/>
      </c>
      <c r="Y593" s="528">
        <f t="shared" si="41"/>
        <v>196</v>
      </c>
      <c r="Z593" s="528" t="str">
        <f t="shared" si="42"/>
        <v/>
      </c>
      <c r="AA593" s="528" t="b">
        <f t="shared" si="43"/>
        <v>0</v>
      </c>
      <c r="AB593" s="528" t="s">
        <v>2306</v>
      </c>
      <c r="AC593" s="528" t="str">
        <f t="array" ref="AC593">IFERROR(IF(INDEX('Disaggregation Records'!$G$95:$G$183,MATCH(LEFT(Z593,255),LEFT('Disaggregation Records'!$D$95:$D$183,255),0))=0,"",INDEX('Disaggregation Records'!$G$95:$G$183,MATCH(LEFT(Z593,255),LEFT('Disaggregation Records'!$D$95:$D$183,255),0))),"")</f>
        <v/>
      </c>
      <c r="AD593" s="528" t="s">
        <v>963</v>
      </c>
      <c r="AE593" s="393"/>
      <c r="AF593" s="134"/>
      <c r="AG593" s="134"/>
    </row>
    <row r="594" spans="1:33" ht="47.1" customHeight="1" x14ac:dyDescent="0.25">
      <c r="A594" s="410">
        <v>27</v>
      </c>
      <c r="B594" s="428" t="str">
        <f>IFERROR(VLOOKUP(A594,'Coverage Indicators - Section D'!$A$10:$Y$42,25,FALSE),"")</f>
        <v/>
      </c>
      <c r="C594" s="523" t="str">
        <f t="array" ref="C594">IFERROR(IF(INDEX('Disaggregation Records'!$E$95:$E$183,MATCH(LEFT(Z594,255),LEFT('Disaggregation Records'!$D$95:$D$183,255),0))=0,"",INDEX('Disaggregation Records'!$E$95:$E$183,MATCH(LEFT(Z594,255),LEFT('Disaggregation Records'!$D$95:$D$183,255),0))),"")</f>
        <v/>
      </c>
      <c r="D594" s="523" t="str">
        <f t="array" ref="D594">IFERROR(IF(INDEX('Disaggregation Records'!$F$95:$F$183,MATCH(LEFT(Z594,255),LEFT('Disaggregation Records'!$D$95:$D$183,255),0))=0,"",INDEX('Disaggregation Records'!$F$95:$F$183,MATCH(LEFT(Z594,255),LEFT('Disaggregation Records'!$D$95:$D$183,255),0))),"")</f>
        <v/>
      </c>
      <c r="E594" s="430" t="str">
        <f t="array" ref="E594">IFERROR(IF(INDEX('Disaggregation Data'!$K$315:$K$616,MATCH(LEFT(X594,255),LEFT('Disaggregation Data'!$J$315:$J$616,255),0))=0,"",INDEX('Disaggregation Data'!$K$315:$K$616,MATCH(LEFT(X594,255),LEFT('Disaggregation Data'!J$315:$J$616,255),0))),"")</f>
        <v/>
      </c>
      <c r="F594" s="431" t="str">
        <f t="array" ref="F594">IFERROR(IF(INDEX('Disaggregation Data'!$L$315:$L$616,MATCH(LEFT(X594,255),LEFT('Disaggregation Data'!$J$315:$J$616,255),0))=0,"",INDEX('Disaggregation Data'!$L$315:$L$616,MATCH(LEFT(X594,255),LEFT('Disaggregation Data'!J$315:$J$616,255),0))),"")</f>
        <v/>
      </c>
      <c r="G594" s="495" t="str">
        <f t="array" ref="G594">IFERROR(IF(INDEX('Disaggregation Data'!$M$315:$M$616,MATCH(LEFT(X594,255),LEFT('Disaggregation Data'!$J$315:$J$616,255),0))=0,(E594/F594)*100,INDEX('Disaggregation Data'!$M$315:$M$616,MATCH(LEFT(X594,255),LEFT('Disaggregation Data'!J$315:$J$616,255),0))),"")</f>
        <v/>
      </c>
      <c r="H594" s="434" t="str">
        <f t="array" ref="H594">IFERROR(IF(INDEX('Disaggregation Data'!$N$315:$N$616,MATCH(LEFT(X594,255),LEFT('Disaggregation Data'!$J$315:$J$616,255),0))=0,"",INDEX('Disaggregation Data'!$N$315:$N$616,MATCH(LEFT(X594,255),LEFT('Disaggregation Data'!J$315:$J$616,255),0))),"")</f>
        <v/>
      </c>
      <c r="I594" s="434" t="str">
        <f t="array" ref="I594">IFERROR(IF(INDEX('Disaggregation Data'!$Q$315:$Q$616,MATCH(LEFT(X594,255),LEFT('Disaggregation Data'!$J$315:$J$616,255),0))=0,"",INDEX('Disaggregation Data'!$Q$315:$Q$616,MATCH(LEFT(X594,255),LEFT('Disaggregation Data'!J$315:$J$616,255),0))),"")</f>
        <v/>
      </c>
      <c r="J594" s="448" t="str">
        <f t="array" ref="J594">IFERROR(IF(INDEX('Disaggregation Data'!$R$315:$R$616,MATCH(LEFT(X594,255),LEFT('Disaggregation Data'!$J$315:$J$616,255),0))=0,"",INDEX('Disaggregation Data'!$R$315:$R$616,MATCH(LEFT(X594,255),LEFT('Disaggregation Data'!J$315:$J$616,255),0))),"")</f>
        <v/>
      </c>
      <c r="K594" s="485"/>
      <c r="L594" s="485"/>
      <c r="M594" s="485"/>
      <c r="N594" s="485"/>
      <c r="O594" s="485"/>
      <c r="P594" s="430"/>
      <c r="Q594" s="430"/>
      <c r="R594" s="430"/>
      <c r="S594" s="430"/>
      <c r="T594" s="430"/>
      <c r="U594" s="434" t="str">
        <f t="array" ref="U594">IFERROR(IF(INDEX('Disaggregation Data'!$O$315:$O$616,MATCH(LEFT(X594,255),LEFT('Disaggregation Data'!$J$315:$J$616,255),0))=0,"",INDEX('Disaggregation Data'!$O$315:$O$616,MATCH(LEFT(X594,255),LEFT('Disaggregation Data'!J$315:$J$616,255),0))),"")</f>
        <v/>
      </c>
      <c r="V594" s="448" t="str">
        <f t="array" ref="V594">IFERROR(IF(INDEX('Disaggregation Data'!$P$315:$P$616,MATCH(LEFT(X594,255),LEFT('Disaggregation Data'!$J$315:$J$616,255),0))=0,"",INDEX('Disaggregation Data'!$P$315:$P$616,MATCH(LEFT(X594,255),LEFT('Disaggregation Data'!J$315:$J$616,255),0))),"")</f>
        <v/>
      </c>
      <c r="W594" s="528"/>
      <c r="X594" s="528" t="str">
        <f t="shared" si="40"/>
        <v/>
      </c>
      <c r="Y594" s="528">
        <f t="shared" si="41"/>
        <v>197</v>
      </c>
      <c r="Z594" s="528" t="str">
        <f t="shared" si="42"/>
        <v/>
      </c>
      <c r="AA594" s="528" t="b">
        <f t="shared" si="43"/>
        <v>0</v>
      </c>
      <c r="AB594" s="528" t="s">
        <v>2307</v>
      </c>
      <c r="AC594" s="528" t="str">
        <f t="array" ref="AC594">IFERROR(IF(INDEX('Disaggregation Records'!$G$95:$G$183,MATCH(LEFT(Z594,255),LEFT('Disaggregation Records'!$D$95:$D$183,255),0))=0,"",INDEX('Disaggregation Records'!$G$95:$G$183,MATCH(LEFT(Z594,255),LEFT('Disaggregation Records'!$D$95:$D$183,255),0))),"")</f>
        <v/>
      </c>
      <c r="AD594" s="528" t="s">
        <v>963</v>
      </c>
      <c r="AE594" s="393"/>
      <c r="AF594" s="134"/>
      <c r="AG594" s="134"/>
    </row>
    <row r="595" spans="1:33" ht="47.1" customHeight="1" x14ac:dyDescent="0.25">
      <c r="A595" s="410">
        <v>27</v>
      </c>
      <c r="B595" s="428" t="str">
        <f>IFERROR(VLOOKUP(A595,'Coverage Indicators - Section D'!$A$10:$Y$42,25,FALSE),"")</f>
        <v/>
      </c>
      <c r="C595" s="523" t="str">
        <f t="array" ref="C595">IFERROR(IF(INDEX('Disaggregation Records'!$E$95:$E$183,MATCH(LEFT(Z595,255),LEFT('Disaggregation Records'!$D$95:$D$183,255),0))=0,"",INDEX('Disaggregation Records'!$E$95:$E$183,MATCH(LEFT(Z595,255),LEFT('Disaggregation Records'!$D$95:$D$183,255),0))),"")</f>
        <v/>
      </c>
      <c r="D595" s="523" t="str">
        <f t="array" ref="D595">IFERROR(IF(INDEX('Disaggregation Records'!$F$95:$F$183,MATCH(LEFT(Z595,255),LEFT('Disaggregation Records'!$D$95:$D$183,255),0))=0,"",INDEX('Disaggregation Records'!$F$95:$F$183,MATCH(LEFT(Z595,255),LEFT('Disaggregation Records'!$D$95:$D$183,255),0))),"")</f>
        <v/>
      </c>
      <c r="E595" s="430" t="str">
        <f t="array" ref="E595">IFERROR(IF(INDEX('Disaggregation Data'!$K$315:$K$616,MATCH(LEFT(X595,255),LEFT('Disaggregation Data'!$J$315:$J$616,255),0))=0,"",INDEX('Disaggregation Data'!$K$315:$K$616,MATCH(LEFT(X595,255),LEFT('Disaggregation Data'!J$315:$J$616,255),0))),"")</f>
        <v/>
      </c>
      <c r="F595" s="431" t="str">
        <f t="array" ref="F595">IFERROR(IF(INDEX('Disaggregation Data'!$L$315:$L$616,MATCH(LEFT(X595,255),LEFT('Disaggregation Data'!$J$315:$J$616,255),0))=0,"",INDEX('Disaggregation Data'!$L$315:$L$616,MATCH(LEFT(X595,255),LEFT('Disaggregation Data'!J$315:$J$616,255),0))),"")</f>
        <v/>
      </c>
      <c r="G595" s="495" t="str">
        <f t="array" ref="G595">IFERROR(IF(INDEX('Disaggregation Data'!$M$315:$M$616,MATCH(LEFT(X595,255),LEFT('Disaggregation Data'!$J$315:$J$616,255),0))=0,(E595/F595)*100,INDEX('Disaggregation Data'!$M$315:$M$616,MATCH(LEFT(X595,255),LEFT('Disaggregation Data'!J$315:$J$616,255),0))),"")</f>
        <v/>
      </c>
      <c r="H595" s="434" t="str">
        <f t="array" ref="H595">IFERROR(IF(INDEX('Disaggregation Data'!$N$315:$N$616,MATCH(LEFT(X595,255),LEFT('Disaggregation Data'!$J$315:$J$616,255),0))=0,"",INDEX('Disaggregation Data'!$N$315:$N$616,MATCH(LEFT(X595,255),LEFT('Disaggregation Data'!J$315:$J$616,255),0))),"")</f>
        <v/>
      </c>
      <c r="I595" s="434" t="str">
        <f t="array" ref="I595">IFERROR(IF(INDEX('Disaggregation Data'!$Q$315:$Q$616,MATCH(LEFT(X595,255),LEFT('Disaggregation Data'!$J$315:$J$616,255),0))=0,"",INDEX('Disaggregation Data'!$Q$315:$Q$616,MATCH(LEFT(X595,255),LEFT('Disaggregation Data'!J$315:$J$616,255),0))),"")</f>
        <v/>
      </c>
      <c r="J595" s="448" t="str">
        <f t="array" ref="J595">IFERROR(IF(INDEX('Disaggregation Data'!$R$315:$R$616,MATCH(LEFT(X595,255),LEFT('Disaggregation Data'!$J$315:$J$616,255),0))=0,"",INDEX('Disaggregation Data'!$R$315:$R$616,MATCH(LEFT(X595,255),LEFT('Disaggregation Data'!J$315:$J$616,255),0))),"")</f>
        <v/>
      </c>
      <c r="K595" s="485"/>
      <c r="L595" s="485"/>
      <c r="M595" s="485"/>
      <c r="N595" s="485"/>
      <c r="O595" s="485"/>
      <c r="P595" s="430"/>
      <c r="Q595" s="430"/>
      <c r="R595" s="430"/>
      <c r="S595" s="430"/>
      <c r="T595" s="430"/>
      <c r="U595" s="434" t="str">
        <f t="array" ref="U595">IFERROR(IF(INDEX('Disaggregation Data'!$O$315:$O$616,MATCH(LEFT(X595,255),LEFT('Disaggregation Data'!$J$315:$J$616,255),0))=0,"",INDEX('Disaggregation Data'!$O$315:$O$616,MATCH(LEFT(X595,255),LEFT('Disaggregation Data'!J$315:$J$616,255),0))),"")</f>
        <v/>
      </c>
      <c r="V595" s="448" t="str">
        <f t="array" ref="V595">IFERROR(IF(INDEX('Disaggregation Data'!$P$315:$P$616,MATCH(LEFT(X595,255),LEFT('Disaggregation Data'!$J$315:$J$616,255),0))=0,"",INDEX('Disaggregation Data'!$P$315:$P$616,MATCH(LEFT(X595,255),LEFT('Disaggregation Data'!J$315:$J$616,255),0))),"")</f>
        <v/>
      </c>
      <c r="W595" s="528"/>
      <c r="X595" s="528" t="str">
        <f t="shared" si="40"/>
        <v/>
      </c>
      <c r="Y595" s="528">
        <f t="shared" si="41"/>
        <v>198</v>
      </c>
      <c r="Z595" s="528" t="str">
        <f t="shared" si="42"/>
        <v/>
      </c>
      <c r="AA595" s="528" t="b">
        <f t="shared" si="43"/>
        <v>0</v>
      </c>
      <c r="AB595" s="528" t="s">
        <v>2308</v>
      </c>
      <c r="AC595" s="528" t="str">
        <f t="array" ref="AC595">IFERROR(IF(INDEX('Disaggregation Records'!$G$95:$G$183,MATCH(LEFT(Z595,255),LEFT('Disaggregation Records'!$D$95:$D$183,255),0))=0,"",INDEX('Disaggregation Records'!$G$95:$G$183,MATCH(LEFT(Z595,255),LEFT('Disaggregation Records'!$D$95:$D$183,255),0))),"")</f>
        <v/>
      </c>
      <c r="AD595" s="528" t="s">
        <v>963</v>
      </c>
      <c r="AE595" s="393"/>
      <c r="AF595" s="134"/>
      <c r="AG595" s="134"/>
    </row>
    <row r="596" spans="1:33" ht="47.1" customHeight="1" x14ac:dyDescent="0.25">
      <c r="A596" s="410">
        <v>27</v>
      </c>
      <c r="B596" s="428" t="str">
        <f>IFERROR(VLOOKUP(A596,'Coverage Indicators - Section D'!$A$10:$Y$42,25,FALSE),"")</f>
        <v/>
      </c>
      <c r="C596" s="523" t="str">
        <f t="array" ref="C596">IFERROR(IF(INDEX('Disaggregation Records'!$E$95:$E$183,MATCH(LEFT(Z596,255),LEFT('Disaggregation Records'!$D$95:$D$183,255),0))=0,"",INDEX('Disaggregation Records'!$E$95:$E$183,MATCH(LEFT(Z596,255),LEFT('Disaggregation Records'!$D$95:$D$183,255),0))),"")</f>
        <v/>
      </c>
      <c r="D596" s="523" t="str">
        <f t="array" ref="D596">IFERROR(IF(INDEX('Disaggregation Records'!$F$95:$F$183,MATCH(LEFT(Z596,255),LEFT('Disaggregation Records'!$D$95:$D$183,255),0))=0,"",INDEX('Disaggregation Records'!$F$95:$F$183,MATCH(LEFT(Z596,255),LEFT('Disaggregation Records'!$D$95:$D$183,255),0))),"")</f>
        <v/>
      </c>
      <c r="E596" s="430" t="str">
        <f t="array" ref="E596">IFERROR(IF(INDEX('Disaggregation Data'!$K$315:$K$616,MATCH(LEFT(X596,255),LEFT('Disaggregation Data'!$J$315:$J$616,255),0))=0,"",INDEX('Disaggregation Data'!$K$315:$K$616,MATCH(LEFT(X596,255),LEFT('Disaggregation Data'!J$315:$J$616,255),0))),"")</f>
        <v/>
      </c>
      <c r="F596" s="431" t="str">
        <f t="array" ref="F596">IFERROR(IF(INDEX('Disaggregation Data'!$L$315:$L$616,MATCH(LEFT(X596,255),LEFT('Disaggregation Data'!$J$315:$J$616,255),0))=0,"",INDEX('Disaggregation Data'!$L$315:$L$616,MATCH(LEFT(X596,255),LEFT('Disaggregation Data'!J$315:$J$616,255),0))),"")</f>
        <v/>
      </c>
      <c r="G596" s="495" t="str">
        <f t="array" ref="G596">IFERROR(IF(INDEX('Disaggregation Data'!$M$315:$M$616,MATCH(LEFT(X596,255),LEFT('Disaggregation Data'!$J$315:$J$616,255),0))=0,(E596/F596)*100,INDEX('Disaggregation Data'!$M$315:$M$616,MATCH(LEFT(X596,255),LEFT('Disaggregation Data'!J$315:$J$616,255),0))),"")</f>
        <v/>
      </c>
      <c r="H596" s="434" t="str">
        <f t="array" ref="H596">IFERROR(IF(INDEX('Disaggregation Data'!$N$315:$N$616,MATCH(LEFT(X596,255),LEFT('Disaggregation Data'!$J$315:$J$616,255),0))=0,"",INDEX('Disaggregation Data'!$N$315:$N$616,MATCH(LEFT(X596,255),LEFT('Disaggregation Data'!J$315:$J$616,255),0))),"")</f>
        <v/>
      </c>
      <c r="I596" s="434" t="str">
        <f t="array" ref="I596">IFERROR(IF(INDEX('Disaggregation Data'!$Q$315:$Q$616,MATCH(LEFT(X596,255),LEFT('Disaggregation Data'!$J$315:$J$616,255),0))=0,"",INDEX('Disaggregation Data'!$Q$315:$Q$616,MATCH(LEFT(X596,255),LEFT('Disaggregation Data'!J$315:$J$616,255),0))),"")</f>
        <v/>
      </c>
      <c r="J596" s="448" t="str">
        <f t="array" ref="J596">IFERROR(IF(INDEX('Disaggregation Data'!$R$315:$R$616,MATCH(LEFT(X596,255),LEFT('Disaggregation Data'!$J$315:$J$616,255),0))=0,"",INDEX('Disaggregation Data'!$R$315:$R$616,MATCH(LEFT(X596,255),LEFT('Disaggregation Data'!J$315:$J$616,255),0))),"")</f>
        <v/>
      </c>
      <c r="K596" s="485"/>
      <c r="L596" s="485"/>
      <c r="M596" s="485"/>
      <c r="N596" s="485"/>
      <c r="O596" s="485"/>
      <c r="P596" s="430"/>
      <c r="Q596" s="430"/>
      <c r="R596" s="430"/>
      <c r="S596" s="430"/>
      <c r="T596" s="430"/>
      <c r="U596" s="434" t="str">
        <f t="array" ref="U596">IFERROR(IF(INDEX('Disaggregation Data'!$O$315:$O$616,MATCH(LEFT(X596,255),LEFT('Disaggregation Data'!$J$315:$J$616,255),0))=0,"",INDEX('Disaggregation Data'!$O$315:$O$616,MATCH(LEFT(X596,255),LEFT('Disaggregation Data'!J$315:$J$616,255),0))),"")</f>
        <v/>
      </c>
      <c r="V596" s="448" t="str">
        <f t="array" ref="V596">IFERROR(IF(INDEX('Disaggregation Data'!$P$315:$P$616,MATCH(LEFT(X596,255),LEFT('Disaggregation Data'!$J$315:$J$616,255),0))=0,"",INDEX('Disaggregation Data'!$P$315:$P$616,MATCH(LEFT(X596,255),LEFT('Disaggregation Data'!J$315:$J$616,255),0))),"")</f>
        <v/>
      </c>
      <c r="W596" s="528"/>
      <c r="X596" s="528" t="str">
        <f t="shared" si="40"/>
        <v/>
      </c>
      <c r="Y596" s="528">
        <f t="shared" si="41"/>
        <v>199</v>
      </c>
      <c r="Z596" s="528" t="str">
        <f t="shared" si="42"/>
        <v/>
      </c>
      <c r="AA596" s="528" t="b">
        <f t="shared" si="43"/>
        <v>0</v>
      </c>
      <c r="AB596" s="528" t="s">
        <v>2309</v>
      </c>
      <c r="AC596" s="528" t="str">
        <f t="array" ref="AC596">IFERROR(IF(INDEX('Disaggregation Records'!$G$95:$G$183,MATCH(LEFT(Z596,255),LEFT('Disaggregation Records'!$D$95:$D$183,255),0))=0,"",INDEX('Disaggregation Records'!$G$95:$G$183,MATCH(LEFT(Z596,255),LEFT('Disaggregation Records'!$D$95:$D$183,255),0))),"")</f>
        <v/>
      </c>
      <c r="AD596" s="528" t="s">
        <v>963</v>
      </c>
      <c r="AE596" s="393"/>
      <c r="AF596" s="134"/>
      <c r="AG596" s="134"/>
    </row>
    <row r="597" spans="1:33" ht="47.1" customHeight="1" x14ac:dyDescent="0.25">
      <c r="A597" s="410">
        <v>28</v>
      </c>
      <c r="B597" s="428" t="str">
        <f>IFERROR(VLOOKUP(A597,'Coverage Indicators - Section D'!$A$10:$Y$42,25,FALSE),"")</f>
        <v/>
      </c>
      <c r="C597" s="523" t="str">
        <f t="array" ref="C597">IFERROR(IF(INDEX('Disaggregation Records'!$E$95:$E$183,MATCH(LEFT(Z597,255),LEFT('Disaggregation Records'!$D$95:$D$183,255),0))=0,"",INDEX('Disaggregation Records'!$E$95:$E$183,MATCH(LEFT(Z597,255),LEFT('Disaggregation Records'!$D$95:$D$183,255),0))),"")</f>
        <v/>
      </c>
      <c r="D597" s="523" t="str">
        <f t="array" ref="D597">IFERROR(IF(INDEX('Disaggregation Records'!$F$95:$F$183,MATCH(LEFT(Z597,255),LEFT('Disaggregation Records'!$D$95:$D$183,255),0))=0,"",INDEX('Disaggregation Records'!$F$95:$F$183,MATCH(LEFT(Z597,255),LEFT('Disaggregation Records'!$D$95:$D$183,255),0))),"")</f>
        <v/>
      </c>
      <c r="E597" s="430" t="str">
        <f t="array" ref="E597">IFERROR(IF(INDEX('Disaggregation Data'!$K$315:$K$616,MATCH(LEFT(X597,255),LEFT('Disaggregation Data'!$J$315:$J$616,255),0))=0,"",INDEX('Disaggregation Data'!$K$315:$K$616,MATCH(LEFT(X597,255),LEFT('Disaggregation Data'!J$315:$J$616,255),0))),"")</f>
        <v/>
      </c>
      <c r="F597" s="431" t="str">
        <f t="array" ref="F597">IFERROR(IF(INDEX('Disaggregation Data'!$L$315:$L$616,MATCH(LEFT(X597,255),LEFT('Disaggregation Data'!$J$315:$J$616,255),0))=0,"",INDEX('Disaggregation Data'!$L$315:$L$616,MATCH(LEFT(X597,255),LEFT('Disaggregation Data'!J$315:$J$616,255),0))),"")</f>
        <v/>
      </c>
      <c r="G597" s="495" t="str">
        <f t="array" ref="G597">IFERROR(IF(INDEX('Disaggregation Data'!$M$315:$M$616,MATCH(LEFT(X597,255),LEFT('Disaggregation Data'!$J$315:$J$616,255),0))=0,(E597/F597)*100,INDEX('Disaggregation Data'!$M$315:$M$616,MATCH(LEFT(X597,255),LEFT('Disaggregation Data'!J$315:$J$616,255),0))),"")</f>
        <v/>
      </c>
      <c r="H597" s="434" t="str">
        <f t="array" ref="H597">IFERROR(IF(INDEX('Disaggregation Data'!$N$315:$N$616,MATCH(LEFT(X597,255),LEFT('Disaggregation Data'!$J$315:$J$616,255),0))=0,"",INDEX('Disaggregation Data'!$N$315:$N$616,MATCH(LEFT(X597,255),LEFT('Disaggregation Data'!J$315:$J$616,255),0))),"")</f>
        <v/>
      </c>
      <c r="I597" s="434" t="str">
        <f t="array" ref="I597">IFERROR(IF(INDEX('Disaggregation Data'!$Q$315:$Q$616,MATCH(LEFT(X597,255),LEFT('Disaggregation Data'!$J$315:$J$616,255),0))=0,"",INDEX('Disaggregation Data'!$Q$315:$Q$616,MATCH(LEFT(X597,255),LEFT('Disaggregation Data'!J$315:$J$616,255),0))),"")</f>
        <v/>
      </c>
      <c r="J597" s="448" t="str">
        <f t="array" ref="J597">IFERROR(IF(INDEX('Disaggregation Data'!$R$315:$R$616,MATCH(LEFT(X597,255),LEFT('Disaggregation Data'!$J$315:$J$616,255),0))=0,"",INDEX('Disaggregation Data'!$R$315:$R$616,MATCH(LEFT(X597,255),LEFT('Disaggregation Data'!J$315:$J$616,255),0))),"")</f>
        <v/>
      </c>
      <c r="K597" s="485"/>
      <c r="L597" s="485"/>
      <c r="M597" s="485"/>
      <c r="N597" s="485"/>
      <c r="O597" s="485"/>
      <c r="P597" s="430"/>
      <c r="Q597" s="430"/>
      <c r="R597" s="430"/>
      <c r="S597" s="430"/>
      <c r="T597" s="430"/>
      <c r="U597" s="434" t="str">
        <f t="array" ref="U597">IFERROR(IF(INDEX('Disaggregation Data'!$O$315:$O$616,MATCH(LEFT(X597,255),LEFT('Disaggregation Data'!$J$315:$J$616,255),0))=0,"",INDEX('Disaggregation Data'!$O$315:$O$616,MATCH(LEFT(X597,255),LEFT('Disaggregation Data'!J$315:$J$616,255),0))),"")</f>
        <v/>
      </c>
      <c r="V597" s="448" t="str">
        <f t="array" ref="V597">IFERROR(IF(INDEX('Disaggregation Data'!$P$315:$P$616,MATCH(LEFT(X597,255),LEFT('Disaggregation Data'!$J$315:$J$616,255),0))=0,"",INDEX('Disaggregation Data'!$P$315:$P$616,MATCH(LEFT(X597,255),LEFT('Disaggregation Data'!J$315:$J$616,255),0))),"")</f>
        <v/>
      </c>
      <c r="W597" s="528"/>
      <c r="X597" s="528" t="str">
        <f t="shared" si="40"/>
        <v/>
      </c>
      <c r="Y597" s="528">
        <f t="shared" si="41"/>
        <v>200</v>
      </c>
      <c r="Z597" s="528" t="str">
        <f t="shared" si="42"/>
        <v/>
      </c>
      <c r="AA597" s="528" t="b">
        <f t="shared" si="43"/>
        <v>0</v>
      </c>
      <c r="AB597" s="528" t="s">
        <v>2310</v>
      </c>
      <c r="AC597" s="528" t="str">
        <f t="array" ref="AC597">IFERROR(IF(INDEX('Disaggregation Records'!$G$95:$G$183,MATCH(LEFT(Z597,255),LEFT('Disaggregation Records'!$D$95:$D$183,255),0))=0,"",INDEX('Disaggregation Records'!$G$95:$G$183,MATCH(LEFT(Z597,255),LEFT('Disaggregation Records'!$D$95:$D$183,255),0))),"")</f>
        <v/>
      </c>
      <c r="AD597" s="528" t="s">
        <v>964</v>
      </c>
      <c r="AE597" s="393"/>
      <c r="AF597" s="134"/>
      <c r="AG597" s="134"/>
    </row>
    <row r="598" spans="1:33" ht="47.1" customHeight="1" x14ac:dyDescent="0.25">
      <c r="A598" s="410">
        <v>28</v>
      </c>
      <c r="B598" s="428" t="str">
        <f>IFERROR(VLOOKUP(A598,'Coverage Indicators - Section D'!$A$10:$Y$42,25,FALSE),"")</f>
        <v/>
      </c>
      <c r="C598" s="523" t="str">
        <f t="array" ref="C598">IFERROR(IF(INDEX('Disaggregation Records'!$E$95:$E$183,MATCH(LEFT(Z598,255),LEFT('Disaggregation Records'!$D$95:$D$183,255),0))=0,"",INDEX('Disaggregation Records'!$E$95:$E$183,MATCH(LEFT(Z598,255),LEFT('Disaggregation Records'!$D$95:$D$183,255),0))),"")</f>
        <v/>
      </c>
      <c r="D598" s="523" t="str">
        <f t="array" ref="D598">IFERROR(IF(INDEX('Disaggregation Records'!$F$95:$F$183,MATCH(LEFT(Z598,255),LEFT('Disaggregation Records'!$D$95:$D$183,255),0))=0,"",INDEX('Disaggregation Records'!$F$95:$F$183,MATCH(LEFT(Z598,255),LEFT('Disaggregation Records'!$D$95:$D$183,255),0))),"")</f>
        <v/>
      </c>
      <c r="E598" s="430" t="str">
        <f t="array" ref="E598">IFERROR(IF(INDEX('Disaggregation Data'!$K$315:$K$616,MATCH(LEFT(X598,255),LEFT('Disaggregation Data'!$J$315:$J$616,255),0))=0,"",INDEX('Disaggregation Data'!$K$315:$K$616,MATCH(LEFT(X598,255),LEFT('Disaggregation Data'!J$315:$J$616,255),0))),"")</f>
        <v/>
      </c>
      <c r="F598" s="431" t="str">
        <f t="array" ref="F598">IFERROR(IF(INDEX('Disaggregation Data'!$L$315:$L$616,MATCH(LEFT(X598,255),LEFT('Disaggregation Data'!$J$315:$J$616,255),0))=0,"",INDEX('Disaggregation Data'!$L$315:$L$616,MATCH(LEFT(X598,255),LEFT('Disaggregation Data'!J$315:$J$616,255),0))),"")</f>
        <v/>
      </c>
      <c r="G598" s="495" t="str">
        <f t="array" ref="G598">IFERROR(IF(INDEX('Disaggregation Data'!$M$315:$M$616,MATCH(LEFT(X598,255),LEFT('Disaggregation Data'!$J$315:$J$616,255),0))=0,(E598/F598)*100,INDEX('Disaggregation Data'!$M$315:$M$616,MATCH(LEFT(X598,255),LEFT('Disaggregation Data'!J$315:$J$616,255),0))),"")</f>
        <v/>
      </c>
      <c r="H598" s="434" t="str">
        <f t="array" ref="H598">IFERROR(IF(INDEX('Disaggregation Data'!$N$315:$N$616,MATCH(LEFT(X598,255),LEFT('Disaggregation Data'!$J$315:$J$616,255),0))=0,"",INDEX('Disaggregation Data'!$N$315:$N$616,MATCH(LEFT(X598,255),LEFT('Disaggregation Data'!J$315:$J$616,255),0))),"")</f>
        <v/>
      </c>
      <c r="I598" s="434" t="str">
        <f t="array" ref="I598">IFERROR(IF(INDEX('Disaggregation Data'!$Q$315:$Q$616,MATCH(LEFT(X598,255),LEFT('Disaggregation Data'!$J$315:$J$616,255),0))=0,"",INDEX('Disaggregation Data'!$Q$315:$Q$616,MATCH(LEFT(X598,255),LEFT('Disaggregation Data'!J$315:$J$616,255),0))),"")</f>
        <v/>
      </c>
      <c r="J598" s="448" t="str">
        <f t="array" ref="J598">IFERROR(IF(INDEX('Disaggregation Data'!$R$315:$R$616,MATCH(LEFT(X598,255),LEFT('Disaggregation Data'!$J$315:$J$616,255),0))=0,"",INDEX('Disaggregation Data'!$R$315:$R$616,MATCH(LEFT(X598,255),LEFT('Disaggregation Data'!J$315:$J$616,255),0))),"")</f>
        <v/>
      </c>
      <c r="K598" s="485"/>
      <c r="L598" s="485"/>
      <c r="M598" s="485"/>
      <c r="N598" s="485"/>
      <c r="O598" s="485"/>
      <c r="P598" s="430"/>
      <c r="Q598" s="430"/>
      <c r="R598" s="430"/>
      <c r="S598" s="430"/>
      <c r="T598" s="430"/>
      <c r="U598" s="434" t="str">
        <f t="array" ref="U598">IFERROR(IF(INDEX('Disaggregation Data'!$O$315:$O$616,MATCH(LEFT(X598,255),LEFT('Disaggregation Data'!$J$315:$J$616,255),0))=0,"",INDEX('Disaggregation Data'!$O$315:$O$616,MATCH(LEFT(X598,255),LEFT('Disaggregation Data'!J$315:$J$616,255),0))),"")</f>
        <v/>
      </c>
      <c r="V598" s="448" t="str">
        <f t="array" ref="V598">IFERROR(IF(INDEX('Disaggregation Data'!$P$315:$P$616,MATCH(LEFT(X598,255),LEFT('Disaggregation Data'!$J$315:$J$616,255),0))=0,"",INDEX('Disaggregation Data'!$P$315:$P$616,MATCH(LEFT(X598,255),LEFT('Disaggregation Data'!J$315:$J$616,255),0))),"")</f>
        <v/>
      </c>
      <c r="W598" s="528"/>
      <c r="X598" s="528" t="str">
        <f t="shared" si="40"/>
        <v/>
      </c>
      <c r="Y598" s="528">
        <f t="shared" si="41"/>
        <v>201</v>
      </c>
      <c r="Z598" s="528" t="str">
        <f t="shared" si="42"/>
        <v/>
      </c>
      <c r="AA598" s="528" t="b">
        <f t="shared" si="43"/>
        <v>0</v>
      </c>
      <c r="AB598" s="528" t="s">
        <v>2311</v>
      </c>
      <c r="AC598" s="528" t="str">
        <f t="array" ref="AC598">IFERROR(IF(INDEX('Disaggregation Records'!$G$95:$G$183,MATCH(LEFT(Z598,255),LEFT('Disaggregation Records'!$D$95:$D$183,255),0))=0,"",INDEX('Disaggregation Records'!$G$95:$G$183,MATCH(LEFT(Z598,255),LEFT('Disaggregation Records'!$D$95:$D$183,255),0))),"")</f>
        <v/>
      </c>
      <c r="AD598" s="528" t="s">
        <v>964</v>
      </c>
      <c r="AE598" s="393"/>
      <c r="AF598" s="134"/>
      <c r="AG598" s="134"/>
    </row>
    <row r="599" spans="1:33" ht="47.1" customHeight="1" x14ac:dyDescent="0.25">
      <c r="A599" s="410">
        <v>28</v>
      </c>
      <c r="B599" s="428" t="str">
        <f>IFERROR(VLOOKUP(A599,'Coverage Indicators - Section D'!$A$10:$Y$42,25,FALSE),"")</f>
        <v/>
      </c>
      <c r="C599" s="523" t="str">
        <f t="array" ref="C599">IFERROR(IF(INDEX('Disaggregation Records'!$E$95:$E$183,MATCH(LEFT(Z599,255),LEFT('Disaggregation Records'!$D$95:$D$183,255),0))=0,"",INDEX('Disaggregation Records'!$E$95:$E$183,MATCH(LEFT(Z599,255),LEFT('Disaggregation Records'!$D$95:$D$183,255),0))),"")</f>
        <v/>
      </c>
      <c r="D599" s="523" t="str">
        <f t="array" ref="D599">IFERROR(IF(INDEX('Disaggregation Records'!$F$95:$F$183,MATCH(LEFT(Z599,255),LEFT('Disaggregation Records'!$D$95:$D$183,255),0))=0,"",INDEX('Disaggregation Records'!$F$95:$F$183,MATCH(LEFT(Z599,255),LEFT('Disaggregation Records'!$D$95:$D$183,255),0))),"")</f>
        <v/>
      </c>
      <c r="E599" s="430" t="str">
        <f t="array" ref="E599">IFERROR(IF(INDEX('Disaggregation Data'!$K$315:$K$616,MATCH(LEFT(X599,255),LEFT('Disaggregation Data'!$J$315:$J$616,255),0))=0,"",INDEX('Disaggregation Data'!$K$315:$K$616,MATCH(LEFT(X599,255),LEFT('Disaggregation Data'!J$315:$J$616,255),0))),"")</f>
        <v/>
      </c>
      <c r="F599" s="431" t="str">
        <f t="array" ref="F599">IFERROR(IF(INDEX('Disaggregation Data'!$L$315:$L$616,MATCH(LEFT(X599,255),LEFT('Disaggregation Data'!$J$315:$J$616,255),0))=0,"",INDEX('Disaggregation Data'!$L$315:$L$616,MATCH(LEFT(X599,255),LEFT('Disaggregation Data'!J$315:$J$616,255),0))),"")</f>
        <v/>
      </c>
      <c r="G599" s="495" t="str">
        <f t="array" ref="G599">IFERROR(IF(INDEX('Disaggregation Data'!$M$315:$M$616,MATCH(LEFT(X599,255),LEFT('Disaggregation Data'!$J$315:$J$616,255),0))=0,(E599/F599)*100,INDEX('Disaggregation Data'!$M$315:$M$616,MATCH(LEFT(X599,255),LEFT('Disaggregation Data'!J$315:$J$616,255),0))),"")</f>
        <v/>
      </c>
      <c r="H599" s="434" t="str">
        <f t="array" ref="H599">IFERROR(IF(INDEX('Disaggregation Data'!$N$315:$N$616,MATCH(LEFT(X599,255),LEFT('Disaggregation Data'!$J$315:$J$616,255),0))=0,"",INDEX('Disaggregation Data'!$N$315:$N$616,MATCH(LEFT(X599,255),LEFT('Disaggregation Data'!J$315:$J$616,255),0))),"")</f>
        <v/>
      </c>
      <c r="I599" s="434" t="str">
        <f t="array" ref="I599">IFERROR(IF(INDEX('Disaggregation Data'!$Q$315:$Q$616,MATCH(LEFT(X599,255),LEFT('Disaggregation Data'!$J$315:$J$616,255),0))=0,"",INDEX('Disaggregation Data'!$Q$315:$Q$616,MATCH(LEFT(X599,255),LEFT('Disaggregation Data'!J$315:$J$616,255),0))),"")</f>
        <v/>
      </c>
      <c r="J599" s="448" t="str">
        <f t="array" ref="J599">IFERROR(IF(INDEX('Disaggregation Data'!$R$315:$R$616,MATCH(LEFT(X599,255),LEFT('Disaggregation Data'!$J$315:$J$616,255),0))=0,"",INDEX('Disaggregation Data'!$R$315:$R$616,MATCH(LEFT(X599,255),LEFT('Disaggregation Data'!J$315:$J$616,255),0))),"")</f>
        <v/>
      </c>
      <c r="K599" s="485"/>
      <c r="L599" s="485"/>
      <c r="M599" s="485"/>
      <c r="N599" s="485"/>
      <c r="O599" s="485"/>
      <c r="P599" s="430"/>
      <c r="Q599" s="430"/>
      <c r="R599" s="430"/>
      <c r="S599" s="430"/>
      <c r="T599" s="430"/>
      <c r="U599" s="434" t="str">
        <f t="array" ref="U599">IFERROR(IF(INDEX('Disaggregation Data'!$O$315:$O$616,MATCH(LEFT(X599,255),LEFT('Disaggregation Data'!$J$315:$J$616,255),0))=0,"",INDEX('Disaggregation Data'!$O$315:$O$616,MATCH(LEFT(X599,255),LEFT('Disaggregation Data'!J$315:$J$616,255),0))),"")</f>
        <v/>
      </c>
      <c r="V599" s="448" t="str">
        <f t="array" ref="V599">IFERROR(IF(INDEX('Disaggregation Data'!$P$315:$P$616,MATCH(LEFT(X599,255),LEFT('Disaggregation Data'!$J$315:$J$616,255),0))=0,"",INDEX('Disaggregation Data'!$P$315:$P$616,MATCH(LEFT(X599,255),LEFT('Disaggregation Data'!J$315:$J$616,255),0))),"")</f>
        <v/>
      </c>
      <c r="W599" s="528"/>
      <c r="X599" s="528" t="str">
        <f t="shared" si="40"/>
        <v/>
      </c>
      <c r="Y599" s="528">
        <f t="shared" si="41"/>
        <v>202</v>
      </c>
      <c r="Z599" s="528" t="str">
        <f t="shared" si="42"/>
        <v/>
      </c>
      <c r="AA599" s="528" t="b">
        <f t="shared" si="43"/>
        <v>0</v>
      </c>
      <c r="AB599" s="528" t="s">
        <v>2312</v>
      </c>
      <c r="AC599" s="528" t="str">
        <f t="array" ref="AC599">IFERROR(IF(INDEX('Disaggregation Records'!$G$95:$G$183,MATCH(LEFT(Z599,255),LEFT('Disaggregation Records'!$D$95:$D$183,255),0))=0,"",INDEX('Disaggregation Records'!$G$95:$G$183,MATCH(LEFT(Z599,255),LEFT('Disaggregation Records'!$D$95:$D$183,255),0))),"")</f>
        <v/>
      </c>
      <c r="AD599" s="528" t="s">
        <v>964</v>
      </c>
      <c r="AE599" s="393"/>
      <c r="AF599" s="134"/>
      <c r="AG599" s="134"/>
    </row>
    <row r="600" spans="1:33" ht="47.1" customHeight="1" x14ac:dyDescent="0.25">
      <c r="A600" s="410">
        <v>28</v>
      </c>
      <c r="B600" s="428" t="str">
        <f>IFERROR(VLOOKUP(A600,'Coverage Indicators - Section D'!$A$10:$Y$42,25,FALSE),"")</f>
        <v/>
      </c>
      <c r="C600" s="523" t="str">
        <f t="array" ref="C600">IFERROR(IF(INDEX('Disaggregation Records'!$E$95:$E$183,MATCH(LEFT(Z600,255),LEFT('Disaggregation Records'!$D$95:$D$183,255),0))=0,"",INDEX('Disaggregation Records'!$E$95:$E$183,MATCH(LEFT(Z600,255),LEFT('Disaggregation Records'!$D$95:$D$183,255),0))),"")</f>
        <v/>
      </c>
      <c r="D600" s="523" t="str">
        <f t="array" ref="D600">IFERROR(IF(INDEX('Disaggregation Records'!$F$95:$F$183,MATCH(LEFT(Z600,255),LEFT('Disaggregation Records'!$D$95:$D$183,255),0))=0,"",INDEX('Disaggregation Records'!$F$95:$F$183,MATCH(LEFT(Z600,255),LEFT('Disaggregation Records'!$D$95:$D$183,255),0))),"")</f>
        <v/>
      </c>
      <c r="E600" s="430" t="str">
        <f t="array" ref="E600">IFERROR(IF(INDEX('Disaggregation Data'!$K$315:$K$616,MATCH(LEFT(X600,255),LEFT('Disaggregation Data'!$J$315:$J$616,255),0))=0,"",INDEX('Disaggregation Data'!$K$315:$K$616,MATCH(LEFT(X600,255),LEFT('Disaggregation Data'!J$315:$J$616,255),0))),"")</f>
        <v/>
      </c>
      <c r="F600" s="431" t="str">
        <f t="array" ref="F600">IFERROR(IF(INDEX('Disaggregation Data'!$L$315:$L$616,MATCH(LEFT(X600,255),LEFT('Disaggregation Data'!$J$315:$J$616,255),0))=0,"",INDEX('Disaggregation Data'!$L$315:$L$616,MATCH(LEFT(X600,255),LEFT('Disaggregation Data'!J$315:$J$616,255),0))),"")</f>
        <v/>
      </c>
      <c r="G600" s="495" t="str">
        <f t="array" ref="G600">IFERROR(IF(INDEX('Disaggregation Data'!$M$315:$M$616,MATCH(LEFT(X600,255),LEFT('Disaggregation Data'!$J$315:$J$616,255),0))=0,(E600/F600)*100,INDEX('Disaggregation Data'!$M$315:$M$616,MATCH(LEFT(X600,255),LEFT('Disaggregation Data'!J$315:$J$616,255),0))),"")</f>
        <v/>
      </c>
      <c r="H600" s="434" t="str">
        <f t="array" ref="H600">IFERROR(IF(INDEX('Disaggregation Data'!$N$315:$N$616,MATCH(LEFT(X600,255),LEFT('Disaggregation Data'!$J$315:$J$616,255),0))=0,"",INDEX('Disaggregation Data'!$N$315:$N$616,MATCH(LEFT(X600,255),LEFT('Disaggregation Data'!J$315:$J$616,255),0))),"")</f>
        <v/>
      </c>
      <c r="I600" s="434" t="str">
        <f t="array" ref="I600">IFERROR(IF(INDEX('Disaggregation Data'!$Q$315:$Q$616,MATCH(LEFT(X600,255),LEFT('Disaggregation Data'!$J$315:$J$616,255),0))=0,"",INDEX('Disaggregation Data'!$Q$315:$Q$616,MATCH(LEFT(X600,255),LEFT('Disaggregation Data'!J$315:$J$616,255),0))),"")</f>
        <v/>
      </c>
      <c r="J600" s="448" t="str">
        <f t="array" ref="J600">IFERROR(IF(INDEX('Disaggregation Data'!$R$315:$R$616,MATCH(LEFT(X600,255),LEFT('Disaggregation Data'!$J$315:$J$616,255),0))=0,"",INDEX('Disaggregation Data'!$R$315:$R$616,MATCH(LEFT(X600,255),LEFT('Disaggregation Data'!J$315:$J$616,255),0))),"")</f>
        <v/>
      </c>
      <c r="K600" s="485"/>
      <c r="L600" s="485"/>
      <c r="M600" s="485"/>
      <c r="N600" s="485"/>
      <c r="O600" s="485"/>
      <c r="P600" s="430"/>
      <c r="Q600" s="430"/>
      <c r="R600" s="430"/>
      <c r="S600" s="430"/>
      <c r="T600" s="430"/>
      <c r="U600" s="434" t="str">
        <f t="array" ref="U600">IFERROR(IF(INDEX('Disaggregation Data'!$O$315:$O$616,MATCH(LEFT(X600,255),LEFT('Disaggregation Data'!$J$315:$J$616,255),0))=0,"",INDEX('Disaggregation Data'!$O$315:$O$616,MATCH(LEFT(X600,255),LEFT('Disaggregation Data'!J$315:$J$616,255),0))),"")</f>
        <v/>
      </c>
      <c r="V600" s="448" t="str">
        <f t="array" ref="V600">IFERROR(IF(INDEX('Disaggregation Data'!$P$315:$P$616,MATCH(LEFT(X600,255),LEFT('Disaggregation Data'!$J$315:$J$616,255),0))=0,"",INDEX('Disaggregation Data'!$P$315:$P$616,MATCH(LEFT(X600,255),LEFT('Disaggregation Data'!J$315:$J$616,255),0))),"")</f>
        <v/>
      </c>
      <c r="W600" s="528"/>
      <c r="X600" s="528" t="str">
        <f t="shared" si="40"/>
        <v/>
      </c>
      <c r="Y600" s="528">
        <f t="shared" si="41"/>
        <v>203</v>
      </c>
      <c r="Z600" s="528" t="str">
        <f t="shared" si="42"/>
        <v/>
      </c>
      <c r="AA600" s="528" t="b">
        <f t="shared" si="43"/>
        <v>0</v>
      </c>
      <c r="AB600" s="528" t="s">
        <v>2313</v>
      </c>
      <c r="AC600" s="528" t="str">
        <f t="array" ref="AC600">IFERROR(IF(INDEX('Disaggregation Records'!$G$95:$G$183,MATCH(LEFT(Z600,255),LEFT('Disaggregation Records'!$D$95:$D$183,255),0))=0,"",INDEX('Disaggregation Records'!$G$95:$G$183,MATCH(LEFT(Z600,255),LEFT('Disaggregation Records'!$D$95:$D$183,255),0))),"")</f>
        <v/>
      </c>
      <c r="AD600" s="528" t="s">
        <v>964</v>
      </c>
      <c r="AE600" s="393"/>
      <c r="AF600" s="134"/>
      <c r="AG600" s="134"/>
    </row>
    <row r="601" spans="1:33" ht="47.1" customHeight="1" x14ac:dyDescent="0.25">
      <c r="A601" s="410">
        <v>28</v>
      </c>
      <c r="B601" s="428" t="str">
        <f>IFERROR(VLOOKUP(A601,'Coverage Indicators - Section D'!$A$10:$Y$42,25,FALSE),"")</f>
        <v/>
      </c>
      <c r="C601" s="523" t="str">
        <f t="array" ref="C601">IFERROR(IF(INDEX('Disaggregation Records'!$E$95:$E$183,MATCH(LEFT(Z601,255),LEFT('Disaggregation Records'!$D$95:$D$183,255),0))=0,"",INDEX('Disaggregation Records'!$E$95:$E$183,MATCH(LEFT(Z601,255),LEFT('Disaggregation Records'!$D$95:$D$183,255),0))),"")</f>
        <v/>
      </c>
      <c r="D601" s="523" t="str">
        <f t="array" ref="D601">IFERROR(IF(INDEX('Disaggregation Records'!$F$95:$F$183,MATCH(LEFT(Z601,255),LEFT('Disaggregation Records'!$D$95:$D$183,255),0))=0,"",INDEX('Disaggregation Records'!$F$95:$F$183,MATCH(LEFT(Z601,255),LEFT('Disaggregation Records'!$D$95:$D$183,255),0))),"")</f>
        <v/>
      </c>
      <c r="E601" s="430" t="str">
        <f t="array" ref="E601">IFERROR(IF(INDEX('Disaggregation Data'!$K$315:$K$616,MATCH(LEFT(X601,255),LEFT('Disaggregation Data'!$J$315:$J$616,255),0))=0,"",INDEX('Disaggregation Data'!$K$315:$K$616,MATCH(LEFT(X601,255),LEFT('Disaggregation Data'!J$315:$J$616,255),0))),"")</f>
        <v/>
      </c>
      <c r="F601" s="431" t="str">
        <f t="array" ref="F601">IFERROR(IF(INDEX('Disaggregation Data'!$L$315:$L$616,MATCH(LEFT(X601,255),LEFT('Disaggregation Data'!$J$315:$J$616,255),0))=0,"",INDEX('Disaggregation Data'!$L$315:$L$616,MATCH(LEFT(X601,255),LEFT('Disaggregation Data'!J$315:$J$616,255),0))),"")</f>
        <v/>
      </c>
      <c r="G601" s="495" t="str">
        <f t="array" ref="G601">IFERROR(IF(INDEX('Disaggregation Data'!$M$315:$M$616,MATCH(LEFT(X601,255),LEFT('Disaggregation Data'!$J$315:$J$616,255),0))=0,(E601/F601)*100,INDEX('Disaggregation Data'!$M$315:$M$616,MATCH(LEFT(X601,255),LEFT('Disaggregation Data'!J$315:$J$616,255),0))),"")</f>
        <v/>
      </c>
      <c r="H601" s="434" t="str">
        <f t="array" ref="H601">IFERROR(IF(INDEX('Disaggregation Data'!$N$315:$N$616,MATCH(LEFT(X601,255),LEFT('Disaggregation Data'!$J$315:$J$616,255),0))=0,"",INDEX('Disaggregation Data'!$N$315:$N$616,MATCH(LEFT(X601,255),LEFT('Disaggregation Data'!J$315:$J$616,255),0))),"")</f>
        <v/>
      </c>
      <c r="I601" s="434" t="str">
        <f t="array" ref="I601">IFERROR(IF(INDEX('Disaggregation Data'!$Q$315:$Q$616,MATCH(LEFT(X601,255),LEFT('Disaggregation Data'!$J$315:$J$616,255),0))=0,"",INDEX('Disaggregation Data'!$Q$315:$Q$616,MATCH(LEFT(X601,255),LEFT('Disaggregation Data'!J$315:$J$616,255),0))),"")</f>
        <v/>
      </c>
      <c r="J601" s="448" t="str">
        <f t="array" ref="J601">IFERROR(IF(INDEX('Disaggregation Data'!$R$315:$R$616,MATCH(LEFT(X601,255),LEFT('Disaggregation Data'!$J$315:$J$616,255),0))=0,"",INDEX('Disaggregation Data'!$R$315:$R$616,MATCH(LEFT(X601,255),LEFT('Disaggregation Data'!J$315:$J$616,255),0))),"")</f>
        <v/>
      </c>
      <c r="K601" s="485"/>
      <c r="L601" s="485"/>
      <c r="M601" s="485"/>
      <c r="N601" s="485"/>
      <c r="O601" s="485"/>
      <c r="P601" s="430"/>
      <c r="Q601" s="430"/>
      <c r="R601" s="430"/>
      <c r="S601" s="430"/>
      <c r="T601" s="430"/>
      <c r="U601" s="434" t="str">
        <f t="array" ref="U601">IFERROR(IF(INDEX('Disaggregation Data'!$O$315:$O$616,MATCH(LEFT(X601,255),LEFT('Disaggregation Data'!$J$315:$J$616,255),0))=0,"",INDEX('Disaggregation Data'!$O$315:$O$616,MATCH(LEFT(X601,255),LEFT('Disaggregation Data'!J$315:$J$616,255),0))),"")</f>
        <v/>
      </c>
      <c r="V601" s="448" t="str">
        <f t="array" ref="V601">IFERROR(IF(INDEX('Disaggregation Data'!$P$315:$P$616,MATCH(LEFT(X601,255),LEFT('Disaggregation Data'!$J$315:$J$616,255),0))=0,"",INDEX('Disaggregation Data'!$P$315:$P$616,MATCH(LEFT(X601,255),LEFT('Disaggregation Data'!J$315:$J$616,255),0))),"")</f>
        <v/>
      </c>
      <c r="W601" s="528"/>
      <c r="X601" s="528" t="str">
        <f t="shared" si="40"/>
        <v/>
      </c>
      <c r="Y601" s="528">
        <f t="shared" si="41"/>
        <v>204</v>
      </c>
      <c r="Z601" s="528" t="str">
        <f t="shared" si="42"/>
        <v/>
      </c>
      <c r="AA601" s="528" t="b">
        <f t="shared" si="43"/>
        <v>0</v>
      </c>
      <c r="AB601" s="528" t="s">
        <v>2314</v>
      </c>
      <c r="AC601" s="528" t="str">
        <f t="array" ref="AC601">IFERROR(IF(INDEX('Disaggregation Records'!$G$95:$G$183,MATCH(LEFT(Z601,255),LEFT('Disaggregation Records'!$D$95:$D$183,255),0))=0,"",INDEX('Disaggregation Records'!$G$95:$G$183,MATCH(LEFT(Z601,255),LEFT('Disaggregation Records'!$D$95:$D$183,255),0))),"")</f>
        <v/>
      </c>
      <c r="AD601" s="528" t="s">
        <v>964</v>
      </c>
      <c r="AE601" s="393"/>
      <c r="AF601" s="134"/>
      <c r="AG601" s="134"/>
    </row>
    <row r="602" spans="1:33" ht="47.1" customHeight="1" x14ac:dyDescent="0.25">
      <c r="A602" s="410">
        <v>28</v>
      </c>
      <c r="B602" s="428" t="str">
        <f>IFERROR(VLOOKUP(A602,'Coverage Indicators - Section D'!$A$10:$Y$42,25,FALSE),"")</f>
        <v/>
      </c>
      <c r="C602" s="523" t="str">
        <f t="array" ref="C602">IFERROR(IF(INDEX('Disaggregation Records'!$E$95:$E$183,MATCH(LEFT(Z602,255),LEFT('Disaggregation Records'!$D$95:$D$183,255),0))=0,"",INDEX('Disaggregation Records'!$E$95:$E$183,MATCH(LEFT(Z602,255),LEFT('Disaggregation Records'!$D$95:$D$183,255),0))),"")</f>
        <v/>
      </c>
      <c r="D602" s="523" t="str">
        <f t="array" ref="D602">IFERROR(IF(INDEX('Disaggregation Records'!$F$95:$F$183,MATCH(LEFT(Z602,255),LEFT('Disaggregation Records'!$D$95:$D$183,255),0))=0,"",INDEX('Disaggregation Records'!$F$95:$F$183,MATCH(LEFT(Z602,255),LEFT('Disaggregation Records'!$D$95:$D$183,255),0))),"")</f>
        <v/>
      </c>
      <c r="E602" s="430" t="str">
        <f t="array" ref="E602">IFERROR(IF(INDEX('Disaggregation Data'!$K$315:$K$616,MATCH(LEFT(X602,255),LEFT('Disaggregation Data'!$J$315:$J$616,255),0))=0,"",INDEX('Disaggregation Data'!$K$315:$K$616,MATCH(LEFT(X602,255),LEFT('Disaggregation Data'!J$315:$J$616,255),0))),"")</f>
        <v/>
      </c>
      <c r="F602" s="431" t="str">
        <f t="array" ref="F602">IFERROR(IF(INDEX('Disaggregation Data'!$L$315:$L$616,MATCH(LEFT(X602,255),LEFT('Disaggregation Data'!$J$315:$J$616,255),0))=0,"",INDEX('Disaggregation Data'!$L$315:$L$616,MATCH(LEFT(X602,255),LEFT('Disaggregation Data'!J$315:$J$616,255),0))),"")</f>
        <v/>
      </c>
      <c r="G602" s="495" t="str">
        <f t="array" ref="G602">IFERROR(IF(INDEX('Disaggregation Data'!$M$315:$M$616,MATCH(LEFT(X602,255),LEFT('Disaggregation Data'!$J$315:$J$616,255),0))=0,(E602/F602)*100,INDEX('Disaggregation Data'!$M$315:$M$616,MATCH(LEFT(X602,255),LEFT('Disaggregation Data'!J$315:$J$616,255),0))),"")</f>
        <v/>
      </c>
      <c r="H602" s="434" t="str">
        <f t="array" ref="H602">IFERROR(IF(INDEX('Disaggregation Data'!$N$315:$N$616,MATCH(LEFT(X602,255),LEFT('Disaggregation Data'!$J$315:$J$616,255),0))=0,"",INDEX('Disaggregation Data'!$N$315:$N$616,MATCH(LEFT(X602,255),LEFT('Disaggregation Data'!J$315:$J$616,255),0))),"")</f>
        <v/>
      </c>
      <c r="I602" s="434" t="str">
        <f t="array" ref="I602">IFERROR(IF(INDEX('Disaggregation Data'!$Q$315:$Q$616,MATCH(LEFT(X602,255),LEFT('Disaggregation Data'!$J$315:$J$616,255),0))=0,"",INDEX('Disaggregation Data'!$Q$315:$Q$616,MATCH(LEFT(X602,255),LEFT('Disaggregation Data'!J$315:$J$616,255),0))),"")</f>
        <v/>
      </c>
      <c r="J602" s="448" t="str">
        <f t="array" ref="J602">IFERROR(IF(INDEX('Disaggregation Data'!$R$315:$R$616,MATCH(LEFT(X602,255),LEFT('Disaggregation Data'!$J$315:$J$616,255),0))=0,"",INDEX('Disaggregation Data'!$R$315:$R$616,MATCH(LEFT(X602,255),LEFT('Disaggregation Data'!J$315:$J$616,255),0))),"")</f>
        <v/>
      </c>
      <c r="K602" s="485"/>
      <c r="L602" s="485"/>
      <c r="M602" s="485"/>
      <c r="N602" s="485"/>
      <c r="O602" s="485"/>
      <c r="P602" s="430"/>
      <c r="Q602" s="430"/>
      <c r="R602" s="430"/>
      <c r="S602" s="430"/>
      <c r="T602" s="430"/>
      <c r="U602" s="434" t="str">
        <f t="array" ref="U602">IFERROR(IF(INDEX('Disaggregation Data'!$O$315:$O$616,MATCH(LEFT(X602,255),LEFT('Disaggregation Data'!$J$315:$J$616,255),0))=0,"",INDEX('Disaggregation Data'!$O$315:$O$616,MATCH(LEFT(X602,255),LEFT('Disaggregation Data'!J$315:$J$616,255),0))),"")</f>
        <v/>
      </c>
      <c r="V602" s="448" t="str">
        <f t="array" ref="V602">IFERROR(IF(INDEX('Disaggregation Data'!$P$315:$P$616,MATCH(LEFT(X602,255),LEFT('Disaggregation Data'!$J$315:$J$616,255),0))=0,"",INDEX('Disaggregation Data'!$P$315:$P$616,MATCH(LEFT(X602,255),LEFT('Disaggregation Data'!J$315:$J$616,255),0))),"")</f>
        <v/>
      </c>
      <c r="W602" s="528"/>
      <c r="X602" s="528" t="str">
        <f t="shared" si="40"/>
        <v/>
      </c>
      <c r="Y602" s="528">
        <f t="shared" si="41"/>
        <v>205</v>
      </c>
      <c r="Z602" s="528" t="str">
        <f t="shared" si="42"/>
        <v/>
      </c>
      <c r="AA602" s="528" t="b">
        <f t="shared" si="43"/>
        <v>0</v>
      </c>
      <c r="AB602" s="528" t="s">
        <v>2315</v>
      </c>
      <c r="AC602" s="528" t="str">
        <f t="array" ref="AC602">IFERROR(IF(INDEX('Disaggregation Records'!$G$95:$G$183,MATCH(LEFT(Z602,255),LEFT('Disaggregation Records'!$D$95:$D$183,255),0))=0,"",INDEX('Disaggregation Records'!$G$95:$G$183,MATCH(LEFT(Z602,255),LEFT('Disaggregation Records'!$D$95:$D$183,255),0))),"")</f>
        <v/>
      </c>
      <c r="AD602" s="528" t="s">
        <v>964</v>
      </c>
      <c r="AE602" s="393"/>
      <c r="AF602" s="134"/>
      <c r="AG602" s="134"/>
    </row>
    <row r="603" spans="1:33" ht="47.1" customHeight="1" x14ac:dyDescent="0.25">
      <c r="A603" s="410">
        <v>28</v>
      </c>
      <c r="B603" s="428" t="str">
        <f>IFERROR(VLOOKUP(A603,'Coverage Indicators - Section D'!$A$10:$Y$42,25,FALSE),"")</f>
        <v/>
      </c>
      <c r="C603" s="523" t="str">
        <f t="array" ref="C603">IFERROR(IF(INDEX('Disaggregation Records'!$E$95:$E$183,MATCH(LEFT(Z603,255),LEFT('Disaggregation Records'!$D$95:$D$183,255),0))=0,"",INDEX('Disaggregation Records'!$E$95:$E$183,MATCH(LEFT(Z603,255),LEFT('Disaggregation Records'!$D$95:$D$183,255),0))),"")</f>
        <v/>
      </c>
      <c r="D603" s="523" t="str">
        <f t="array" ref="D603">IFERROR(IF(INDEX('Disaggregation Records'!$F$95:$F$183,MATCH(LEFT(Z603,255),LEFT('Disaggregation Records'!$D$95:$D$183,255),0))=0,"",INDEX('Disaggregation Records'!$F$95:$F$183,MATCH(LEFT(Z603,255),LEFT('Disaggregation Records'!$D$95:$D$183,255),0))),"")</f>
        <v/>
      </c>
      <c r="E603" s="430" t="str">
        <f t="array" ref="E603">IFERROR(IF(INDEX('Disaggregation Data'!$K$315:$K$616,MATCH(LEFT(X603,255),LEFT('Disaggregation Data'!$J$315:$J$616,255),0))=0,"",INDEX('Disaggregation Data'!$K$315:$K$616,MATCH(LEFT(X603,255),LEFT('Disaggregation Data'!J$315:$J$616,255),0))),"")</f>
        <v/>
      </c>
      <c r="F603" s="431" t="str">
        <f t="array" ref="F603">IFERROR(IF(INDEX('Disaggregation Data'!$L$315:$L$616,MATCH(LEFT(X603,255),LEFT('Disaggregation Data'!$J$315:$J$616,255),0))=0,"",INDEX('Disaggregation Data'!$L$315:$L$616,MATCH(LEFT(X603,255),LEFT('Disaggregation Data'!J$315:$J$616,255),0))),"")</f>
        <v/>
      </c>
      <c r="G603" s="495" t="str">
        <f t="array" ref="G603">IFERROR(IF(INDEX('Disaggregation Data'!$M$315:$M$616,MATCH(LEFT(X603,255),LEFT('Disaggregation Data'!$J$315:$J$616,255),0))=0,(E603/F603)*100,INDEX('Disaggregation Data'!$M$315:$M$616,MATCH(LEFT(X603,255),LEFT('Disaggregation Data'!J$315:$J$616,255),0))),"")</f>
        <v/>
      </c>
      <c r="H603" s="434" t="str">
        <f t="array" ref="H603">IFERROR(IF(INDEX('Disaggregation Data'!$N$315:$N$616,MATCH(LEFT(X603,255),LEFT('Disaggregation Data'!$J$315:$J$616,255),0))=0,"",INDEX('Disaggregation Data'!$N$315:$N$616,MATCH(LEFT(X603,255),LEFT('Disaggregation Data'!J$315:$J$616,255),0))),"")</f>
        <v/>
      </c>
      <c r="I603" s="434" t="str">
        <f t="array" ref="I603">IFERROR(IF(INDEX('Disaggregation Data'!$Q$315:$Q$616,MATCH(LEFT(X603,255),LEFT('Disaggregation Data'!$J$315:$J$616,255),0))=0,"",INDEX('Disaggregation Data'!$Q$315:$Q$616,MATCH(LEFT(X603,255),LEFT('Disaggregation Data'!J$315:$J$616,255),0))),"")</f>
        <v/>
      </c>
      <c r="J603" s="448" t="str">
        <f t="array" ref="J603">IFERROR(IF(INDEX('Disaggregation Data'!$R$315:$R$616,MATCH(LEFT(X603,255),LEFT('Disaggregation Data'!$J$315:$J$616,255),0))=0,"",INDEX('Disaggregation Data'!$R$315:$R$616,MATCH(LEFT(X603,255),LEFT('Disaggregation Data'!J$315:$J$616,255),0))),"")</f>
        <v/>
      </c>
      <c r="K603" s="485"/>
      <c r="L603" s="485"/>
      <c r="M603" s="485"/>
      <c r="N603" s="485"/>
      <c r="O603" s="485"/>
      <c r="P603" s="430"/>
      <c r="Q603" s="430"/>
      <c r="R603" s="430"/>
      <c r="S603" s="430"/>
      <c r="T603" s="430"/>
      <c r="U603" s="434" t="str">
        <f t="array" ref="U603">IFERROR(IF(INDEX('Disaggregation Data'!$O$315:$O$616,MATCH(LEFT(X603,255),LEFT('Disaggregation Data'!$J$315:$J$616,255),0))=0,"",INDEX('Disaggregation Data'!$O$315:$O$616,MATCH(LEFT(X603,255),LEFT('Disaggregation Data'!J$315:$J$616,255),0))),"")</f>
        <v/>
      </c>
      <c r="V603" s="448" t="str">
        <f t="array" ref="V603">IFERROR(IF(INDEX('Disaggregation Data'!$P$315:$P$616,MATCH(LEFT(X603,255),LEFT('Disaggregation Data'!$J$315:$J$616,255),0))=0,"",INDEX('Disaggregation Data'!$P$315:$P$616,MATCH(LEFT(X603,255),LEFT('Disaggregation Data'!J$315:$J$616,255),0))),"")</f>
        <v/>
      </c>
      <c r="W603" s="528"/>
      <c r="X603" s="528" t="str">
        <f t="shared" si="40"/>
        <v/>
      </c>
      <c r="Y603" s="528">
        <f t="shared" si="41"/>
        <v>206</v>
      </c>
      <c r="Z603" s="528" t="str">
        <f t="shared" si="42"/>
        <v/>
      </c>
      <c r="AA603" s="528" t="b">
        <f t="shared" si="43"/>
        <v>0</v>
      </c>
      <c r="AB603" s="528" t="s">
        <v>2316</v>
      </c>
      <c r="AC603" s="528" t="str">
        <f t="array" ref="AC603">IFERROR(IF(INDEX('Disaggregation Records'!$G$95:$G$183,MATCH(LEFT(Z603,255),LEFT('Disaggregation Records'!$D$95:$D$183,255),0))=0,"",INDEX('Disaggregation Records'!$G$95:$G$183,MATCH(LEFT(Z603,255),LEFT('Disaggregation Records'!$D$95:$D$183,255),0))),"")</f>
        <v/>
      </c>
      <c r="AD603" s="528" t="s">
        <v>964</v>
      </c>
      <c r="AE603" s="393"/>
      <c r="AF603" s="134"/>
      <c r="AG603" s="134"/>
    </row>
    <row r="604" spans="1:33" ht="47.1" customHeight="1" x14ac:dyDescent="0.25">
      <c r="A604" s="410">
        <v>28</v>
      </c>
      <c r="B604" s="428" t="str">
        <f>IFERROR(VLOOKUP(A604,'Coverage Indicators - Section D'!$A$10:$Y$42,25,FALSE),"")</f>
        <v/>
      </c>
      <c r="C604" s="523" t="str">
        <f t="array" ref="C604">IFERROR(IF(INDEX('Disaggregation Records'!$E$95:$E$183,MATCH(LEFT(Z604,255),LEFT('Disaggregation Records'!$D$95:$D$183,255),0))=0,"",INDEX('Disaggregation Records'!$E$95:$E$183,MATCH(LEFT(Z604,255),LEFT('Disaggregation Records'!$D$95:$D$183,255),0))),"")</f>
        <v/>
      </c>
      <c r="D604" s="523" t="str">
        <f t="array" ref="D604">IFERROR(IF(INDEX('Disaggregation Records'!$F$95:$F$183,MATCH(LEFT(Z604,255),LEFT('Disaggregation Records'!$D$95:$D$183,255),0))=0,"",INDEX('Disaggregation Records'!$F$95:$F$183,MATCH(LEFT(Z604,255),LEFT('Disaggregation Records'!$D$95:$D$183,255),0))),"")</f>
        <v/>
      </c>
      <c r="E604" s="430" t="str">
        <f t="array" ref="E604">IFERROR(IF(INDEX('Disaggregation Data'!$K$315:$K$616,MATCH(LEFT(X604,255),LEFT('Disaggregation Data'!$J$315:$J$616,255),0))=0,"",INDEX('Disaggregation Data'!$K$315:$K$616,MATCH(LEFT(X604,255),LEFT('Disaggregation Data'!J$315:$J$616,255),0))),"")</f>
        <v/>
      </c>
      <c r="F604" s="431" t="str">
        <f t="array" ref="F604">IFERROR(IF(INDEX('Disaggregation Data'!$L$315:$L$616,MATCH(LEFT(X604,255),LEFT('Disaggregation Data'!$J$315:$J$616,255),0))=0,"",INDEX('Disaggregation Data'!$L$315:$L$616,MATCH(LEFT(X604,255),LEFT('Disaggregation Data'!J$315:$J$616,255),0))),"")</f>
        <v/>
      </c>
      <c r="G604" s="495" t="str">
        <f t="array" ref="G604">IFERROR(IF(INDEX('Disaggregation Data'!$M$315:$M$616,MATCH(LEFT(X604,255),LEFT('Disaggregation Data'!$J$315:$J$616,255),0))=0,(E604/F604)*100,INDEX('Disaggregation Data'!$M$315:$M$616,MATCH(LEFT(X604,255),LEFT('Disaggregation Data'!J$315:$J$616,255),0))),"")</f>
        <v/>
      </c>
      <c r="H604" s="434" t="str">
        <f t="array" ref="H604">IFERROR(IF(INDEX('Disaggregation Data'!$N$315:$N$616,MATCH(LEFT(X604,255),LEFT('Disaggregation Data'!$J$315:$J$616,255),0))=0,"",INDEX('Disaggregation Data'!$N$315:$N$616,MATCH(LEFT(X604,255),LEFT('Disaggregation Data'!J$315:$J$616,255),0))),"")</f>
        <v/>
      </c>
      <c r="I604" s="434" t="str">
        <f t="array" ref="I604">IFERROR(IF(INDEX('Disaggregation Data'!$Q$315:$Q$616,MATCH(LEFT(X604,255),LEFT('Disaggregation Data'!$J$315:$J$616,255),0))=0,"",INDEX('Disaggregation Data'!$Q$315:$Q$616,MATCH(LEFT(X604,255),LEFT('Disaggregation Data'!J$315:$J$616,255),0))),"")</f>
        <v/>
      </c>
      <c r="J604" s="448" t="str">
        <f t="array" ref="J604">IFERROR(IF(INDEX('Disaggregation Data'!$R$315:$R$616,MATCH(LEFT(X604,255),LEFT('Disaggregation Data'!$J$315:$J$616,255),0))=0,"",INDEX('Disaggregation Data'!$R$315:$R$616,MATCH(LEFT(X604,255),LEFT('Disaggregation Data'!J$315:$J$616,255),0))),"")</f>
        <v/>
      </c>
      <c r="K604" s="485"/>
      <c r="L604" s="485"/>
      <c r="M604" s="485"/>
      <c r="N604" s="485"/>
      <c r="O604" s="485"/>
      <c r="P604" s="430"/>
      <c r="Q604" s="430"/>
      <c r="R604" s="430"/>
      <c r="S604" s="430"/>
      <c r="T604" s="430"/>
      <c r="U604" s="434" t="str">
        <f t="array" ref="U604">IFERROR(IF(INDEX('Disaggregation Data'!$O$315:$O$616,MATCH(LEFT(X604,255),LEFT('Disaggregation Data'!$J$315:$J$616,255),0))=0,"",INDEX('Disaggregation Data'!$O$315:$O$616,MATCH(LEFT(X604,255),LEFT('Disaggregation Data'!J$315:$J$616,255),0))),"")</f>
        <v/>
      </c>
      <c r="V604" s="448" t="str">
        <f t="array" ref="V604">IFERROR(IF(INDEX('Disaggregation Data'!$P$315:$P$616,MATCH(LEFT(X604,255),LEFT('Disaggregation Data'!$J$315:$J$616,255),0))=0,"",INDEX('Disaggregation Data'!$P$315:$P$616,MATCH(LEFT(X604,255),LEFT('Disaggregation Data'!J$315:$J$616,255),0))),"")</f>
        <v/>
      </c>
      <c r="W604" s="528"/>
      <c r="X604" s="528" t="str">
        <f t="shared" si="40"/>
        <v/>
      </c>
      <c r="Y604" s="528">
        <f t="shared" si="41"/>
        <v>207</v>
      </c>
      <c r="Z604" s="528" t="str">
        <f t="shared" si="42"/>
        <v/>
      </c>
      <c r="AA604" s="528" t="b">
        <f t="shared" si="43"/>
        <v>0</v>
      </c>
      <c r="AB604" s="528" t="s">
        <v>2317</v>
      </c>
      <c r="AC604" s="528" t="str">
        <f t="array" ref="AC604">IFERROR(IF(INDEX('Disaggregation Records'!$G$95:$G$183,MATCH(LEFT(Z604,255),LEFT('Disaggregation Records'!$D$95:$D$183,255),0))=0,"",INDEX('Disaggregation Records'!$G$95:$G$183,MATCH(LEFT(Z604,255),LEFT('Disaggregation Records'!$D$95:$D$183,255),0))),"")</f>
        <v/>
      </c>
      <c r="AD604" s="528" t="s">
        <v>964</v>
      </c>
      <c r="AE604" s="393"/>
      <c r="AF604" s="134"/>
      <c r="AG604" s="134"/>
    </row>
    <row r="605" spans="1:33" ht="47.1" customHeight="1" x14ac:dyDescent="0.25">
      <c r="A605" s="410">
        <v>28</v>
      </c>
      <c r="B605" s="428" t="str">
        <f>IFERROR(VLOOKUP(A605,'Coverage Indicators - Section D'!$A$10:$Y$42,25,FALSE),"")</f>
        <v/>
      </c>
      <c r="C605" s="523" t="str">
        <f t="array" ref="C605">IFERROR(IF(INDEX('Disaggregation Records'!$E$95:$E$183,MATCH(LEFT(Z605,255),LEFT('Disaggregation Records'!$D$95:$D$183,255),0))=0,"",INDEX('Disaggregation Records'!$E$95:$E$183,MATCH(LEFT(Z605,255),LEFT('Disaggregation Records'!$D$95:$D$183,255),0))),"")</f>
        <v/>
      </c>
      <c r="D605" s="523" t="str">
        <f t="array" ref="D605">IFERROR(IF(INDEX('Disaggregation Records'!$F$95:$F$183,MATCH(LEFT(Z605,255),LEFT('Disaggregation Records'!$D$95:$D$183,255),0))=0,"",INDEX('Disaggregation Records'!$F$95:$F$183,MATCH(LEFT(Z605,255),LEFT('Disaggregation Records'!$D$95:$D$183,255),0))),"")</f>
        <v/>
      </c>
      <c r="E605" s="430" t="str">
        <f t="array" ref="E605">IFERROR(IF(INDEX('Disaggregation Data'!$K$315:$K$616,MATCH(LEFT(X605,255),LEFT('Disaggregation Data'!$J$315:$J$616,255),0))=0,"",INDEX('Disaggregation Data'!$K$315:$K$616,MATCH(LEFT(X605,255),LEFT('Disaggregation Data'!J$315:$J$616,255),0))),"")</f>
        <v/>
      </c>
      <c r="F605" s="431" t="str">
        <f t="array" ref="F605">IFERROR(IF(INDEX('Disaggregation Data'!$L$315:$L$616,MATCH(LEFT(X605,255),LEFT('Disaggregation Data'!$J$315:$J$616,255),0))=0,"",INDEX('Disaggregation Data'!$L$315:$L$616,MATCH(LEFT(X605,255),LEFT('Disaggregation Data'!J$315:$J$616,255),0))),"")</f>
        <v/>
      </c>
      <c r="G605" s="495" t="str">
        <f t="array" ref="G605">IFERROR(IF(INDEX('Disaggregation Data'!$M$315:$M$616,MATCH(LEFT(X605,255),LEFT('Disaggregation Data'!$J$315:$J$616,255),0))=0,(E605/F605)*100,INDEX('Disaggregation Data'!$M$315:$M$616,MATCH(LEFT(X605,255),LEFT('Disaggregation Data'!J$315:$J$616,255),0))),"")</f>
        <v/>
      </c>
      <c r="H605" s="434" t="str">
        <f t="array" ref="H605">IFERROR(IF(INDEX('Disaggregation Data'!$N$315:$N$616,MATCH(LEFT(X605,255),LEFT('Disaggregation Data'!$J$315:$J$616,255),0))=0,"",INDEX('Disaggregation Data'!$N$315:$N$616,MATCH(LEFT(X605,255),LEFT('Disaggregation Data'!J$315:$J$616,255),0))),"")</f>
        <v/>
      </c>
      <c r="I605" s="434" t="str">
        <f t="array" ref="I605">IFERROR(IF(INDEX('Disaggregation Data'!$Q$315:$Q$616,MATCH(LEFT(X605,255),LEFT('Disaggregation Data'!$J$315:$J$616,255),0))=0,"",INDEX('Disaggregation Data'!$Q$315:$Q$616,MATCH(LEFT(X605,255),LEFT('Disaggregation Data'!J$315:$J$616,255),0))),"")</f>
        <v/>
      </c>
      <c r="J605" s="448" t="str">
        <f t="array" ref="J605">IFERROR(IF(INDEX('Disaggregation Data'!$R$315:$R$616,MATCH(LEFT(X605,255),LEFT('Disaggregation Data'!$J$315:$J$616,255),0))=0,"",INDEX('Disaggregation Data'!$R$315:$R$616,MATCH(LEFT(X605,255),LEFT('Disaggregation Data'!J$315:$J$616,255),0))),"")</f>
        <v/>
      </c>
      <c r="K605" s="485"/>
      <c r="L605" s="485"/>
      <c r="M605" s="485"/>
      <c r="N605" s="485"/>
      <c r="O605" s="485"/>
      <c r="P605" s="430"/>
      <c r="Q605" s="430"/>
      <c r="R605" s="430"/>
      <c r="S605" s="430"/>
      <c r="T605" s="430"/>
      <c r="U605" s="434" t="str">
        <f t="array" ref="U605">IFERROR(IF(INDEX('Disaggregation Data'!$O$315:$O$616,MATCH(LEFT(X605,255),LEFT('Disaggregation Data'!$J$315:$J$616,255),0))=0,"",INDEX('Disaggregation Data'!$O$315:$O$616,MATCH(LEFT(X605,255),LEFT('Disaggregation Data'!J$315:$J$616,255),0))),"")</f>
        <v/>
      </c>
      <c r="V605" s="448" t="str">
        <f t="array" ref="V605">IFERROR(IF(INDEX('Disaggregation Data'!$P$315:$P$616,MATCH(LEFT(X605,255),LEFT('Disaggregation Data'!$J$315:$J$616,255),0))=0,"",INDEX('Disaggregation Data'!$P$315:$P$616,MATCH(LEFT(X605,255),LEFT('Disaggregation Data'!J$315:$J$616,255),0))),"")</f>
        <v/>
      </c>
      <c r="W605" s="528"/>
      <c r="X605" s="528" t="str">
        <f t="shared" si="40"/>
        <v/>
      </c>
      <c r="Y605" s="528">
        <f t="shared" si="41"/>
        <v>208</v>
      </c>
      <c r="Z605" s="528" t="str">
        <f t="shared" si="42"/>
        <v/>
      </c>
      <c r="AA605" s="528" t="b">
        <f t="shared" si="43"/>
        <v>0</v>
      </c>
      <c r="AB605" s="528" t="s">
        <v>2318</v>
      </c>
      <c r="AC605" s="528" t="str">
        <f t="array" ref="AC605">IFERROR(IF(INDEX('Disaggregation Records'!$G$95:$G$183,MATCH(LEFT(Z605,255),LEFT('Disaggregation Records'!$D$95:$D$183,255),0))=0,"",INDEX('Disaggregation Records'!$G$95:$G$183,MATCH(LEFT(Z605,255),LEFT('Disaggregation Records'!$D$95:$D$183,255),0))),"")</f>
        <v/>
      </c>
      <c r="AD605" s="528" t="s">
        <v>964</v>
      </c>
      <c r="AE605" s="393"/>
      <c r="AF605" s="134"/>
      <c r="AG605" s="134"/>
    </row>
    <row r="606" spans="1:33" ht="47.1" customHeight="1" x14ac:dyDescent="0.25">
      <c r="A606" s="410">
        <v>28</v>
      </c>
      <c r="B606" s="428" t="str">
        <f>IFERROR(VLOOKUP(A606,'Coverage Indicators - Section D'!$A$10:$Y$42,25,FALSE),"")</f>
        <v/>
      </c>
      <c r="C606" s="523" t="str">
        <f t="array" ref="C606">IFERROR(IF(INDEX('Disaggregation Records'!$E$95:$E$183,MATCH(LEFT(Z606,255),LEFT('Disaggregation Records'!$D$95:$D$183,255),0))=0,"",INDEX('Disaggregation Records'!$E$95:$E$183,MATCH(LEFT(Z606,255),LEFT('Disaggregation Records'!$D$95:$D$183,255),0))),"")</f>
        <v/>
      </c>
      <c r="D606" s="523" t="str">
        <f t="array" ref="D606">IFERROR(IF(INDEX('Disaggregation Records'!$F$95:$F$183,MATCH(LEFT(Z606,255),LEFT('Disaggregation Records'!$D$95:$D$183,255),0))=0,"",INDEX('Disaggregation Records'!$F$95:$F$183,MATCH(LEFT(Z606,255),LEFT('Disaggregation Records'!$D$95:$D$183,255),0))),"")</f>
        <v/>
      </c>
      <c r="E606" s="430" t="str">
        <f t="array" ref="E606">IFERROR(IF(INDEX('Disaggregation Data'!$K$315:$K$616,MATCH(LEFT(X606,255),LEFT('Disaggregation Data'!$J$315:$J$616,255),0))=0,"",INDEX('Disaggregation Data'!$K$315:$K$616,MATCH(LEFT(X606,255),LEFT('Disaggregation Data'!J$315:$J$616,255),0))),"")</f>
        <v/>
      </c>
      <c r="F606" s="431" t="str">
        <f t="array" ref="F606">IFERROR(IF(INDEX('Disaggregation Data'!$L$315:$L$616,MATCH(LEFT(X606,255),LEFT('Disaggregation Data'!$J$315:$J$616,255),0))=0,"",INDEX('Disaggregation Data'!$L$315:$L$616,MATCH(LEFT(X606,255),LEFT('Disaggregation Data'!J$315:$J$616,255),0))),"")</f>
        <v/>
      </c>
      <c r="G606" s="495" t="str">
        <f t="array" ref="G606">IFERROR(IF(INDEX('Disaggregation Data'!$M$315:$M$616,MATCH(LEFT(X606,255),LEFT('Disaggregation Data'!$J$315:$J$616,255),0))=0,(E606/F606)*100,INDEX('Disaggregation Data'!$M$315:$M$616,MATCH(LEFT(X606,255),LEFT('Disaggregation Data'!J$315:$J$616,255),0))),"")</f>
        <v/>
      </c>
      <c r="H606" s="434" t="str">
        <f t="array" ref="H606">IFERROR(IF(INDEX('Disaggregation Data'!$N$315:$N$616,MATCH(LEFT(X606,255),LEFT('Disaggregation Data'!$J$315:$J$616,255),0))=0,"",INDEX('Disaggregation Data'!$N$315:$N$616,MATCH(LEFT(X606,255),LEFT('Disaggregation Data'!J$315:$J$616,255),0))),"")</f>
        <v/>
      </c>
      <c r="I606" s="434" t="str">
        <f t="array" ref="I606">IFERROR(IF(INDEX('Disaggregation Data'!$Q$315:$Q$616,MATCH(LEFT(X606,255),LEFT('Disaggregation Data'!$J$315:$J$616,255),0))=0,"",INDEX('Disaggregation Data'!$Q$315:$Q$616,MATCH(LEFT(X606,255),LEFT('Disaggregation Data'!J$315:$J$616,255),0))),"")</f>
        <v/>
      </c>
      <c r="J606" s="448" t="str">
        <f t="array" ref="J606">IFERROR(IF(INDEX('Disaggregation Data'!$R$315:$R$616,MATCH(LEFT(X606,255),LEFT('Disaggregation Data'!$J$315:$J$616,255),0))=0,"",INDEX('Disaggregation Data'!$R$315:$R$616,MATCH(LEFT(X606,255),LEFT('Disaggregation Data'!J$315:$J$616,255),0))),"")</f>
        <v/>
      </c>
      <c r="K606" s="485"/>
      <c r="L606" s="485"/>
      <c r="M606" s="485"/>
      <c r="N606" s="485"/>
      <c r="O606" s="485"/>
      <c r="P606" s="430"/>
      <c r="Q606" s="430"/>
      <c r="R606" s="430"/>
      <c r="S606" s="430"/>
      <c r="T606" s="430"/>
      <c r="U606" s="434" t="str">
        <f t="array" ref="U606">IFERROR(IF(INDEX('Disaggregation Data'!$O$315:$O$616,MATCH(LEFT(X606,255),LEFT('Disaggregation Data'!$J$315:$J$616,255),0))=0,"",INDEX('Disaggregation Data'!$O$315:$O$616,MATCH(LEFT(X606,255),LEFT('Disaggregation Data'!J$315:$J$616,255),0))),"")</f>
        <v/>
      </c>
      <c r="V606" s="448" t="str">
        <f t="array" ref="V606">IFERROR(IF(INDEX('Disaggregation Data'!$P$315:$P$616,MATCH(LEFT(X606,255),LEFT('Disaggregation Data'!$J$315:$J$616,255),0))=0,"",INDEX('Disaggregation Data'!$P$315:$P$616,MATCH(LEFT(X606,255),LEFT('Disaggregation Data'!J$315:$J$616,255),0))),"")</f>
        <v/>
      </c>
      <c r="W606" s="528"/>
      <c r="X606" s="528" t="str">
        <f t="shared" si="40"/>
        <v/>
      </c>
      <c r="Y606" s="528">
        <f t="shared" si="41"/>
        <v>209</v>
      </c>
      <c r="Z606" s="528" t="str">
        <f t="shared" si="42"/>
        <v/>
      </c>
      <c r="AA606" s="528" t="b">
        <f t="shared" si="43"/>
        <v>0</v>
      </c>
      <c r="AB606" s="528" t="s">
        <v>2319</v>
      </c>
      <c r="AC606" s="528" t="str">
        <f t="array" ref="AC606">IFERROR(IF(INDEX('Disaggregation Records'!$G$95:$G$183,MATCH(LEFT(Z606,255),LEFT('Disaggregation Records'!$D$95:$D$183,255),0))=0,"",INDEX('Disaggregation Records'!$G$95:$G$183,MATCH(LEFT(Z606,255),LEFT('Disaggregation Records'!$D$95:$D$183,255),0))),"")</f>
        <v/>
      </c>
      <c r="AD606" s="528" t="s">
        <v>964</v>
      </c>
      <c r="AE606" s="393"/>
      <c r="AF606" s="134"/>
      <c r="AG606" s="134"/>
    </row>
    <row r="607" spans="1:33" ht="47.1" customHeight="1" x14ac:dyDescent="0.25">
      <c r="A607" s="410">
        <v>29</v>
      </c>
      <c r="B607" s="428" t="str">
        <f>IFERROR(VLOOKUP(A607,'Coverage Indicators - Section D'!$A$10:$Y$42,25,FALSE),"")</f>
        <v/>
      </c>
      <c r="C607" s="523" t="str">
        <f t="array" ref="C607">IFERROR(IF(INDEX('Disaggregation Records'!$E$95:$E$183,MATCH(LEFT(Z607,255),LEFT('Disaggregation Records'!$D$95:$D$183,255),0))=0,"",INDEX('Disaggregation Records'!$E$95:$E$183,MATCH(LEFT(Z607,255),LEFT('Disaggregation Records'!$D$95:$D$183,255),0))),"")</f>
        <v/>
      </c>
      <c r="D607" s="523" t="str">
        <f t="array" ref="D607">IFERROR(IF(INDEX('Disaggregation Records'!$F$95:$F$183,MATCH(LEFT(Z607,255),LEFT('Disaggregation Records'!$D$95:$D$183,255),0))=0,"",INDEX('Disaggregation Records'!$F$95:$F$183,MATCH(LEFT(Z607,255),LEFT('Disaggregation Records'!$D$95:$D$183,255),0))),"")</f>
        <v/>
      </c>
      <c r="E607" s="430" t="str">
        <f t="array" ref="E607">IFERROR(IF(INDEX('Disaggregation Data'!$K$315:$K$616,MATCH(LEFT(X607,255),LEFT('Disaggregation Data'!$J$315:$J$616,255),0))=0,"",INDEX('Disaggregation Data'!$K$315:$K$616,MATCH(LEFT(X607,255),LEFT('Disaggregation Data'!J$315:$J$616,255),0))),"")</f>
        <v/>
      </c>
      <c r="F607" s="431" t="str">
        <f t="array" ref="F607">IFERROR(IF(INDEX('Disaggregation Data'!$L$315:$L$616,MATCH(LEFT(X607,255),LEFT('Disaggregation Data'!$J$315:$J$616,255),0))=0,"",INDEX('Disaggregation Data'!$L$315:$L$616,MATCH(LEFT(X607,255),LEFT('Disaggregation Data'!J$315:$J$616,255),0))),"")</f>
        <v/>
      </c>
      <c r="G607" s="495" t="str">
        <f t="array" ref="G607">IFERROR(IF(INDEX('Disaggregation Data'!$M$315:$M$616,MATCH(LEFT(X607,255),LEFT('Disaggregation Data'!$J$315:$J$616,255),0))=0,(E607/F607)*100,INDEX('Disaggregation Data'!$M$315:$M$616,MATCH(LEFT(X607,255),LEFT('Disaggregation Data'!J$315:$J$616,255),0))),"")</f>
        <v/>
      </c>
      <c r="H607" s="434" t="str">
        <f t="array" ref="H607">IFERROR(IF(INDEX('Disaggregation Data'!$N$315:$N$616,MATCH(LEFT(X607,255),LEFT('Disaggregation Data'!$J$315:$J$616,255),0))=0,"",INDEX('Disaggregation Data'!$N$315:$N$616,MATCH(LEFT(X607,255),LEFT('Disaggregation Data'!J$315:$J$616,255),0))),"")</f>
        <v/>
      </c>
      <c r="I607" s="434" t="str">
        <f t="array" ref="I607">IFERROR(IF(INDEX('Disaggregation Data'!$Q$315:$Q$616,MATCH(LEFT(X607,255),LEFT('Disaggregation Data'!$J$315:$J$616,255),0))=0,"",INDEX('Disaggregation Data'!$Q$315:$Q$616,MATCH(LEFT(X607,255),LEFT('Disaggregation Data'!J$315:$J$616,255),0))),"")</f>
        <v/>
      </c>
      <c r="J607" s="448" t="str">
        <f t="array" ref="J607">IFERROR(IF(INDEX('Disaggregation Data'!$R$315:$R$616,MATCH(LEFT(X607,255),LEFT('Disaggregation Data'!$J$315:$J$616,255),0))=0,"",INDEX('Disaggregation Data'!$R$315:$R$616,MATCH(LEFT(X607,255),LEFT('Disaggregation Data'!J$315:$J$616,255),0))),"")</f>
        <v/>
      </c>
      <c r="K607" s="485"/>
      <c r="L607" s="485"/>
      <c r="M607" s="485"/>
      <c r="N607" s="485"/>
      <c r="O607" s="485"/>
      <c r="P607" s="430"/>
      <c r="Q607" s="430"/>
      <c r="R607" s="430"/>
      <c r="S607" s="430"/>
      <c r="T607" s="430"/>
      <c r="U607" s="434" t="str">
        <f t="array" ref="U607">IFERROR(IF(INDEX('Disaggregation Data'!$O$315:$O$616,MATCH(LEFT(X607,255),LEFT('Disaggregation Data'!$J$315:$J$616,255),0))=0,"",INDEX('Disaggregation Data'!$O$315:$O$616,MATCH(LEFT(X607,255),LEFT('Disaggregation Data'!J$315:$J$616,255),0))),"")</f>
        <v/>
      </c>
      <c r="V607" s="448" t="str">
        <f t="array" ref="V607">IFERROR(IF(INDEX('Disaggregation Data'!$P$315:$P$616,MATCH(LEFT(X607,255),LEFT('Disaggregation Data'!$J$315:$J$616,255),0))=0,"",INDEX('Disaggregation Data'!$P$315:$P$616,MATCH(LEFT(X607,255),LEFT('Disaggregation Data'!J$315:$J$616,255),0))),"")</f>
        <v/>
      </c>
      <c r="W607" s="528"/>
      <c r="X607" s="528" t="str">
        <f t="shared" si="40"/>
        <v/>
      </c>
      <c r="Y607" s="528">
        <f t="shared" si="41"/>
        <v>210</v>
      </c>
      <c r="Z607" s="528" t="str">
        <f t="shared" si="42"/>
        <v/>
      </c>
      <c r="AA607" s="528" t="b">
        <f t="shared" si="43"/>
        <v>0</v>
      </c>
      <c r="AB607" s="528" t="s">
        <v>2320</v>
      </c>
      <c r="AC607" s="528" t="str">
        <f t="array" ref="AC607">IFERROR(IF(INDEX('Disaggregation Records'!$G$95:$G$183,MATCH(LEFT(Z607,255),LEFT('Disaggregation Records'!$D$95:$D$183,255),0))=0,"",INDEX('Disaggregation Records'!$G$95:$G$183,MATCH(LEFT(Z607,255),LEFT('Disaggregation Records'!$D$95:$D$183,255),0))),"")</f>
        <v/>
      </c>
      <c r="AD607" s="528" t="s">
        <v>965</v>
      </c>
      <c r="AE607" s="393"/>
      <c r="AF607" s="134"/>
      <c r="AG607" s="134"/>
    </row>
    <row r="608" spans="1:33" ht="47.1" customHeight="1" x14ac:dyDescent="0.25">
      <c r="A608" s="410">
        <v>29</v>
      </c>
      <c r="B608" s="428" t="str">
        <f>IFERROR(VLOOKUP(A608,'Coverage Indicators - Section D'!$A$10:$Y$42,25,FALSE),"")</f>
        <v/>
      </c>
      <c r="C608" s="523" t="str">
        <f t="array" ref="C608">IFERROR(IF(INDEX('Disaggregation Records'!$E$95:$E$183,MATCH(LEFT(Z608,255),LEFT('Disaggregation Records'!$D$95:$D$183,255),0))=0,"",INDEX('Disaggregation Records'!$E$95:$E$183,MATCH(LEFT(Z608,255),LEFT('Disaggregation Records'!$D$95:$D$183,255),0))),"")</f>
        <v/>
      </c>
      <c r="D608" s="523" t="str">
        <f t="array" ref="D608">IFERROR(IF(INDEX('Disaggregation Records'!$F$95:$F$183,MATCH(LEFT(Z608,255),LEFT('Disaggregation Records'!$D$95:$D$183,255),0))=0,"",INDEX('Disaggregation Records'!$F$95:$F$183,MATCH(LEFT(Z608,255),LEFT('Disaggregation Records'!$D$95:$D$183,255),0))),"")</f>
        <v/>
      </c>
      <c r="E608" s="430" t="str">
        <f t="array" ref="E608">IFERROR(IF(INDEX('Disaggregation Data'!$K$315:$K$616,MATCH(LEFT(X608,255),LEFT('Disaggregation Data'!$J$315:$J$616,255),0))=0,"",INDEX('Disaggregation Data'!$K$315:$K$616,MATCH(LEFT(X608,255),LEFT('Disaggregation Data'!J$315:$J$616,255),0))),"")</f>
        <v/>
      </c>
      <c r="F608" s="431" t="str">
        <f t="array" ref="F608">IFERROR(IF(INDEX('Disaggregation Data'!$L$315:$L$616,MATCH(LEFT(X608,255),LEFT('Disaggregation Data'!$J$315:$J$616,255),0))=0,"",INDEX('Disaggregation Data'!$L$315:$L$616,MATCH(LEFT(X608,255),LEFT('Disaggregation Data'!J$315:$J$616,255),0))),"")</f>
        <v/>
      </c>
      <c r="G608" s="495" t="str">
        <f t="array" ref="G608">IFERROR(IF(INDEX('Disaggregation Data'!$M$315:$M$616,MATCH(LEFT(X608,255),LEFT('Disaggregation Data'!$J$315:$J$616,255),0))=0,(E608/F608)*100,INDEX('Disaggregation Data'!$M$315:$M$616,MATCH(LEFT(X608,255),LEFT('Disaggregation Data'!J$315:$J$616,255),0))),"")</f>
        <v/>
      </c>
      <c r="H608" s="434" t="str">
        <f t="array" ref="H608">IFERROR(IF(INDEX('Disaggregation Data'!$N$315:$N$616,MATCH(LEFT(X608,255),LEFT('Disaggregation Data'!$J$315:$J$616,255),0))=0,"",INDEX('Disaggregation Data'!$N$315:$N$616,MATCH(LEFT(X608,255),LEFT('Disaggregation Data'!J$315:$J$616,255),0))),"")</f>
        <v/>
      </c>
      <c r="I608" s="434" t="str">
        <f t="array" ref="I608">IFERROR(IF(INDEX('Disaggregation Data'!$Q$315:$Q$616,MATCH(LEFT(X608,255),LEFT('Disaggregation Data'!$J$315:$J$616,255),0))=0,"",INDEX('Disaggregation Data'!$Q$315:$Q$616,MATCH(LEFT(X608,255),LEFT('Disaggregation Data'!J$315:$J$616,255),0))),"")</f>
        <v/>
      </c>
      <c r="J608" s="448" t="str">
        <f t="array" ref="J608">IFERROR(IF(INDEX('Disaggregation Data'!$R$315:$R$616,MATCH(LEFT(X608,255),LEFT('Disaggregation Data'!$J$315:$J$616,255),0))=0,"",INDEX('Disaggregation Data'!$R$315:$R$616,MATCH(LEFT(X608,255),LEFT('Disaggregation Data'!J$315:$J$616,255),0))),"")</f>
        <v/>
      </c>
      <c r="K608" s="485"/>
      <c r="L608" s="485"/>
      <c r="M608" s="485"/>
      <c r="N608" s="485"/>
      <c r="O608" s="485"/>
      <c r="P608" s="430"/>
      <c r="Q608" s="430"/>
      <c r="R608" s="430"/>
      <c r="S608" s="430"/>
      <c r="T608" s="430"/>
      <c r="U608" s="434" t="str">
        <f t="array" ref="U608">IFERROR(IF(INDEX('Disaggregation Data'!$O$315:$O$616,MATCH(LEFT(X608,255),LEFT('Disaggregation Data'!$J$315:$J$616,255),0))=0,"",INDEX('Disaggregation Data'!$O$315:$O$616,MATCH(LEFT(X608,255),LEFT('Disaggregation Data'!J$315:$J$616,255),0))),"")</f>
        <v/>
      </c>
      <c r="V608" s="448" t="str">
        <f t="array" ref="V608">IFERROR(IF(INDEX('Disaggregation Data'!$P$315:$P$616,MATCH(LEFT(X608,255),LEFT('Disaggregation Data'!$J$315:$J$616,255),0))=0,"",INDEX('Disaggregation Data'!$P$315:$P$616,MATCH(LEFT(X608,255),LEFT('Disaggregation Data'!J$315:$J$616,255),0))),"")</f>
        <v/>
      </c>
      <c r="W608" s="528"/>
      <c r="X608" s="528" t="str">
        <f t="shared" si="40"/>
        <v/>
      </c>
      <c r="Y608" s="528">
        <f t="shared" si="41"/>
        <v>211</v>
      </c>
      <c r="Z608" s="528" t="str">
        <f t="shared" si="42"/>
        <v/>
      </c>
      <c r="AA608" s="528" t="b">
        <f t="shared" si="43"/>
        <v>0</v>
      </c>
      <c r="AB608" s="528" t="s">
        <v>2321</v>
      </c>
      <c r="AC608" s="528" t="str">
        <f t="array" ref="AC608">IFERROR(IF(INDEX('Disaggregation Records'!$G$95:$G$183,MATCH(LEFT(Z608,255),LEFT('Disaggregation Records'!$D$95:$D$183,255),0))=0,"",INDEX('Disaggregation Records'!$G$95:$G$183,MATCH(LEFT(Z608,255),LEFT('Disaggregation Records'!$D$95:$D$183,255),0))),"")</f>
        <v/>
      </c>
      <c r="AD608" s="528" t="s">
        <v>965</v>
      </c>
      <c r="AE608" s="393"/>
      <c r="AF608" s="134"/>
      <c r="AG608" s="134"/>
    </row>
    <row r="609" spans="1:33" ht="47.1" customHeight="1" x14ac:dyDescent="0.25">
      <c r="A609" s="410">
        <v>29</v>
      </c>
      <c r="B609" s="428" t="str">
        <f>IFERROR(VLOOKUP(A609,'Coverage Indicators - Section D'!$A$10:$Y$42,25,FALSE),"")</f>
        <v/>
      </c>
      <c r="C609" s="523" t="str">
        <f t="array" ref="C609">IFERROR(IF(INDEX('Disaggregation Records'!$E$95:$E$183,MATCH(LEFT(Z609,255),LEFT('Disaggregation Records'!$D$95:$D$183,255),0))=0,"",INDEX('Disaggregation Records'!$E$95:$E$183,MATCH(LEFT(Z609,255),LEFT('Disaggregation Records'!$D$95:$D$183,255),0))),"")</f>
        <v/>
      </c>
      <c r="D609" s="523" t="str">
        <f t="array" ref="D609">IFERROR(IF(INDEX('Disaggregation Records'!$F$95:$F$183,MATCH(LEFT(Z609,255),LEFT('Disaggregation Records'!$D$95:$D$183,255),0))=0,"",INDEX('Disaggregation Records'!$F$95:$F$183,MATCH(LEFT(Z609,255),LEFT('Disaggregation Records'!$D$95:$D$183,255),0))),"")</f>
        <v/>
      </c>
      <c r="E609" s="430" t="str">
        <f t="array" ref="E609">IFERROR(IF(INDEX('Disaggregation Data'!$K$315:$K$616,MATCH(LEFT(X609,255),LEFT('Disaggregation Data'!$J$315:$J$616,255),0))=0,"",INDEX('Disaggregation Data'!$K$315:$K$616,MATCH(LEFT(X609,255),LEFT('Disaggregation Data'!J$315:$J$616,255),0))),"")</f>
        <v/>
      </c>
      <c r="F609" s="431" t="str">
        <f t="array" ref="F609">IFERROR(IF(INDEX('Disaggregation Data'!$L$315:$L$616,MATCH(LEFT(X609,255),LEFT('Disaggregation Data'!$J$315:$J$616,255),0))=0,"",INDEX('Disaggregation Data'!$L$315:$L$616,MATCH(LEFT(X609,255),LEFT('Disaggregation Data'!J$315:$J$616,255),0))),"")</f>
        <v/>
      </c>
      <c r="G609" s="495" t="str">
        <f t="array" ref="G609">IFERROR(IF(INDEX('Disaggregation Data'!$M$315:$M$616,MATCH(LEFT(X609,255),LEFT('Disaggregation Data'!$J$315:$J$616,255),0))=0,(E609/F609)*100,INDEX('Disaggregation Data'!$M$315:$M$616,MATCH(LEFT(X609,255),LEFT('Disaggregation Data'!J$315:$J$616,255),0))),"")</f>
        <v/>
      </c>
      <c r="H609" s="434" t="str">
        <f t="array" ref="H609">IFERROR(IF(INDEX('Disaggregation Data'!$N$315:$N$616,MATCH(LEFT(X609,255),LEFT('Disaggregation Data'!$J$315:$J$616,255),0))=0,"",INDEX('Disaggregation Data'!$N$315:$N$616,MATCH(LEFT(X609,255),LEFT('Disaggregation Data'!J$315:$J$616,255),0))),"")</f>
        <v/>
      </c>
      <c r="I609" s="434" t="str">
        <f t="array" ref="I609">IFERROR(IF(INDEX('Disaggregation Data'!$Q$315:$Q$616,MATCH(LEFT(X609,255),LEFT('Disaggregation Data'!$J$315:$J$616,255),0))=0,"",INDEX('Disaggregation Data'!$Q$315:$Q$616,MATCH(LEFT(X609,255),LEFT('Disaggregation Data'!J$315:$J$616,255),0))),"")</f>
        <v/>
      </c>
      <c r="J609" s="448" t="str">
        <f t="array" ref="J609">IFERROR(IF(INDEX('Disaggregation Data'!$R$315:$R$616,MATCH(LEFT(X609,255),LEFT('Disaggregation Data'!$J$315:$J$616,255),0))=0,"",INDEX('Disaggregation Data'!$R$315:$R$616,MATCH(LEFT(X609,255),LEFT('Disaggregation Data'!J$315:$J$616,255),0))),"")</f>
        <v/>
      </c>
      <c r="K609" s="485"/>
      <c r="L609" s="485"/>
      <c r="M609" s="485"/>
      <c r="N609" s="485"/>
      <c r="O609" s="485"/>
      <c r="P609" s="430"/>
      <c r="Q609" s="430"/>
      <c r="R609" s="430"/>
      <c r="S609" s="430"/>
      <c r="T609" s="430"/>
      <c r="U609" s="434" t="str">
        <f t="array" ref="U609">IFERROR(IF(INDEX('Disaggregation Data'!$O$315:$O$616,MATCH(LEFT(X609,255),LEFT('Disaggregation Data'!$J$315:$J$616,255),0))=0,"",INDEX('Disaggregation Data'!$O$315:$O$616,MATCH(LEFT(X609,255),LEFT('Disaggregation Data'!J$315:$J$616,255),0))),"")</f>
        <v/>
      </c>
      <c r="V609" s="448" t="str">
        <f t="array" ref="V609">IFERROR(IF(INDEX('Disaggregation Data'!$P$315:$P$616,MATCH(LEFT(X609,255),LEFT('Disaggregation Data'!$J$315:$J$616,255),0))=0,"",INDEX('Disaggregation Data'!$P$315:$P$616,MATCH(LEFT(X609,255),LEFT('Disaggregation Data'!J$315:$J$616,255),0))),"")</f>
        <v/>
      </c>
      <c r="W609" s="528"/>
      <c r="X609" s="528" t="str">
        <f t="shared" si="40"/>
        <v/>
      </c>
      <c r="Y609" s="528">
        <f t="shared" si="41"/>
        <v>212</v>
      </c>
      <c r="Z609" s="528" t="str">
        <f t="shared" si="42"/>
        <v/>
      </c>
      <c r="AA609" s="528" t="b">
        <f t="shared" si="43"/>
        <v>0</v>
      </c>
      <c r="AB609" s="528" t="s">
        <v>2322</v>
      </c>
      <c r="AC609" s="528" t="str">
        <f t="array" ref="AC609">IFERROR(IF(INDEX('Disaggregation Records'!$G$95:$G$183,MATCH(LEFT(Z609,255),LEFT('Disaggregation Records'!$D$95:$D$183,255),0))=0,"",INDEX('Disaggregation Records'!$G$95:$G$183,MATCH(LEFT(Z609,255),LEFT('Disaggregation Records'!$D$95:$D$183,255),0))),"")</f>
        <v/>
      </c>
      <c r="AD609" s="528" t="s">
        <v>965</v>
      </c>
      <c r="AE609" s="393"/>
      <c r="AF609" s="134"/>
      <c r="AG609" s="134"/>
    </row>
    <row r="610" spans="1:33" ht="47.1" customHeight="1" x14ac:dyDescent="0.25">
      <c r="A610" s="410">
        <v>29</v>
      </c>
      <c r="B610" s="428" t="str">
        <f>IFERROR(VLOOKUP(A610,'Coverage Indicators - Section D'!$A$10:$Y$42,25,FALSE),"")</f>
        <v/>
      </c>
      <c r="C610" s="523" t="str">
        <f t="array" ref="C610">IFERROR(IF(INDEX('Disaggregation Records'!$E$95:$E$183,MATCH(LEFT(Z610,255),LEFT('Disaggregation Records'!$D$95:$D$183,255),0))=0,"",INDEX('Disaggregation Records'!$E$95:$E$183,MATCH(LEFT(Z610,255),LEFT('Disaggregation Records'!$D$95:$D$183,255),0))),"")</f>
        <v/>
      </c>
      <c r="D610" s="523" t="str">
        <f t="array" ref="D610">IFERROR(IF(INDEX('Disaggregation Records'!$F$95:$F$183,MATCH(LEFT(Z610,255),LEFT('Disaggregation Records'!$D$95:$D$183,255),0))=0,"",INDEX('Disaggregation Records'!$F$95:$F$183,MATCH(LEFT(Z610,255),LEFT('Disaggregation Records'!$D$95:$D$183,255),0))),"")</f>
        <v/>
      </c>
      <c r="E610" s="430" t="str">
        <f t="array" ref="E610">IFERROR(IF(INDEX('Disaggregation Data'!$K$315:$K$616,MATCH(LEFT(X610,255),LEFT('Disaggregation Data'!$J$315:$J$616,255),0))=0,"",INDEX('Disaggregation Data'!$K$315:$K$616,MATCH(LEFT(X610,255),LEFT('Disaggregation Data'!J$315:$J$616,255),0))),"")</f>
        <v/>
      </c>
      <c r="F610" s="431" t="str">
        <f t="array" ref="F610">IFERROR(IF(INDEX('Disaggregation Data'!$L$315:$L$616,MATCH(LEFT(X610,255),LEFT('Disaggregation Data'!$J$315:$J$616,255),0))=0,"",INDEX('Disaggregation Data'!$L$315:$L$616,MATCH(LEFT(X610,255),LEFT('Disaggregation Data'!J$315:$J$616,255),0))),"")</f>
        <v/>
      </c>
      <c r="G610" s="495" t="str">
        <f t="array" ref="G610">IFERROR(IF(INDEX('Disaggregation Data'!$M$315:$M$616,MATCH(LEFT(X610,255),LEFT('Disaggregation Data'!$J$315:$J$616,255),0))=0,(E610/F610)*100,INDEX('Disaggregation Data'!$M$315:$M$616,MATCH(LEFT(X610,255),LEFT('Disaggregation Data'!J$315:$J$616,255),0))),"")</f>
        <v/>
      </c>
      <c r="H610" s="434" t="str">
        <f t="array" ref="H610">IFERROR(IF(INDEX('Disaggregation Data'!$N$315:$N$616,MATCH(LEFT(X610,255),LEFT('Disaggregation Data'!$J$315:$J$616,255),0))=0,"",INDEX('Disaggregation Data'!$N$315:$N$616,MATCH(LEFT(X610,255),LEFT('Disaggregation Data'!J$315:$J$616,255),0))),"")</f>
        <v/>
      </c>
      <c r="I610" s="434" t="str">
        <f t="array" ref="I610">IFERROR(IF(INDEX('Disaggregation Data'!$Q$315:$Q$616,MATCH(LEFT(X610,255),LEFT('Disaggregation Data'!$J$315:$J$616,255),0))=0,"",INDEX('Disaggregation Data'!$Q$315:$Q$616,MATCH(LEFT(X610,255),LEFT('Disaggregation Data'!J$315:$J$616,255),0))),"")</f>
        <v/>
      </c>
      <c r="J610" s="448" t="str">
        <f t="array" ref="J610">IFERROR(IF(INDEX('Disaggregation Data'!$R$315:$R$616,MATCH(LEFT(X610,255),LEFT('Disaggregation Data'!$J$315:$J$616,255),0))=0,"",INDEX('Disaggregation Data'!$R$315:$R$616,MATCH(LEFT(X610,255),LEFT('Disaggregation Data'!J$315:$J$616,255),0))),"")</f>
        <v/>
      </c>
      <c r="K610" s="485"/>
      <c r="L610" s="485"/>
      <c r="M610" s="485"/>
      <c r="N610" s="485"/>
      <c r="O610" s="485"/>
      <c r="P610" s="430"/>
      <c r="Q610" s="430"/>
      <c r="R610" s="430"/>
      <c r="S610" s="430"/>
      <c r="T610" s="430"/>
      <c r="U610" s="434" t="str">
        <f t="array" ref="U610">IFERROR(IF(INDEX('Disaggregation Data'!$O$315:$O$616,MATCH(LEFT(X610,255),LEFT('Disaggregation Data'!$J$315:$J$616,255),0))=0,"",INDEX('Disaggregation Data'!$O$315:$O$616,MATCH(LEFT(X610,255),LEFT('Disaggregation Data'!J$315:$J$616,255),0))),"")</f>
        <v/>
      </c>
      <c r="V610" s="448" t="str">
        <f t="array" ref="V610">IFERROR(IF(INDEX('Disaggregation Data'!$P$315:$P$616,MATCH(LEFT(X610,255),LEFT('Disaggregation Data'!$J$315:$J$616,255),0))=0,"",INDEX('Disaggregation Data'!$P$315:$P$616,MATCH(LEFT(X610,255),LEFT('Disaggregation Data'!J$315:$J$616,255),0))),"")</f>
        <v/>
      </c>
      <c r="W610" s="528"/>
      <c r="X610" s="528" t="str">
        <f t="shared" si="40"/>
        <v/>
      </c>
      <c r="Y610" s="528">
        <f t="shared" si="41"/>
        <v>213</v>
      </c>
      <c r="Z610" s="528" t="str">
        <f t="shared" si="42"/>
        <v/>
      </c>
      <c r="AA610" s="528" t="b">
        <f t="shared" si="43"/>
        <v>0</v>
      </c>
      <c r="AB610" s="528" t="s">
        <v>2323</v>
      </c>
      <c r="AC610" s="528" t="str">
        <f t="array" ref="AC610">IFERROR(IF(INDEX('Disaggregation Records'!$G$95:$G$183,MATCH(LEFT(Z610,255),LEFT('Disaggregation Records'!$D$95:$D$183,255),0))=0,"",INDEX('Disaggregation Records'!$G$95:$G$183,MATCH(LEFT(Z610,255),LEFT('Disaggregation Records'!$D$95:$D$183,255),0))),"")</f>
        <v/>
      </c>
      <c r="AD610" s="528" t="s">
        <v>965</v>
      </c>
      <c r="AE610" s="393"/>
      <c r="AF610" s="134"/>
      <c r="AG610" s="134"/>
    </row>
    <row r="611" spans="1:33" ht="47.1" customHeight="1" x14ac:dyDescent="0.25">
      <c r="A611" s="410">
        <v>29</v>
      </c>
      <c r="B611" s="428" t="str">
        <f>IFERROR(VLOOKUP(A611,'Coverage Indicators - Section D'!$A$10:$Y$42,25,FALSE),"")</f>
        <v/>
      </c>
      <c r="C611" s="523" t="str">
        <f t="array" ref="C611">IFERROR(IF(INDEX('Disaggregation Records'!$E$95:$E$183,MATCH(LEFT(Z611,255),LEFT('Disaggregation Records'!$D$95:$D$183,255),0))=0,"",INDEX('Disaggregation Records'!$E$95:$E$183,MATCH(LEFT(Z611,255),LEFT('Disaggregation Records'!$D$95:$D$183,255),0))),"")</f>
        <v/>
      </c>
      <c r="D611" s="523" t="str">
        <f t="array" ref="D611">IFERROR(IF(INDEX('Disaggregation Records'!$F$95:$F$183,MATCH(LEFT(Z611,255),LEFT('Disaggregation Records'!$D$95:$D$183,255),0))=0,"",INDEX('Disaggregation Records'!$F$95:$F$183,MATCH(LEFT(Z611,255),LEFT('Disaggregation Records'!$D$95:$D$183,255),0))),"")</f>
        <v/>
      </c>
      <c r="E611" s="430" t="str">
        <f t="array" ref="E611">IFERROR(IF(INDEX('Disaggregation Data'!$K$315:$K$616,MATCH(LEFT(X611,255),LEFT('Disaggregation Data'!$J$315:$J$616,255),0))=0,"",INDEX('Disaggregation Data'!$K$315:$K$616,MATCH(LEFT(X611,255),LEFT('Disaggregation Data'!J$315:$J$616,255),0))),"")</f>
        <v/>
      </c>
      <c r="F611" s="431" t="str">
        <f t="array" ref="F611">IFERROR(IF(INDEX('Disaggregation Data'!$L$315:$L$616,MATCH(LEFT(X611,255),LEFT('Disaggregation Data'!$J$315:$J$616,255),0))=0,"",INDEX('Disaggregation Data'!$L$315:$L$616,MATCH(LEFT(X611,255),LEFT('Disaggregation Data'!J$315:$J$616,255),0))),"")</f>
        <v/>
      </c>
      <c r="G611" s="495" t="str">
        <f t="array" ref="G611">IFERROR(IF(INDEX('Disaggregation Data'!$M$315:$M$616,MATCH(LEFT(X611,255),LEFT('Disaggregation Data'!$J$315:$J$616,255),0))=0,(E611/F611)*100,INDEX('Disaggregation Data'!$M$315:$M$616,MATCH(LEFT(X611,255),LEFT('Disaggregation Data'!J$315:$J$616,255),0))),"")</f>
        <v/>
      </c>
      <c r="H611" s="434" t="str">
        <f t="array" ref="H611">IFERROR(IF(INDEX('Disaggregation Data'!$N$315:$N$616,MATCH(LEFT(X611,255),LEFT('Disaggregation Data'!$J$315:$J$616,255),0))=0,"",INDEX('Disaggregation Data'!$N$315:$N$616,MATCH(LEFT(X611,255),LEFT('Disaggregation Data'!J$315:$J$616,255),0))),"")</f>
        <v/>
      </c>
      <c r="I611" s="434" t="str">
        <f t="array" ref="I611">IFERROR(IF(INDEX('Disaggregation Data'!$Q$315:$Q$616,MATCH(LEFT(X611,255),LEFT('Disaggregation Data'!$J$315:$J$616,255),0))=0,"",INDEX('Disaggregation Data'!$Q$315:$Q$616,MATCH(LEFT(X611,255),LEFT('Disaggregation Data'!J$315:$J$616,255),0))),"")</f>
        <v/>
      </c>
      <c r="J611" s="448" t="str">
        <f t="array" ref="J611">IFERROR(IF(INDEX('Disaggregation Data'!$R$315:$R$616,MATCH(LEFT(X611,255),LEFT('Disaggregation Data'!$J$315:$J$616,255),0))=0,"",INDEX('Disaggregation Data'!$R$315:$R$616,MATCH(LEFT(X611,255),LEFT('Disaggregation Data'!J$315:$J$616,255),0))),"")</f>
        <v/>
      </c>
      <c r="K611" s="485"/>
      <c r="L611" s="485"/>
      <c r="M611" s="485"/>
      <c r="N611" s="485"/>
      <c r="O611" s="485"/>
      <c r="P611" s="430"/>
      <c r="Q611" s="430"/>
      <c r="R611" s="430"/>
      <c r="S611" s="430"/>
      <c r="T611" s="430"/>
      <c r="U611" s="434" t="str">
        <f t="array" ref="U611">IFERROR(IF(INDEX('Disaggregation Data'!$O$315:$O$616,MATCH(LEFT(X611,255),LEFT('Disaggregation Data'!$J$315:$J$616,255),0))=0,"",INDEX('Disaggregation Data'!$O$315:$O$616,MATCH(LEFT(X611,255),LEFT('Disaggregation Data'!J$315:$J$616,255),0))),"")</f>
        <v/>
      </c>
      <c r="V611" s="448" t="str">
        <f t="array" ref="V611">IFERROR(IF(INDEX('Disaggregation Data'!$P$315:$P$616,MATCH(LEFT(X611,255),LEFT('Disaggregation Data'!$J$315:$J$616,255),0))=0,"",INDEX('Disaggregation Data'!$P$315:$P$616,MATCH(LEFT(X611,255),LEFT('Disaggregation Data'!J$315:$J$616,255),0))),"")</f>
        <v/>
      </c>
      <c r="W611" s="528"/>
      <c r="X611" s="528" t="str">
        <f t="shared" si="40"/>
        <v/>
      </c>
      <c r="Y611" s="528">
        <f t="shared" si="41"/>
        <v>214</v>
      </c>
      <c r="Z611" s="528" t="str">
        <f t="shared" si="42"/>
        <v/>
      </c>
      <c r="AA611" s="528" t="b">
        <f t="shared" si="43"/>
        <v>0</v>
      </c>
      <c r="AB611" s="528" t="s">
        <v>2324</v>
      </c>
      <c r="AC611" s="528" t="str">
        <f t="array" ref="AC611">IFERROR(IF(INDEX('Disaggregation Records'!$G$95:$G$183,MATCH(LEFT(Z611,255),LEFT('Disaggregation Records'!$D$95:$D$183,255),0))=0,"",INDEX('Disaggregation Records'!$G$95:$G$183,MATCH(LEFT(Z611,255),LEFT('Disaggregation Records'!$D$95:$D$183,255),0))),"")</f>
        <v/>
      </c>
      <c r="AD611" s="528" t="s">
        <v>965</v>
      </c>
      <c r="AE611" s="393"/>
      <c r="AF611" s="134"/>
      <c r="AG611" s="134"/>
    </row>
    <row r="612" spans="1:33" ht="47.1" customHeight="1" x14ac:dyDescent="0.25">
      <c r="A612" s="410">
        <v>29</v>
      </c>
      <c r="B612" s="428" t="str">
        <f>IFERROR(VLOOKUP(A612,'Coverage Indicators - Section D'!$A$10:$Y$42,25,FALSE),"")</f>
        <v/>
      </c>
      <c r="C612" s="523" t="str">
        <f t="array" ref="C612">IFERROR(IF(INDEX('Disaggregation Records'!$E$95:$E$183,MATCH(LEFT(Z612,255),LEFT('Disaggregation Records'!$D$95:$D$183,255),0))=0,"",INDEX('Disaggregation Records'!$E$95:$E$183,MATCH(LEFT(Z612,255),LEFT('Disaggregation Records'!$D$95:$D$183,255),0))),"")</f>
        <v/>
      </c>
      <c r="D612" s="523" t="str">
        <f t="array" ref="D612">IFERROR(IF(INDEX('Disaggregation Records'!$F$95:$F$183,MATCH(LEFT(Z612,255),LEFT('Disaggregation Records'!$D$95:$D$183,255),0))=0,"",INDEX('Disaggregation Records'!$F$95:$F$183,MATCH(LEFT(Z612,255),LEFT('Disaggregation Records'!$D$95:$D$183,255),0))),"")</f>
        <v/>
      </c>
      <c r="E612" s="430" t="str">
        <f t="array" ref="E612">IFERROR(IF(INDEX('Disaggregation Data'!$K$315:$K$616,MATCH(LEFT(X612,255),LEFT('Disaggregation Data'!$J$315:$J$616,255),0))=0,"",INDEX('Disaggregation Data'!$K$315:$K$616,MATCH(LEFT(X612,255),LEFT('Disaggregation Data'!J$315:$J$616,255),0))),"")</f>
        <v/>
      </c>
      <c r="F612" s="431" t="str">
        <f t="array" ref="F612">IFERROR(IF(INDEX('Disaggregation Data'!$L$315:$L$616,MATCH(LEFT(X612,255),LEFT('Disaggregation Data'!$J$315:$J$616,255),0))=0,"",INDEX('Disaggregation Data'!$L$315:$L$616,MATCH(LEFT(X612,255),LEFT('Disaggregation Data'!J$315:$J$616,255),0))),"")</f>
        <v/>
      </c>
      <c r="G612" s="495" t="str">
        <f t="array" ref="G612">IFERROR(IF(INDEX('Disaggregation Data'!$M$315:$M$616,MATCH(LEFT(X612,255),LEFT('Disaggregation Data'!$J$315:$J$616,255),0))=0,(E612/F612)*100,INDEX('Disaggregation Data'!$M$315:$M$616,MATCH(LEFT(X612,255),LEFT('Disaggregation Data'!J$315:$J$616,255),0))),"")</f>
        <v/>
      </c>
      <c r="H612" s="434" t="str">
        <f t="array" ref="H612">IFERROR(IF(INDEX('Disaggregation Data'!$N$315:$N$616,MATCH(LEFT(X612,255),LEFT('Disaggregation Data'!$J$315:$J$616,255),0))=0,"",INDEX('Disaggregation Data'!$N$315:$N$616,MATCH(LEFT(X612,255),LEFT('Disaggregation Data'!J$315:$J$616,255),0))),"")</f>
        <v/>
      </c>
      <c r="I612" s="434" t="str">
        <f t="array" ref="I612">IFERROR(IF(INDEX('Disaggregation Data'!$Q$315:$Q$616,MATCH(LEFT(X612,255),LEFT('Disaggregation Data'!$J$315:$J$616,255),0))=0,"",INDEX('Disaggregation Data'!$Q$315:$Q$616,MATCH(LEFT(X612,255),LEFT('Disaggregation Data'!J$315:$J$616,255),0))),"")</f>
        <v/>
      </c>
      <c r="J612" s="448" t="str">
        <f t="array" ref="J612">IFERROR(IF(INDEX('Disaggregation Data'!$R$315:$R$616,MATCH(LEFT(X612,255),LEFT('Disaggregation Data'!$J$315:$J$616,255),0))=0,"",INDEX('Disaggregation Data'!$R$315:$R$616,MATCH(LEFT(X612,255),LEFT('Disaggregation Data'!J$315:$J$616,255),0))),"")</f>
        <v/>
      </c>
      <c r="K612" s="485"/>
      <c r="L612" s="485"/>
      <c r="M612" s="485"/>
      <c r="N612" s="485"/>
      <c r="O612" s="485"/>
      <c r="P612" s="430"/>
      <c r="Q612" s="430"/>
      <c r="R612" s="430"/>
      <c r="S612" s="430"/>
      <c r="T612" s="430"/>
      <c r="U612" s="434" t="str">
        <f t="array" ref="U612">IFERROR(IF(INDEX('Disaggregation Data'!$O$315:$O$616,MATCH(LEFT(X612,255),LEFT('Disaggregation Data'!$J$315:$J$616,255),0))=0,"",INDEX('Disaggregation Data'!$O$315:$O$616,MATCH(LEFT(X612,255),LEFT('Disaggregation Data'!J$315:$J$616,255),0))),"")</f>
        <v/>
      </c>
      <c r="V612" s="448" t="str">
        <f t="array" ref="V612">IFERROR(IF(INDEX('Disaggregation Data'!$P$315:$P$616,MATCH(LEFT(X612,255),LEFT('Disaggregation Data'!$J$315:$J$616,255),0))=0,"",INDEX('Disaggregation Data'!$P$315:$P$616,MATCH(LEFT(X612,255),LEFT('Disaggregation Data'!J$315:$J$616,255),0))),"")</f>
        <v/>
      </c>
      <c r="W612" s="528"/>
      <c r="X612" s="528" t="str">
        <f t="shared" si="40"/>
        <v/>
      </c>
      <c r="Y612" s="528">
        <f t="shared" si="41"/>
        <v>215</v>
      </c>
      <c r="Z612" s="528" t="str">
        <f t="shared" si="42"/>
        <v/>
      </c>
      <c r="AA612" s="528" t="b">
        <f t="shared" si="43"/>
        <v>0</v>
      </c>
      <c r="AB612" s="528" t="s">
        <v>2325</v>
      </c>
      <c r="AC612" s="528" t="str">
        <f t="array" ref="AC612">IFERROR(IF(INDEX('Disaggregation Records'!$G$95:$G$183,MATCH(LEFT(Z612,255),LEFT('Disaggregation Records'!$D$95:$D$183,255),0))=0,"",INDEX('Disaggregation Records'!$G$95:$G$183,MATCH(LEFT(Z612,255),LEFT('Disaggregation Records'!$D$95:$D$183,255),0))),"")</f>
        <v/>
      </c>
      <c r="AD612" s="528" t="s">
        <v>965</v>
      </c>
      <c r="AE612" s="393"/>
      <c r="AF612" s="134"/>
      <c r="AG612" s="134"/>
    </row>
    <row r="613" spans="1:33" ht="47.1" customHeight="1" x14ac:dyDescent="0.25">
      <c r="A613" s="410">
        <v>29</v>
      </c>
      <c r="B613" s="428" t="str">
        <f>IFERROR(VLOOKUP(A613,'Coverage Indicators - Section D'!$A$10:$Y$42,25,FALSE),"")</f>
        <v/>
      </c>
      <c r="C613" s="523" t="str">
        <f t="array" ref="C613">IFERROR(IF(INDEX('Disaggregation Records'!$E$95:$E$183,MATCH(LEFT(Z613,255),LEFT('Disaggregation Records'!$D$95:$D$183,255),0))=0,"",INDEX('Disaggregation Records'!$E$95:$E$183,MATCH(LEFT(Z613,255),LEFT('Disaggregation Records'!$D$95:$D$183,255),0))),"")</f>
        <v/>
      </c>
      <c r="D613" s="523" t="str">
        <f t="array" ref="D613">IFERROR(IF(INDEX('Disaggregation Records'!$F$95:$F$183,MATCH(LEFT(Z613,255),LEFT('Disaggregation Records'!$D$95:$D$183,255),0))=0,"",INDEX('Disaggregation Records'!$F$95:$F$183,MATCH(LEFT(Z613,255),LEFT('Disaggregation Records'!$D$95:$D$183,255),0))),"")</f>
        <v/>
      </c>
      <c r="E613" s="430" t="str">
        <f t="array" ref="E613">IFERROR(IF(INDEX('Disaggregation Data'!$K$315:$K$616,MATCH(LEFT(X613,255),LEFT('Disaggregation Data'!$J$315:$J$616,255),0))=0,"",INDEX('Disaggregation Data'!$K$315:$K$616,MATCH(LEFT(X613,255),LEFT('Disaggregation Data'!J$315:$J$616,255),0))),"")</f>
        <v/>
      </c>
      <c r="F613" s="431" t="str">
        <f t="array" ref="F613">IFERROR(IF(INDEX('Disaggregation Data'!$L$315:$L$616,MATCH(LEFT(X613,255),LEFT('Disaggregation Data'!$J$315:$J$616,255),0))=0,"",INDEX('Disaggregation Data'!$L$315:$L$616,MATCH(LEFT(X613,255),LEFT('Disaggregation Data'!J$315:$J$616,255),0))),"")</f>
        <v/>
      </c>
      <c r="G613" s="495" t="str">
        <f t="array" ref="G613">IFERROR(IF(INDEX('Disaggregation Data'!$M$315:$M$616,MATCH(LEFT(X613,255),LEFT('Disaggregation Data'!$J$315:$J$616,255),0))=0,(E613/F613)*100,INDEX('Disaggregation Data'!$M$315:$M$616,MATCH(LEFT(X613,255),LEFT('Disaggregation Data'!J$315:$J$616,255),0))),"")</f>
        <v/>
      </c>
      <c r="H613" s="434" t="str">
        <f t="array" ref="H613">IFERROR(IF(INDEX('Disaggregation Data'!$N$315:$N$616,MATCH(LEFT(X613,255),LEFT('Disaggregation Data'!$J$315:$J$616,255),0))=0,"",INDEX('Disaggregation Data'!$N$315:$N$616,MATCH(LEFT(X613,255),LEFT('Disaggregation Data'!J$315:$J$616,255),0))),"")</f>
        <v/>
      </c>
      <c r="I613" s="434" t="str">
        <f t="array" ref="I613">IFERROR(IF(INDEX('Disaggregation Data'!$Q$315:$Q$616,MATCH(LEFT(X613,255),LEFT('Disaggregation Data'!$J$315:$J$616,255),0))=0,"",INDEX('Disaggregation Data'!$Q$315:$Q$616,MATCH(LEFT(X613,255),LEFT('Disaggregation Data'!J$315:$J$616,255),0))),"")</f>
        <v/>
      </c>
      <c r="J613" s="448" t="str">
        <f t="array" ref="J613">IFERROR(IF(INDEX('Disaggregation Data'!$R$315:$R$616,MATCH(LEFT(X613,255),LEFT('Disaggregation Data'!$J$315:$J$616,255),0))=0,"",INDEX('Disaggregation Data'!$R$315:$R$616,MATCH(LEFT(X613,255),LEFT('Disaggregation Data'!J$315:$J$616,255),0))),"")</f>
        <v/>
      </c>
      <c r="K613" s="485"/>
      <c r="L613" s="485"/>
      <c r="M613" s="485"/>
      <c r="N613" s="485"/>
      <c r="O613" s="485"/>
      <c r="P613" s="430"/>
      <c r="Q613" s="430"/>
      <c r="R613" s="430"/>
      <c r="S613" s="430"/>
      <c r="T613" s="430"/>
      <c r="U613" s="434" t="str">
        <f t="array" ref="U613">IFERROR(IF(INDEX('Disaggregation Data'!$O$315:$O$616,MATCH(LEFT(X613,255),LEFT('Disaggregation Data'!$J$315:$J$616,255),0))=0,"",INDEX('Disaggregation Data'!$O$315:$O$616,MATCH(LEFT(X613,255),LEFT('Disaggregation Data'!J$315:$J$616,255),0))),"")</f>
        <v/>
      </c>
      <c r="V613" s="448" t="str">
        <f t="array" ref="V613">IFERROR(IF(INDEX('Disaggregation Data'!$P$315:$P$616,MATCH(LEFT(X613,255),LEFT('Disaggregation Data'!$J$315:$J$616,255),0))=0,"",INDEX('Disaggregation Data'!$P$315:$P$616,MATCH(LEFT(X613,255),LEFT('Disaggregation Data'!J$315:$J$616,255),0))),"")</f>
        <v/>
      </c>
      <c r="W613" s="528"/>
      <c r="X613" s="528" t="str">
        <f t="shared" si="40"/>
        <v/>
      </c>
      <c r="Y613" s="528">
        <f t="shared" si="41"/>
        <v>216</v>
      </c>
      <c r="Z613" s="528" t="str">
        <f t="shared" si="42"/>
        <v/>
      </c>
      <c r="AA613" s="528" t="b">
        <f t="shared" si="43"/>
        <v>0</v>
      </c>
      <c r="AB613" s="528" t="s">
        <v>2326</v>
      </c>
      <c r="AC613" s="528" t="str">
        <f t="array" ref="AC613">IFERROR(IF(INDEX('Disaggregation Records'!$G$95:$G$183,MATCH(LEFT(Z613,255),LEFT('Disaggregation Records'!$D$95:$D$183,255),0))=0,"",INDEX('Disaggregation Records'!$G$95:$G$183,MATCH(LEFT(Z613,255),LEFT('Disaggregation Records'!$D$95:$D$183,255),0))),"")</f>
        <v/>
      </c>
      <c r="AD613" s="528" t="s">
        <v>965</v>
      </c>
      <c r="AE613" s="393"/>
      <c r="AF613" s="134"/>
      <c r="AG613" s="134"/>
    </row>
    <row r="614" spans="1:33" ht="47.1" customHeight="1" x14ac:dyDescent="0.25">
      <c r="A614" s="410">
        <v>29</v>
      </c>
      <c r="B614" s="428" t="str">
        <f>IFERROR(VLOOKUP(A614,'Coverage Indicators - Section D'!$A$10:$Y$42,25,FALSE),"")</f>
        <v/>
      </c>
      <c r="C614" s="523" t="str">
        <f t="array" ref="C614">IFERROR(IF(INDEX('Disaggregation Records'!$E$95:$E$183,MATCH(LEFT(Z614,255),LEFT('Disaggregation Records'!$D$95:$D$183,255),0))=0,"",INDEX('Disaggregation Records'!$E$95:$E$183,MATCH(LEFT(Z614,255),LEFT('Disaggregation Records'!$D$95:$D$183,255),0))),"")</f>
        <v/>
      </c>
      <c r="D614" s="523" t="str">
        <f t="array" ref="D614">IFERROR(IF(INDEX('Disaggregation Records'!$F$95:$F$183,MATCH(LEFT(Z614,255),LEFT('Disaggregation Records'!$D$95:$D$183,255),0))=0,"",INDEX('Disaggregation Records'!$F$95:$F$183,MATCH(LEFT(Z614,255),LEFT('Disaggregation Records'!$D$95:$D$183,255),0))),"")</f>
        <v/>
      </c>
      <c r="E614" s="430" t="str">
        <f t="array" ref="E614">IFERROR(IF(INDEX('Disaggregation Data'!$K$315:$K$616,MATCH(LEFT(X614,255),LEFT('Disaggregation Data'!$J$315:$J$616,255),0))=0,"",INDEX('Disaggregation Data'!$K$315:$K$616,MATCH(LEFT(X614,255),LEFT('Disaggregation Data'!J$315:$J$616,255),0))),"")</f>
        <v/>
      </c>
      <c r="F614" s="431" t="str">
        <f t="array" ref="F614">IFERROR(IF(INDEX('Disaggregation Data'!$L$315:$L$616,MATCH(LEFT(X614,255),LEFT('Disaggregation Data'!$J$315:$J$616,255),0))=0,"",INDEX('Disaggregation Data'!$L$315:$L$616,MATCH(LEFT(X614,255),LEFT('Disaggregation Data'!J$315:$J$616,255),0))),"")</f>
        <v/>
      </c>
      <c r="G614" s="495" t="str">
        <f t="array" ref="G614">IFERROR(IF(INDEX('Disaggregation Data'!$M$315:$M$616,MATCH(LEFT(X614,255),LEFT('Disaggregation Data'!$J$315:$J$616,255),0))=0,(E614/F614)*100,INDEX('Disaggregation Data'!$M$315:$M$616,MATCH(LEFT(X614,255),LEFT('Disaggregation Data'!J$315:$J$616,255),0))),"")</f>
        <v/>
      </c>
      <c r="H614" s="434" t="str">
        <f t="array" ref="H614">IFERROR(IF(INDEX('Disaggregation Data'!$N$315:$N$616,MATCH(LEFT(X614,255),LEFT('Disaggregation Data'!$J$315:$J$616,255),0))=0,"",INDEX('Disaggregation Data'!$N$315:$N$616,MATCH(LEFT(X614,255),LEFT('Disaggregation Data'!J$315:$J$616,255),0))),"")</f>
        <v/>
      </c>
      <c r="I614" s="434" t="str">
        <f t="array" ref="I614">IFERROR(IF(INDEX('Disaggregation Data'!$Q$315:$Q$616,MATCH(LEFT(X614,255),LEFT('Disaggregation Data'!$J$315:$J$616,255),0))=0,"",INDEX('Disaggregation Data'!$Q$315:$Q$616,MATCH(LEFT(X614,255),LEFT('Disaggregation Data'!J$315:$J$616,255),0))),"")</f>
        <v/>
      </c>
      <c r="J614" s="448" t="str">
        <f t="array" ref="J614">IFERROR(IF(INDEX('Disaggregation Data'!$R$315:$R$616,MATCH(LEFT(X614,255),LEFT('Disaggregation Data'!$J$315:$J$616,255),0))=0,"",INDEX('Disaggregation Data'!$R$315:$R$616,MATCH(LEFT(X614,255),LEFT('Disaggregation Data'!J$315:$J$616,255),0))),"")</f>
        <v/>
      </c>
      <c r="K614" s="485"/>
      <c r="L614" s="485"/>
      <c r="M614" s="485"/>
      <c r="N614" s="485"/>
      <c r="O614" s="485"/>
      <c r="P614" s="430"/>
      <c r="Q614" s="430"/>
      <c r="R614" s="430"/>
      <c r="S614" s="430"/>
      <c r="T614" s="430"/>
      <c r="U614" s="434" t="str">
        <f t="array" ref="U614">IFERROR(IF(INDEX('Disaggregation Data'!$O$315:$O$616,MATCH(LEFT(X614,255),LEFT('Disaggregation Data'!$J$315:$J$616,255),0))=0,"",INDEX('Disaggregation Data'!$O$315:$O$616,MATCH(LEFT(X614,255),LEFT('Disaggregation Data'!J$315:$J$616,255),0))),"")</f>
        <v/>
      </c>
      <c r="V614" s="448" t="str">
        <f t="array" ref="V614">IFERROR(IF(INDEX('Disaggregation Data'!$P$315:$P$616,MATCH(LEFT(X614,255),LEFT('Disaggregation Data'!$J$315:$J$616,255),0))=0,"",INDEX('Disaggregation Data'!$P$315:$P$616,MATCH(LEFT(X614,255),LEFT('Disaggregation Data'!J$315:$J$616,255),0))),"")</f>
        <v/>
      </c>
      <c r="W614" s="528"/>
      <c r="X614" s="528" t="str">
        <f t="shared" si="40"/>
        <v/>
      </c>
      <c r="Y614" s="528">
        <f t="shared" si="41"/>
        <v>217</v>
      </c>
      <c r="Z614" s="528" t="str">
        <f t="shared" si="42"/>
        <v/>
      </c>
      <c r="AA614" s="528" t="b">
        <f t="shared" si="43"/>
        <v>0</v>
      </c>
      <c r="AB614" s="528" t="s">
        <v>2327</v>
      </c>
      <c r="AC614" s="528" t="str">
        <f t="array" ref="AC614">IFERROR(IF(INDEX('Disaggregation Records'!$G$95:$G$183,MATCH(LEFT(Z614,255),LEFT('Disaggregation Records'!$D$95:$D$183,255),0))=0,"",INDEX('Disaggregation Records'!$G$95:$G$183,MATCH(LEFT(Z614,255),LEFT('Disaggregation Records'!$D$95:$D$183,255),0))),"")</f>
        <v/>
      </c>
      <c r="AD614" s="528" t="s">
        <v>965</v>
      </c>
      <c r="AE614" s="393"/>
      <c r="AF614" s="134"/>
      <c r="AG614" s="134"/>
    </row>
    <row r="615" spans="1:33" ht="47.1" customHeight="1" x14ac:dyDescent="0.25">
      <c r="A615" s="410">
        <v>29</v>
      </c>
      <c r="B615" s="428" t="str">
        <f>IFERROR(VLOOKUP(A615,'Coverage Indicators - Section D'!$A$10:$Y$42,25,FALSE),"")</f>
        <v/>
      </c>
      <c r="C615" s="523" t="str">
        <f t="array" ref="C615">IFERROR(IF(INDEX('Disaggregation Records'!$E$95:$E$183,MATCH(LEFT(Z615,255),LEFT('Disaggregation Records'!$D$95:$D$183,255),0))=0,"",INDEX('Disaggregation Records'!$E$95:$E$183,MATCH(LEFT(Z615,255),LEFT('Disaggregation Records'!$D$95:$D$183,255),0))),"")</f>
        <v/>
      </c>
      <c r="D615" s="523" t="str">
        <f t="array" ref="D615">IFERROR(IF(INDEX('Disaggregation Records'!$F$95:$F$183,MATCH(LEFT(Z615,255),LEFT('Disaggregation Records'!$D$95:$D$183,255),0))=0,"",INDEX('Disaggregation Records'!$F$95:$F$183,MATCH(LEFT(Z615,255),LEFT('Disaggregation Records'!$D$95:$D$183,255),0))),"")</f>
        <v/>
      </c>
      <c r="E615" s="430" t="str">
        <f t="array" ref="E615">IFERROR(IF(INDEX('Disaggregation Data'!$K$315:$K$616,MATCH(LEFT(X615,255),LEFT('Disaggregation Data'!$J$315:$J$616,255),0))=0,"",INDEX('Disaggregation Data'!$K$315:$K$616,MATCH(LEFT(X615,255),LEFT('Disaggregation Data'!J$315:$J$616,255),0))),"")</f>
        <v/>
      </c>
      <c r="F615" s="431" t="str">
        <f t="array" ref="F615">IFERROR(IF(INDEX('Disaggregation Data'!$L$315:$L$616,MATCH(LEFT(X615,255),LEFT('Disaggregation Data'!$J$315:$J$616,255),0))=0,"",INDEX('Disaggregation Data'!$L$315:$L$616,MATCH(LEFT(X615,255),LEFT('Disaggregation Data'!J$315:$J$616,255),0))),"")</f>
        <v/>
      </c>
      <c r="G615" s="495" t="str">
        <f t="array" ref="G615">IFERROR(IF(INDEX('Disaggregation Data'!$M$315:$M$616,MATCH(LEFT(X615,255),LEFT('Disaggregation Data'!$J$315:$J$616,255),0))=0,(E615/F615)*100,INDEX('Disaggregation Data'!$M$315:$M$616,MATCH(LEFT(X615,255),LEFT('Disaggregation Data'!J$315:$J$616,255),0))),"")</f>
        <v/>
      </c>
      <c r="H615" s="434" t="str">
        <f t="array" ref="H615">IFERROR(IF(INDEX('Disaggregation Data'!$N$315:$N$616,MATCH(LEFT(X615,255),LEFT('Disaggregation Data'!$J$315:$J$616,255),0))=0,"",INDEX('Disaggregation Data'!$N$315:$N$616,MATCH(LEFT(X615,255),LEFT('Disaggregation Data'!J$315:$J$616,255),0))),"")</f>
        <v/>
      </c>
      <c r="I615" s="434" t="str">
        <f t="array" ref="I615">IFERROR(IF(INDEX('Disaggregation Data'!$Q$315:$Q$616,MATCH(LEFT(X615,255),LEFT('Disaggregation Data'!$J$315:$J$616,255),0))=0,"",INDEX('Disaggregation Data'!$Q$315:$Q$616,MATCH(LEFT(X615,255),LEFT('Disaggregation Data'!J$315:$J$616,255),0))),"")</f>
        <v/>
      </c>
      <c r="J615" s="448" t="str">
        <f t="array" ref="J615">IFERROR(IF(INDEX('Disaggregation Data'!$R$315:$R$616,MATCH(LEFT(X615,255),LEFT('Disaggregation Data'!$J$315:$J$616,255),0))=0,"",INDEX('Disaggregation Data'!$R$315:$R$616,MATCH(LEFT(X615,255),LEFT('Disaggregation Data'!J$315:$J$616,255),0))),"")</f>
        <v/>
      </c>
      <c r="K615" s="485"/>
      <c r="L615" s="485"/>
      <c r="M615" s="485"/>
      <c r="N615" s="485"/>
      <c r="O615" s="485"/>
      <c r="P615" s="430"/>
      <c r="Q615" s="430"/>
      <c r="R615" s="430"/>
      <c r="S615" s="430"/>
      <c r="T615" s="430"/>
      <c r="U615" s="434" t="str">
        <f t="array" ref="U615">IFERROR(IF(INDEX('Disaggregation Data'!$O$315:$O$616,MATCH(LEFT(X615,255),LEFT('Disaggregation Data'!$J$315:$J$616,255),0))=0,"",INDEX('Disaggregation Data'!$O$315:$O$616,MATCH(LEFT(X615,255),LEFT('Disaggregation Data'!J$315:$J$616,255),0))),"")</f>
        <v/>
      </c>
      <c r="V615" s="448" t="str">
        <f t="array" ref="V615">IFERROR(IF(INDEX('Disaggregation Data'!$P$315:$P$616,MATCH(LEFT(X615,255),LEFT('Disaggregation Data'!$J$315:$J$616,255),0))=0,"",INDEX('Disaggregation Data'!$P$315:$P$616,MATCH(LEFT(X615,255),LEFT('Disaggregation Data'!J$315:$J$616,255),0))),"")</f>
        <v/>
      </c>
      <c r="W615" s="528"/>
      <c r="X615" s="528" t="str">
        <f t="shared" si="40"/>
        <v/>
      </c>
      <c r="Y615" s="528">
        <f t="shared" si="41"/>
        <v>218</v>
      </c>
      <c r="Z615" s="528" t="str">
        <f t="shared" si="42"/>
        <v/>
      </c>
      <c r="AA615" s="528" t="b">
        <f t="shared" si="43"/>
        <v>0</v>
      </c>
      <c r="AB615" s="528" t="s">
        <v>2328</v>
      </c>
      <c r="AC615" s="528" t="str">
        <f t="array" ref="AC615">IFERROR(IF(INDEX('Disaggregation Records'!$G$95:$G$183,MATCH(LEFT(Z615,255),LEFT('Disaggregation Records'!$D$95:$D$183,255),0))=0,"",INDEX('Disaggregation Records'!$G$95:$G$183,MATCH(LEFT(Z615,255),LEFT('Disaggregation Records'!$D$95:$D$183,255),0))),"")</f>
        <v/>
      </c>
      <c r="AD615" s="528" t="s">
        <v>965</v>
      </c>
      <c r="AE615" s="393"/>
      <c r="AF615" s="134"/>
      <c r="AG615" s="134"/>
    </row>
    <row r="616" spans="1:33" ht="47.1" customHeight="1" x14ac:dyDescent="0.25">
      <c r="A616" s="410">
        <v>29</v>
      </c>
      <c r="B616" s="428" t="str">
        <f>IFERROR(VLOOKUP(A616,'Coverage Indicators - Section D'!$A$10:$Y$42,25,FALSE),"")</f>
        <v/>
      </c>
      <c r="C616" s="523" t="str">
        <f t="array" ref="C616">IFERROR(IF(INDEX('Disaggregation Records'!$E$95:$E$183,MATCH(LEFT(Z616,255),LEFT('Disaggregation Records'!$D$95:$D$183,255),0))=0,"",INDEX('Disaggregation Records'!$E$95:$E$183,MATCH(LEFT(Z616,255),LEFT('Disaggregation Records'!$D$95:$D$183,255),0))),"")</f>
        <v/>
      </c>
      <c r="D616" s="523" t="str">
        <f t="array" ref="D616">IFERROR(IF(INDEX('Disaggregation Records'!$F$95:$F$183,MATCH(LEFT(Z616,255),LEFT('Disaggregation Records'!$D$95:$D$183,255),0))=0,"",INDEX('Disaggregation Records'!$F$95:$F$183,MATCH(LEFT(Z616,255),LEFT('Disaggregation Records'!$D$95:$D$183,255),0))),"")</f>
        <v/>
      </c>
      <c r="E616" s="430" t="str">
        <f t="array" ref="E616">IFERROR(IF(INDEX('Disaggregation Data'!$K$315:$K$616,MATCH(LEFT(X616,255),LEFT('Disaggregation Data'!$J$315:$J$616,255),0))=0,"",INDEX('Disaggregation Data'!$K$315:$K$616,MATCH(LEFT(X616,255),LEFT('Disaggregation Data'!J$315:$J$616,255),0))),"")</f>
        <v/>
      </c>
      <c r="F616" s="431" t="str">
        <f t="array" ref="F616">IFERROR(IF(INDEX('Disaggregation Data'!$L$315:$L$616,MATCH(LEFT(X616,255),LEFT('Disaggregation Data'!$J$315:$J$616,255),0))=0,"",INDEX('Disaggregation Data'!$L$315:$L$616,MATCH(LEFT(X616,255),LEFT('Disaggregation Data'!J$315:$J$616,255),0))),"")</f>
        <v/>
      </c>
      <c r="G616" s="495" t="str">
        <f t="array" ref="G616">IFERROR(IF(INDEX('Disaggregation Data'!$M$315:$M$616,MATCH(LEFT(X616,255),LEFT('Disaggregation Data'!$J$315:$J$616,255),0))=0,(E616/F616)*100,INDEX('Disaggregation Data'!$M$315:$M$616,MATCH(LEFT(X616,255),LEFT('Disaggregation Data'!J$315:$J$616,255),0))),"")</f>
        <v/>
      </c>
      <c r="H616" s="434" t="str">
        <f t="array" ref="H616">IFERROR(IF(INDEX('Disaggregation Data'!$N$315:$N$616,MATCH(LEFT(X616,255),LEFT('Disaggregation Data'!$J$315:$J$616,255),0))=0,"",INDEX('Disaggregation Data'!$N$315:$N$616,MATCH(LEFT(X616,255),LEFT('Disaggregation Data'!J$315:$J$616,255),0))),"")</f>
        <v/>
      </c>
      <c r="I616" s="434" t="str">
        <f t="array" ref="I616">IFERROR(IF(INDEX('Disaggregation Data'!$Q$315:$Q$616,MATCH(LEFT(X616,255),LEFT('Disaggregation Data'!$J$315:$J$616,255),0))=0,"",INDEX('Disaggregation Data'!$Q$315:$Q$616,MATCH(LEFT(X616,255),LEFT('Disaggregation Data'!J$315:$J$616,255),0))),"")</f>
        <v/>
      </c>
      <c r="J616" s="448" t="str">
        <f t="array" ref="J616">IFERROR(IF(INDEX('Disaggregation Data'!$R$315:$R$616,MATCH(LEFT(X616,255),LEFT('Disaggregation Data'!$J$315:$J$616,255),0))=0,"",INDEX('Disaggregation Data'!$R$315:$R$616,MATCH(LEFT(X616,255),LEFT('Disaggregation Data'!J$315:$J$616,255),0))),"")</f>
        <v/>
      </c>
      <c r="K616" s="485"/>
      <c r="L616" s="485"/>
      <c r="M616" s="485"/>
      <c r="N616" s="485"/>
      <c r="O616" s="485"/>
      <c r="P616" s="430"/>
      <c r="Q616" s="430"/>
      <c r="R616" s="430"/>
      <c r="S616" s="430"/>
      <c r="T616" s="430"/>
      <c r="U616" s="434" t="str">
        <f t="array" ref="U616">IFERROR(IF(INDEX('Disaggregation Data'!$O$315:$O$616,MATCH(LEFT(X616,255),LEFT('Disaggregation Data'!$J$315:$J$616,255),0))=0,"",INDEX('Disaggregation Data'!$O$315:$O$616,MATCH(LEFT(X616,255),LEFT('Disaggregation Data'!J$315:$J$616,255),0))),"")</f>
        <v/>
      </c>
      <c r="V616" s="448" t="str">
        <f t="array" ref="V616">IFERROR(IF(INDEX('Disaggregation Data'!$P$315:$P$616,MATCH(LEFT(X616,255),LEFT('Disaggregation Data'!$J$315:$J$616,255),0))=0,"",INDEX('Disaggregation Data'!$P$315:$P$616,MATCH(LEFT(X616,255),LEFT('Disaggregation Data'!J$315:$J$616,255),0))),"")</f>
        <v/>
      </c>
      <c r="W616" s="528"/>
      <c r="X616" s="528" t="str">
        <f t="shared" si="40"/>
        <v/>
      </c>
      <c r="Y616" s="528">
        <f t="shared" si="41"/>
        <v>219</v>
      </c>
      <c r="Z616" s="528" t="str">
        <f t="shared" si="42"/>
        <v/>
      </c>
      <c r="AA616" s="528" t="b">
        <f t="shared" si="43"/>
        <v>0</v>
      </c>
      <c r="AB616" s="528" t="s">
        <v>2329</v>
      </c>
      <c r="AC616" s="528" t="str">
        <f t="array" ref="AC616">IFERROR(IF(INDEX('Disaggregation Records'!$G$95:$G$183,MATCH(LEFT(Z616,255),LEFT('Disaggregation Records'!$D$95:$D$183,255),0))=0,"",INDEX('Disaggregation Records'!$G$95:$G$183,MATCH(LEFT(Z616,255),LEFT('Disaggregation Records'!$D$95:$D$183,255),0))),"")</f>
        <v/>
      </c>
      <c r="AD616" s="528" t="s">
        <v>965</v>
      </c>
      <c r="AE616" s="393"/>
      <c r="AF616" s="134"/>
      <c r="AG616" s="134"/>
    </row>
    <row r="617" spans="1:33" ht="47.1" customHeight="1" x14ac:dyDescent="0.25">
      <c r="A617" s="410">
        <v>30</v>
      </c>
      <c r="B617" s="428" t="str">
        <f>IFERROR(VLOOKUP(A617,'Coverage Indicators - Section D'!$A$10:$Y$42,25,FALSE),"")</f>
        <v/>
      </c>
      <c r="C617" s="523" t="str">
        <f t="array" ref="C617">IFERROR(IF(INDEX('Disaggregation Records'!$E$95:$E$183,MATCH(LEFT(Z617,255),LEFT('Disaggregation Records'!$D$95:$D$183,255),0))=0,"",INDEX('Disaggregation Records'!$E$95:$E$183,MATCH(LEFT(Z617,255),LEFT('Disaggregation Records'!$D$95:$D$183,255),0))),"")</f>
        <v/>
      </c>
      <c r="D617" s="523" t="str">
        <f t="array" ref="D617">IFERROR(IF(INDEX('Disaggregation Records'!$F$95:$F$183,MATCH(LEFT(Z617,255),LEFT('Disaggregation Records'!$D$95:$D$183,255),0))=0,"",INDEX('Disaggregation Records'!$F$95:$F$183,MATCH(LEFT(Z617,255),LEFT('Disaggregation Records'!$D$95:$D$183,255),0))),"")</f>
        <v/>
      </c>
      <c r="E617" s="430" t="str">
        <f t="array" ref="E617">IFERROR(IF(INDEX('Disaggregation Data'!$K$315:$K$616,MATCH(LEFT(X617,255),LEFT('Disaggregation Data'!$J$315:$J$616,255),0))=0,"",INDEX('Disaggregation Data'!$K$315:$K$616,MATCH(LEFT(X617,255),LEFT('Disaggregation Data'!J$315:$J$616,255),0))),"")</f>
        <v/>
      </c>
      <c r="F617" s="431" t="str">
        <f t="array" ref="F617">IFERROR(IF(INDEX('Disaggregation Data'!$L$315:$L$616,MATCH(LEFT(X617,255),LEFT('Disaggregation Data'!$J$315:$J$616,255),0))=0,"",INDEX('Disaggregation Data'!$L$315:$L$616,MATCH(LEFT(X617,255),LEFT('Disaggregation Data'!J$315:$J$616,255),0))),"")</f>
        <v/>
      </c>
      <c r="G617" s="495" t="str">
        <f t="array" ref="G617">IFERROR(IF(INDEX('Disaggregation Data'!$M$315:$M$616,MATCH(LEFT(X617,255),LEFT('Disaggregation Data'!$J$315:$J$616,255),0))=0,(E617/F617)*100,INDEX('Disaggregation Data'!$M$315:$M$616,MATCH(LEFT(X617,255),LEFT('Disaggregation Data'!J$315:$J$616,255),0))),"")</f>
        <v/>
      </c>
      <c r="H617" s="434" t="str">
        <f t="array" ref="H617">IFERROR(IF(INDEX('Disaggregation Data'!$N$315:$N$616,MATCH(LEFT(X617,255),LEFT('Disaggregation Data'!$J$315:$J$616,255),0))=0,"",INDEX('Disaggregation Data'!$N$315:$N$616,MATCH(LEFT(X617,255),LEFT('Disaggregation Data'!J$315:$J$616,255),0))),"")</f>
        <v/>
      </c>
      <c r="I617" s="434" t="str">
        <f t="array" ref="I617">IFERROR(IF(INDEX('Disaggregation Data'!$Q$315:$Q$616,MATCH(LEFT(X617,255),LEFT('Disaggregation Data'!$J$315:$J$616,255),0))=0,"",INDEX('Disaggregation Data'!$Q$315:$Q$616,MATCH(LEFT(X617,255),LEFT('Disaggregation Data'!J$315:$J$616,255),0))),"")</f>
        <v/>
      </c>
      <c r="J617" s="448" t="str">
        <f t="array" ref="J617">IFERROR(IF(INDEX('Disaggregation Data'!$R$315:$R$616,MATCH(LEFT(X617,255),LEFT('Disaggregation Data'!$J$315:$J$616,255),0))=0,"",INDEX('Disaggregation Data'!$R$315:$R$616,MATCH(LEFT(X617,255),LEFT('Disaggregation Data'!J$315:$J$616,255),0))),"")</f>
        <v/>
      </c>
      <c r="K617" s="485"/>
      <c r="L617" s="485"/>
      <c r="M617" s="485"/>
      <c r="N617" s="485"/>
      <c r="O617" s="485"/>
      <c r="P617" s="430"/>
      <c r="Q617" s="430"/>
      <c r="R617" s="430"/>
      <c r="S617" s="430"/>
      <c r="T617" s="430"/>
      <c r="U617" s="434" t="str">
        <f t="array" ref="U617">IFERROR(IF(INDEX('Disaggregation Data'!$O$315:$O$616,MATCH(LEFT(X617,255),LEFT('Disaggregation Data'!$J$315:$J$616,255),0))=0,"",INDEX('Disaggregation Data'!$O$315:$O$616,MATCH(LEFT(X617,255),LEFT('Disaggregation Data'!J$315:$J$616,255),0))),"")</f>
        <v/>
      </c>
      <c r="V617" s="448" t="str">
        <f t="array" ref="V617">IFERROR(IF(INDEX('Disaggregation Data'!$P$315:$P$616,MATCH(LEFT(X617,255),LEFT('Disaggregation Data'!$J$315:$J$616,255),0))=0,"",INDEX('Disaggregation Data'!$P$315:$P$616,MATCH(LEFT(X617,255),LEFT('Disaggregation Data'!J$315:$J$616,255),0))),"")</f>
        <v/>
      </c>
      <c r="W617" s="528"/>
      <c r="X617" s="528" t="str">
        <f t="shared" si="40"/>
        <v/>
      </c>
      <c r="Y617" s="528">
        <f t="shared" si="41"/>
        <v>220</v>
      </c>
      <c r="Z617" s="528" t="str">
        <f t="shared" si="42"/>
        <v/>
      </c>
      <c r="AA617" s="528" t="b">
        <f t="shared" si="43"/>
        <v>0</v>
      </c>
      <c r="AB617" s="528" t="s">
        <v>2330</v>
      </c>
      <c r="AC617" s="528" t="str">
        <f t="array" ref="AC617">IFERROR(IF(INDEX('Disaggregation Records'!$G$95:$G$183,MATCH(LEFT(Z617,255),LEFT('Disaggregation Records'!$D$95:$D$183,255),0))=0,"",INDEX('Disaggregation Records'!$G$95:$G$183,MATCH(LEFT(Z617,255),LEFT('Disaggregation Records'!$D$95:$D$183,255),0))),"")</f>
        <v/>
      </c>
      <c r="AD617" s="528" t="s">
        <v>966</v>
      </c>
      <c r="AE617" s="393"/>
      <c r="AF617" s="134"/>
      <c r="AG617" s="134"/>
    </row>
    <row r="618" spans="1:33" ht="47.1" customHeight="1" x14ac:dyDescent="0.25">
      <c r="A618" s="410">
        <v>30</v>
      </c>
      <c r="B618" s="428" t="str">
        <f>IFERROR(VLOOKUP(A618,'Coverage Indicators - Section D'!$A$10:$Y$42,25,FALSE),"")</f>
        <v/>
      </c>
      <c r="C618" s="523" t="str">
        <f t="array" ref="C618">IFERROR(IF(INDEX('Disaggregation Records'!$E$95:$E$183,MATCH(LEFT(Z618,255),LEFT('Disaggregation Records'!$D$95:$D$183,255),0))=0,"",INDEX('Disaggregation Records'!$E$95:$E$183,MATCH(LEFT(Z618,255),LEFT('Disaggregation Records'!$D$95:$D$183,255),0))),"")</f>
        <v/>
      </c>
      <c r="D618" s="523" t="str">
        <f t="array" ref="D618">IFERROR(IF(INDEX('Disaggregation Records'!$F$95:$F$183,MATCH(LEFT(Z618,255),LEFT('Disaggregation Records'!$D$95:$D$183,255),0))=0,"",INDEX('Disaggregation Records'!$F$95:$F$183,MATCH(LEFT(Z618,255),LEFT('Disaggregation Records'!$D$95:$D$183,255),0))),"")</f>
        <v/>
      </c>
      <c r="E618" s="430" t="str">
        <f t="array" ref="E618">IFERROR(IF(INDEX('Disaggregation Data'!$K$315:$K$616,MATCH(LEFT(X618,255),LEFT('Disaggregation Data'!$J$315:$J$616,255),0))=0,"",INDEX('Disaggregation Data'!$K$315:$K$616,MATCH(LEFT(X618,255),LEFT('Disaggregation Data'!J$315:$J$616,255),0))),"")</f>
        <v/>
      </c>
      <c r="F618" s="431" t="str">
        <f t="array" ref="F618">IFERROR(IF(INDEX('Disaggregation Data'!$L$315:$L$616,MATCH(LEFT(X618,255),LEFT('Disaggregation Data'!$J$315:$J$616,255),0))=0,"",INDEX('Disaggregation Data'!$L$315:$L$616,MATCH(LEFT(X618,255),LEFT('Disaggregation Data'!J$315:$J$616,255),0))),"")</f>
        <v/>
      </c>
      <c r="G618" s="495" t="str">
        <f t="array" ref="G618">IFERROR(IF(INDEX('Disaggregation Data'!$M$315:$M$616,MATCH(LEFT(X618,255),LEFT('Disaggregation Data'!$J$315:$J$616,255),0))=0,(E618/F618)*100,INDEX('Disaggregation Data'!$M$315:$M$616,MATCH(LEFT(X618,255),LEFT('Disaggregation Data'!J$315:$J$616,255),0))),"")</f>
        <v/>
      </c>
      <c r="H618" s="434" t="str">
        <f t="array" ref="H618">IFERROR(IF(INDEX('Disaggregation Data'!$N$315:$N$616,MATCH(LEFT(X618,255),LEFT('Disaggregation Data'!$J$315:$J$616,255),0))=0,"",INDEX('Disaggregation Data'!$N$315:$N$616,MATCH(LEFT(X618,255),LEFT('Disaggregation Data'!J$315:$J$616,255),0))),"")</f>
        <v/>
      </c>
      <c r="I618" s="434" t="str">
        <f t="array" ref="I618">IFERROR(IF(INDEX('Disaggregation Data'!$Q$315:$Q$616,MATCH(LEFT(X618,255),LEFT('Disaggregation Data'!$J$315:$J$616,255),0))=0,"",INDEX('Disaggregation Data'!$Q$315:$Q$616,MATCH(LEFT(X618,255),LEFT('Disaggregation Data'!J$315:$J$616,255),0))),"")</f>
        <v/>
      </c>
      <c r="J618" s="448" t="str">
        <f t="array" ref="J618">IFERROR(IF(INDEX('Disaggregation Data'!$R$315:$R$616,MATCH(LEFT(X618,255),LEFT('Disaggregation Data'!$J$315:$J$616,255),0))=0,"",INDEX('Disaggregation Data'!$R$315:$R$616,MATCH(LEFT(X618,255),LEFT('Disaggregation Data'!J$315:$J$616,255),0))),"")</f>
        <v/>
      </c>
      <c r="K618" s="485"/>
      <c r="L618" s="485"/>
      <c r="M618" s="485"/>
      <c r="N618" s="485"/>
      <c r="O618" s="485"/>
      <c r="P618" s="430"/>
      <c r="Q618" s="430"/>
      <c r="R618" s="430"/>
      <c r="S618" s="430"/>
      <c r="T618" s="430"/>
      <c r="U618" s="434" t="str">
        <f t="array" ref="U618">IFERROR(IF(INDEX('Disaggregation Data'!$O$315:$O$616,MATCH(LEFT(X618,255),LEFT('Disaggregation Data'!$J$315:$J$616,255),0))=0,"",INDEX('Disaggregation Data'!$O$315:$O$616,MATCH(LEFT(X618,255),LEFT('Disaggregation Data'!J$315:$J$616,255),0))),"")</f>
        <v/>
      </c>
      <c r="V618" s="448" t="str">
        <f t="array" ref="V618">IFERROR(IF(INDEX('Disaggregation Data'!$P$315:$P$616,MATCH(LEFT(X618,255),LEFT('Disaggregation Data'!$J$315:$J$616,255),0))=0,"",INDEX('Disaggregation Data'!$P$315:$P$616,MATCH(LEFT(X618,255),LEFT('Disaggregation Data'!J$315:$J$616,255),0))),"")</f>
        <v/>
      </c>
      <c r="W618" s="528"/>
      <c r="X618" s="528" t="str">
        <f t="shared" si="40"/>
        <v/>
      </c>
      <c r="Y618" s="528">
        <f t="shared" si="41"/>
        <v>221</v>
      </c>
      <c r="Z618" s="528" t="str">
        <f t="shared" si="42"/>
        <v/>
      </c>
      <c r="AA618" s="528" t="b">
        <f t="shared" si="43"/>
        <v>0</v>
      </c>
      <c r="AB618" s="528" t="s">
        <v>2331</v>
      </c>
      <c r="AC618" s="528" t="str">
        <f t="array" ref="AC618">IFERROR(IF(INDEX('Disaggregation Records'!$G$95:$G$183,MATCH(LEFT(Z618,255),LEFT('Disaggregation Records'!$D$95:$D$183,255),0))=0,"",INDEX('Disaggregation Records'!$G$95:$G$183,MATCH(LEFT(Z618,255),LEFT('Disaggregation Records'!$D$95:$D$183,255),0))),"")</f>
        <v/>
      </c>
      <c r="AD618" s="528" t="s">
        <v>966</v>
      </c>
      <c r="AE618" s="393"/>
      <c r="AF618" s="134"/>
      <c r="AG618" s="134"/>
    </row>
    <row r="619" spans="1:33" ht="47.1" customHeight="1" x14ac:dyDescent="0.25">
      <c r="A619" s="410">
        <v>30</v>
      </c>
      <c r="B619" s="428" t="str">
        <f>IFERROR(VLOOKUP(A619,'Coverage Indicators - Section D'!$A$10:$Y$42,25,FALSE),"")</f>
        <v/>
      </c>
      <c r="C619" s="523" t="str">
        <f t="array" ref="C619">IFERROR(IF(INDEX('Disaggregation Records'!$E$95:$E$183,MATCH(LEFT(Z619,255),LEFT('Disaggregation Records'!$D$95:$D$183,255),0))=0,"",INDEX('Disaggregation Records'!$E$95:$E$183,MATCH(LEFT(Z619,255),LEFT('Disaggregation Records'!$D$95:$D$183,255),0))),"")</f>
        <v/>
      </c>
      <c r="D619" s="523" t="str">
        <f t="array" ref="D619">IFERROR(IF(INDEX('Disaggregation Records'!$F$95:$F$183,MATCH(LEFT(Z619,255),LEFT('Disaggregation Records'!$D$95:$D$183,255),0))=0,"",INDEX('Disaggregation Records'!$F$95:$F$183,MATCH(LEFT(Z619,255),LEFT('Disaggregation Records'!$D$95:$D$183,255),0))),"")</f>
        <v/>
      </c>
      <c r="E619" s="430" t="str">
        <f t="array" ref="E619">IFERROR(IF(INDEX('Disaggregation Data'!$K$315:$K$616,MATCH(LEFT(X619,255),LEFT('Disaggregation Data'!$J$315:$J$616,255),0))=0,"",INDEX('Disaggregation Data'!$K$315:$K$616,MATCH(LEFT(X619,255),LEFT('Disaggregation Data'!J$315:$J$616,255),0))),"")</f>
        <v/>
      </c>
      <c r="F619" s="431" t="str">
        <f t="array" ref="F619">IFERROR(IF(INDEX('Disaggregation Data'!$L$315:$L$616,MATCH(LEFT(X619,255),LEFT('Disaggregation Data'!$J$315:$J$616,255),0))=0,"",INDEX('Disaggregation Data'!$L$315:$L$616,MATCH(LEFT(X619,255),LEFT('Disaggregation Data'!J$315:$J$616,255),0))),"")</f>
        <v/>
      </c>
      <c r="G619" s="495" t="str">
        <f t="array" ref="G619">IFERROR(IF(INDEX('Disaggregation Data'!$M$315:$M$616,MATCH(LEFT(X619,255),LEFT('Disaggregation Data'!$J$315:$J$616,255),0))=0,(E619/F619)*100,INDEX('Disaggregation Data'!$M$315:$M$616,MATCH(LEFT(X619,255),LEFT('Disaggregation Data'!J$315:$J$616,255),0))),"")</f>
        <v/>
      </c>
      <c r="H619" s="434" t="str">
        <f t="array" ref="H619">IFERROR(IF(INDEX('Disaggregation Data'!$N$315:$N$616,MATCH(LEFT(X619,255),LEFT('Disaggregation Data'!$J$315:$J$616,255),0))=0,"",INDEX('Disaggregation Data'!$N$315:$N$616,MATCH(LEFT(X619,255),LEFT('Disaggregation Data'!J$315:$J$616,255),0))),"")</f>
        <v/>
      </c>
      <c r="I619" s="434" t="str">
        <f t="array" ref="I619">IFERROR(IF(INDEX('Disaggregation Data'!$Q$315:$Q$616,MATCH(LEFT(X619,255),LEFT('Disaggregation Data'!$J$315:$J$616,255),0))=0,"",INDEX('Disaggregation Data'!$Q$315:$Q$616,MATCH(LEFT(X619,255),LEFT('Disaggregation Data'!J$315:$J$616,255),0))),"")</f>
        <v/>
      </c>
      <c r="J619" s="448" t="str">
        <f t="array" ref="J619">IFERROR(IF(INDEX('Disaggregation Data'!$R$315:$R$616,MATCH(LEFT(X619,255),LEFT('Disaggregation Data'!$J$315:$J$616,255),0))=0,"",INDEX('Disaggregation Data'!$R$315:$R$616,MATCH(LEFT(X619,255),LEFT('Disaggregation Data'!J$315:$J$616,255),0))),"")</f>
        <v/>
      </c>
      <c r="K619" s="485"/>
      <c r="L619" s="485"/>
      <c r="M619" s="485"/>
      <c r="N619" s="485"/>
      <c r="O619" s="485"/>
      <c r="P619" s="430"/>
      <c r="Q619" s="430"/>
      <c r="R619" s="430"/>
      <c r="S619" s="430"/>
      <c r="T619" s="430"/>
      <c r="U619" s="434" t="str">
        <f t="array" ref="U619">IFERROR(IF(INDEX('Disaggregation Data'!$O$315:$O$616,MATCH(LEFT(X619,255),LEFT('Disaggregation Data'!$J$315:$J$616,255),0))=0,"",INDEX('Disaggregation Data'!$O$315:$O$616,MATCH(LEFT(X619,255),LEFT('Disaggregation Data'!J$315:$J$616,255),0))),"")</f>
        <v/>
      </c>
      <c r="V619" s="448" t="str">
        <f t="array" ref="V619">IFERROR(IF(INDEX('Disaggregation Data'!$P$315:$P$616,MATCH(LEFT(X619,255),LEFT('Disaggregation Data'!$J$315:$J$616,255),0))=0,"",INDEX('Disaggregation Data'!$P$315:$P$616,MATCH(LEFT(X619,255),LEFT('Disaggregation Data'!J$315:$J$616,255),0))),"")</f>
        <v/>
      </c>
      <c r="W619" s="528"/>
      <c r="X619" s="528" t="str">
        <f t="shared" si="40"/>
        <v/>
      </c>
      <c r="Y619" s="528">
        <f t="shared" si="41"/>
        <v>222</v>
      </c>
      <c r="Z619" s="528" t="str">
        <f t="shared" si="42"/>
        <v/>
      </c>
      <c r="AA619" s="528" t="b">
        <f t="shared" si="43"/>
        <v>0</v>
      </c>
      <c r="AB619" s="528" t="s">
        <v>2332</v>
      </c>
      <c r="AC619" s="528" t="str">
        <f t="array" ref="AC619">IFERROR(IF(INDEX('Disaggregation Records'!$G$95:$G$183,MATCH(LEFT(Z619,255),LEFT('Disaggregation Records'!$D$95:$D$183,255),0))=0,"",INDEX('Disaggregation Records'!$G$95:$G$183,MATCH(LEFT(Z619,255),LEFT('Disaggregation Records'!$D$95:$D$183,255),0))),"")</f>
        <v/>
      </c>
      <c r="AD619" s="528" t="s">
        <v>966</v>
      </c>
      <c r="AE619" s="393"/>
      <c r="AF619" s="134"/>
      <c r="AG619" s="134"/>
    </row>
    <row r="620" spans="1:33" ht="47.1" customHeight="1" x14ac:dyDescent="0.25">
      <c r="A620" s="410">
        <v>30</v>
      </c>
      <c r="B620" s="428" t="str">
        <f>IFERROR(VLOOKUP(A620,'Coverage Indicators - Section D'!$A$10:$Y$42,25,FALSE),"")</f>
        <v/>
      </c>
      <c r="C620" s="523" t="str">
        <f t="array" ref="C620">IFERROR(IF(INDEX('Disaggregation Records'!$E$95:$E$183,MATCH(LEFT(Z620,255),LEFT('Disaggregation Records'!$D$95:$D$183,255),0))=0,"",INDEX('Disaggregation Records'!$E$95:$E$183,MATCH(LEFT(Z620,255),LEFT('Disaggregation Records'!$D$95:$D$183,255),0))),"")</f>
        <v/>
      </c>
      <c r="D620" s="523" t="str">
        <f t="array" ref="D620">IFERROR(IF(INDEX('Disaggregation Records'!$F$95:$F$183,MATCH(LEFT(Z620,255),LEFT('Disaggregation Records'!$D$95:$D$183,255),0))=0,"",INDEX('Disaggregation Records'!$F$95:$F$183,MATCH(LEFT(Z620,255),LEFT('Disaggregation Records'!$D$95:$D$183,255),0))),"")</f>
        <v/>
      </c>
      <c r="E620" s="430" t="str">
        <f t="array" ref="E620">IFERROR(IF(INDEX('Disaggregation Data'!$K$315:$K$616,MATCH(LEFT(X620,255),LEFT('Disaggregation Data'!$J$315:$J$616,255),0))=0,"",INDEX('Disaggregation Data'!$K$315:$K$616,MATCH(LEFT(X620,255),LEFT('Disaggregation Data'!J$315:$J$616,255),0))),"")</f>
        <v/>
      </c>
      <c r="F620" s="431" t="str">
        <f t="array" ref="F620">IFERROR(IF(INDEX('Disaggregation Data'!$L$315:$L$616,MATCH(LEFT(X620,255),LEFT('Disaggregation Data'!$J$315:$J$616,255),0))=0,"",INDEX('Disaggregation Data'!$L$315:$L$616,MATCH(LEFT(X620,255),LEFT('Disaggregation Data'!J$315:$J$616,255),0))),"")</f>
        <v/>
      </c>
      <c r="G620" s="495" t="str">
        <f t="array" ref="G620">IFERROR(IF(INDEX('Disaggregation Data'!$M$315:$M$616,MATCH(LEFT(X620,255),LEFT('Disaggregation Data'!$J$315:$J$616,255),0))=0,(E620/F620)*100,INDEX('Disaggregation Data'!$M$315:$M$616,MATCH(LEFT(X620,255),LEFT('Disaggregation Data'!J$315:$J$616,255),0))),"")</f>
        <v/>
      </c>
      <c r="H620" s="434" t="str">
        <f t="array" ref="H620">IFERROR(IF(INDEX('Disaggregation Data'!$N$315:$N$616,MATCH(LEFT(X620,255),LEFT('Disaggregation Data'!$J$315:$J$616,255),0))=0,"",INDEX('Disaggregation Data'!$N$315:$N$616,MATCH(LEFT(X620,255),LEFT('Disaggregation Data'!J$315:$J$616,255),0))),"")</f>
        <v/>
      </c>
      <c r="I620" s="434" t="str">
        <f t="array" ref="I620">IFERROR(IF(INDEX('Disaggregation Data'!$Q$315:$Q$616,MATCH(LEFT(X620,255),LEFT('Disaggregation Data'!$J$315:$J$616,255),0))=0,"",INDEX('Disaggregation Data'!$Q$315:$Q$616,MATCH(LEFT(X620,255),LEFT('Disaggregation Data'!J$315:$J$616,255),0))),"")</f>
        <v/>
      </c>
      <c r="J620" s="448" t="str">
        <f t="array" ref="J620">IFERROR(IF(INDEX('Disaggregation Data'!$R$315:$R$616,MATCH(LEFT(X620,255),LEFT('Disaggregation Data'!$J$315:$J$616,255),0))=0,"",INDEX('Disaggregation Data'!$R$315:$R$616,MATCH(LEFT(X620,255),LEFT('Disaggregation Data'!J$315:$J$616,255),0))),"")</f>
        <v/>
      </c>
      <c r="K620" s="485"/>
      <c r="L620" s="485"/>
      <c r="M620" s="485"/>
      <c r="N620" s="485"/>
      <c r="O620" s="485"/>
      <c r="P620" s="430"/>
      <c r="Q620" s="430"/>
      <c r="R620" s="430"/>
      <c r="S620" s="430"/>
      <c r="T620" s="430"/>
      <c r="U620" s="434" t="str">
        <f t="array" ref="U620">IFERROR(IF(INDEX('Disaggregation Data'!$O$315:$O$616,MATCH(LEFT(X620,255),LEFT('Disaggregation Data'!$J$315:$J$616,255),0))=0,"",INDEX('Disaggregation Data'!$O$315:$O$616,MATCH(LEFT(X620,255),LEFT('Disaggregation Data'!J$315:$J$616,255),0))),"")</f>
        <v/>
      </c>
      <c r="V620" s="448" t="str">
        <f t="array" ref="V620">IFERROR(IF(INDEX('Disaggregation Data'!$P$315:$P$616,MATCH(LEFT(X620,255),LEFT('Disaggregation Data'!$J$315:$J$616,255),0))=0,"",INDEX('Disaggregation Data'!$P$315:$P$616,MATCH(LEFT(X620,255),LEFT('Disaggregation Data'!J$315:$J$616,255),0))),"")</f>
        <v/>
      </c>
      <c r="W620" s="528"/>
      <c r="X620" s="528" t="str">
        <f t="shared" si="40"/>
        <v/>
      </c>
      <c r="Y620" s="528">
        <f t="shared" si="41"/>
        <v>223</v>
      </c>
      <c r="Z620" s="528" t="str">
        <f t="shared" si="42"/>
        <v/>
      </c>
      <c r="AA620" s="528" t="b">
        <f t="shared" si="43"/>
        <v>0</v>
      </c>
      <c r="AB620" s="528" t="s">
        <v>2333</v>
      </c>
      <c r="AC620" s="528" t="str">
        <f t="array" ref="AC620">IFERROR(IF(INDEX('Disaggregation Records'!$G$95:$G$183,MATCH(LEFT(Z620,255),LEFT('Disaggregation Records'!$D$95:$D$183,255),0))=0,"",INDEX('Disaggregation Records'!$G$95:$G$183,MATCH(LEFT(Z620,255),LEFT('Disaggregation Records'!$D$95:$D$183,255),0))),"")</f>
        <v/>
      </c>
      <c r="AD620" s="528" t="s">
        <v>966</v>
      </c>
      <c r="AE620" s="393"/>
      <c r="AF620" s="134"/>
      <c r="AG620" s="134"/>
    </row>
    <row r="621" spans="1:33" ht="47.1" customHeight="1" x14ac:dyDescent="0.25">
      <c r="A621" s="410">
        <v>30</v>
      </c>
      <c r="B621" s="428" t="str">
        <f>IFERROR(VLOOKUP(A621,'Coverage Indicators - Section D'!$A$10:$Y$42,25,FALSE),"")</f>
        <v/>
      </c>
      <c r="C621" s="523" t="str">
        <f t="array" ref="C621">IFERROR(IF(INDEX('Disaggregation Records'!$E$95:$E$183,MATCH(LEFT(Z621,255),LEFT('Disaggregation Records'!$D$95:$D$183,255),0))=0,"",INDEX('Disaggregation Records'!$E$95:$E$183,MATCH(LEFT(Z621,255),LEFT('Disaggregation Records'!$D$95:$D$183,255),0))),"")</f>
        <v/>
      </c>
      <c r="D621" s="523" t="str">
        <f t="array" ref="D621">IFERROR(IF(INDEX('Disaggregation Records'!$F$95:$F$183,MATCH(LEFT(Z621,255),LEFT('Disaggregation Records'!$D$95:$D$183,255),0))=0,"",INDEX('Disaggregation Records'!$F$95:$F$183,MATCH(LEFT(Z621,255),LEFT('Disaggregation Records'!$D$95:$D$183,255),0))),"")</f>
        <v/>
      </c>
      <c r="E621" s="430" t="str">
        <f t="array" ref="E621">IFERROR(IF(INDEX('Disaggregation Data'!$K$315:$K$616,MATCH(LEFT(X621,255),LEFT('Disaggregation Data'!$J$315:$J$616,255),0))=0,"",INDEX('Disaggregation Data'!$K$315:$K$616,MATCH(LEFT(X621,255),LEFT('Disaggregation Data'!J$315:$J$616,255),0))),"")</f>
        <v/>
      </c>
      <c r="F621" s="431" t="str">
        <f t="array" ref="F621">IFERROR(IF(INDEX('Disaggregation Data'!$L$315:$L$616,MATCH(LEFT(X621,255),LEFT('Disaggregation Data'!$J$315:$J$616,255),0))=0,"",INDEX('Disaggregation Data'!$L$315:$L$616,MATCH(LEFT(X621,255),LEFT('Disaggregation Data'!J$315:$J$616,255),0))),"")</f>
        <v/>
      </c>
      <c r="G621" s="495" t="str">
        <f t="array" ref="G621">IFERROR(IF(INDEX('Disaggregation Data'!$M$315:$M$616,MATCH(LEFT(X621,255),LEFT('Disaggregation Data'!$J$315:$J$616,255),0))=0,(E621/F621)*100,INDEX('Disaggregation Data'!$M$315:$M$616,MATCH(LEFT(X621,255),LEFT('Disaggregation Data'!J$315:$J$616,255),0))),"")</f>
        <v/>
      </c>
      <c r="H621" s="434" t="str">
        <f t="array" ref="H621">IFERROR(IF(INDEX('Disaggregation Data'!$N$315:$N$616,MATCH(LEFT(X621,255),LEFT('Disaggregation Data'!$J$315:$J$616,255),0))=0,"",INDEX('Disaggregation Data'!$N$315:$N$616,MATCH(LEFT(X621,255),LEFT('Disaggregation Data'!J$315:$J$616,255),0))),"")</f>
        <v/>
      </c>
      <c r="I621" s="434" t="str">
        <f t="array" ref="I621">IFERROR(IF(INDEX('Disaggregation Data'!$Q$315:$Q$616,MATCH(LEFT(X621,255),LEFT('Disaggregation Data'!$J$315:$J$616,255),0))=0,"",INDEX('Disaggregation Data'!$Q$315:$Q$616,MATCH(LEFT(X621,255),LEFT('Disaggregation Data'!J$315:$J$616,255),0))),"")</f>
        <v/>
      </c>
      <c r="J621" s="448" t="str">
        <f t="array" ref="J621">IFERROR(IF(INDEX('Disaggregation Data'!$R$315:$R$616,MATCH(LEFT(X621,255),LEFT('Disaggregation Data'!$J$315:$J$616,255),0))=0,"",INDEX('Disaggregation Data'!$R$315:$R$616,MATCH(LEFT(X621,255),LEFT('Disaggregation Data'!J$315:$J$616,255),0))),"")</f>
        <v/>
      </c>
      <c r="K621" s="485"/>
      <c r="L621" s="485"/>
      <c r="M621" s="485"/>
      <c r="N621" s="485"/>
      <c r="O621" s="485"/>
      <c r="P621" s="430"/>
      <c r="Q621" s="430"/>
      <c r="R621" s="430"/>
      <c r="S621" s="430"/>
      <c r="T621" s="430"/>
      <c r="U621" s="434" t="str">
        <f t="array" ref="U621">IFERROR(IF(INDEX('Disaggregation Data'!$O$315:$O$616,MATCH(LEFT(X621,255),LEFT('Disaggregation Data'!$J$315:$J$616,255),0))=0,"",INDEX('Disaggregation Data'!$O$315:$O$616,MATCH(LEFT(X621,255),LEFT('Disaggregation Data'!J$315:$J$616,255),0))),"")</f>
        <v/>
      </c>
      <c r="V621" s="448" t="str">
        <f t="array" ref="V621">IFERROR(IF(INDEX('Disaggregation Data'!$P$315:$P$616,MATCH(LEFT(X621,255),LEFT('Disaggregation Data'!$J$315:$J$616,255),0))=0,"",INDEX('Disaggregation Data'!$P$315:$P$616,MATCH(LEFT(X621,255),LEFT('Disaggregation Data'!J$315:$J$616,255),0))),"")</f>
        <v/>
      </c>
      <c r="W621" s="528"/>
      <c r="X621" s="528" t="str">
        <f t="shared" si="40"/>
        <v/>
      </c>
      <c r="Y621" s="528">
        <f t="shared" si="41"/>
        <v>224</v>
      </c>
      <c r="Z621" s="528" t="str">
        <f t="shared" si="42"/>
        <v/>
      </c>
      <c r="AA621" s="528" t="b">
        <f t="shared" si="43"/>
        <v>0</v>
      </c>
      <c r="AB621" s="528" t="s">
        <v>2334</v>
      </c>
      <c r="AC621" s="528" t="str">
        <f t="array" ref="AC621">IFERROR(IF(INDEX('Disaggregation Records'!$G$95:$G$183,MATCH(LEFT(Z621,255),LEFT('Disaggregation Records'!$D$95:$D$183,255),0))=0,"",INDEX('Disaggregation Records'!$G$95:$G$183,MATCH(LEFT(Z621,255),LEFT('Disaggregation Records'!$D$95:$D$183,255),0))),"")</f>
        <v/>
      </c>
      <c r="AD621" s="528" t="s">
        <v>966</v>
      </c>
      <c r="AE621" s="393"/>
      <c r="AF621" s="134"/>
      <c r="AG621" s="134"/>
    </row>
    <row r="622" spans="1:33" ht="47.1" customHeight="1" x14ac:dyDescent="0.25">
      <c r="A622" s="410">
        <v>30</v>
      </c>
      <c r="B622" s="428" t="str">
        <f>IFERROR(VLOOKUP(A622,'Coverage Indicators - Section D'!$A$10:$Y$42,25,FALSE),"")</f>
        <v/>
      </c>
      <c r="C622" s="523" t="str">
        <f t="array" ref="C622">IFERROR(IF(INDEX('Disaggregation Records'!$E$95:$E$183,MATCH(LEFT(Z622,255),LEFT('Disaggregation Records'!$D$95:$D$183,255),0))=0,"",INDEX('Disaggregation Records'!$E$95:$E$183,MATCH(LEFT(Z622,255),LEFT('Disaggregation Records'!$D$95:$D$183,255),0))),"")</f>
        <v/>
      </c>
      <c r="D622" s="523" t="str">
        <f t="array" ref="D622">IFERROR(IF(INDEX('Disaggregation Records'!$F$95:$F$183,MATCH(LEFT(Z622,255),LEFT('Disaggregation Records'!$D$95:$D$183,255),0))=0,"",INDEX('Disaggregation Records'!$F$95:$F$183,MATCH(LEFT(Z622,255),LEFT('Disaggregation Records'!$D$95:$D$183,255),0))),"")</f>
        <v/>
      </c>
      <c r="E622" s="430" t="str">
        <f t="array" ref="E622">IFERROR(IF(INDEX('Disaggregation Data'!$K$315:$K$616,MATCH(LEFT(X622,255),LEFT('Disaggregation Data'!$J$315:$J$616,255),0))=0,"",INDEX('Disaggregation Data'!$K$315:$K$616,MATCH(LEFT(X622,255),LEFT('Disaggregation Data'!J$315:$J$616,255),0))),"")</f>
        <v/>
      </c>
      <c r="F622" s="431" t="str">
        <f t="array" ref="F622">IFERROR(IF(INDEX('Disaggregation Data'!$L$315:$L$616,MATCH(LEFT(X622,255),LEFT('Disaggregation Data'!$J$315:$J$616,255),0))=0,"",INDEX('Disaggregation Data'!$L$315:$L$616,MATCH(LEFT(X622,255),LEFT('Disaggregation Data'!J$315:$J$616,255),0))),"")</f>
        <v/>
      </c>
      <c r="G622" s="495" t="str">
        <f t="array" ref="G622">IFERROR(IF(INDEX('Disaggregation Data'!$M$315:$M$616,MATCH(LEFT(X622,255),LEFT('Disaggregation Data'!$J$315:$J$616,255),0))=0,(E622/F622)*100,INDEX('Disaggregation Data'!$M$315:$M$616,MATCH(LEFT(X622,255),LEFT('Disaggregation Data'!J$315:$J$616,255),0))),"")</f>
        <v/>
      </c>
      <c r="H622" s="434" t="str">
        <f t="array" ref="H622">IFERROR(IF(INDEX('Disaggregation Data'!$N$315:$N$616,MATCH(LEFT(X622,255),LEFT('Disaggregation Data'!$J$315:$J$616,255),0))=0,"",INDEX('Disaggregation Data'!$N$315:$N$616,MATCH(LEFT(X622,255),LEFT('Disaggregation Data'!J$315:$J$616,255),0))),"")</f>
        <v/>
      </c>
      <c r="I622" s="434" t="str">
        <f t="array" ref="I622">IFERROR(IF(INDEX('Disaggregation Data'!$Q$315:$Q$616,MATCH(LEFT(X622,255),LEFT('Disaggregation Data'!$J$315:$J$616,255),0))=0,"",INDEX('Disaggregation Data'!$Q$315:$Q$616,MATCH(LEFT(X622,255),LEFT('Disaggregation Data'!J$315:$J$616,255),0))),"")</f>
        <v/>
      </c>
      <c r="J622" s="448" t="str">
        <f t="array" ref="J622">IFERROR(IF(INDEX('Disaggregation Data'!$R$315:$R$616,MATCH(LEFT(X622,255),LEFT('Disaggregation Data'!$J$315:$J$616,255),0))=0,"",INDEX('Disaggregation Data'!$R$315:$R$616,MATCH(LEFT(X622,255),LEFT('Disaggregation Data'!J$315:$J$616,255),0))),"")</f>
        <v/>
      </c>
      <c r="K622" s="485"/>
      <c r="L622" s="485"/>
      <c r="M622" s="485"/>
      <c r="N622" s="485"/>
      <c r="O622" s="485"/>
      <c r="P622" s="430"/>
      <c r="Q622" s="430"/>
      <c r="R622" s="430"/>
      <c r="S622" s="430"/>
      <c r="T622" s="430"/>
      <c r="U622" s="434" t="str">
        <f t="array" ref="U622">IFERROR(IF(INDEX('Disaggregation Data'!$O$315:$O$616,MATCH(LEFT(X622,255),LEFT('Disaggregation Data'!$J$315:$J$616,255),0))=0,"",INDEX('Disaggregation Data'!$O$315:$O$616,MATCH(LEFT(X622,255),LEFT('Disaggregation Data'!J$315:$J$616,255),0))),"")</f>
        <v/>
      </c>
      <c r="V622" s="448" t="str">
        <f t="array" ref="V622">IFERROR(IF(INDEX('Disaggregation Data'!$P$315:$P$616,MATCH(LEFT(X622,255),LEFT('Disaggregation Data'!$J$315:$J$616,255),0))=0,"",INDEX('Disaggregation Data'!$P$315:$P$616,MATCH(LEFT(X622,255),LEFT('Disaggregation Data'!J$315:$J$616,255),0))),"")</f>
        <v/>
      </c>
      <c r="W622" s="528"/>
      <c r="X622" s="528" t="str">
        <f t="shared" si="40"/>
        <v/>
      </c>
      <c r="Y622" s="528">
        <f t="shared" si="41"/>
        <v>225</v>
      </c>
      <c r="Z622" s="528" t="str">
        <f t="shared" si="42"/>
        <v/>
      </c>
      <c r="AA622" s="528" t="b">
        <f t="shared" si="43"/>
        <v>0</v>
      </c>
      <c r="AB622" s="528" t="s">
        <v>2335</v>
      </c>
      <c r="AC622" s="528" t="str">
        <f t="array" ref="AC622">IFERROR(IF(INDEX('Disaggregation Records'!$G$95:$G$183,MATCH(LEFT(Z622,255),LEFT('Disaggregation Records'!$D$95:$D$183,255),0))=0,"",INDEX('Disaggregation Records'!$G$95:$G$183,MATCH(LEFT(Z622,255),LEFT('Disaggregation Records'!$D$95:$D$183,255),0))),"")</f>
        <v/>
      </c>
      <c r="AD622" s="528" t="s">
        <v>966</v>
      </c>
      <c r="AE622" s="393"/>
      <c r="AF622" s="134"/>
      <c r="AG622" s="134"/>
    </row>
    <row r="623" spans="1:33" ht="47.1" customHeight="1" x14ac:dyDescent="0.25">
      <c r="A623" s="410">
        <v>30</v>
      </c>
      <c r="B623" s="428" t="str">
        <f>IFERROR(VLOOKUP(A623,'Coverage Indicators - Section D'!$A$10:$Y$42,25,FALSE),"")</f>
        <v/>
      </c>
      <c r="C623" s="523" t="str">
        <f t="array" ref="C623">IFERROR(IF(INDEX('Disaggregation Records'!$E$95:$E$183,MATCH(LEFT(Z623,255),LEFT('Disaggregation Records'!$D$95:$D$183,255),0))=0,"",INDEX('Disaggregation Records'!$E$95:$E$183,MATCH(LEFT(Z623,255),LEFT('Disaggregation Records'!$D$95:$D$183,255),0))),"")</f>
        <v/>
      </c>
      <c r="D623" s="523" t="str">
        <f t="array" ref="D623">IFERROR(IF(INDEX('Disaggregation Records'!$F$95:$F$183,MATCH(LEFT(Z623,255),LEFT('Disaggregation Records'!$D$95:$D$183,255),0))=0,"",INDEX('Disaggregation Records'!$F$95:$F$183,MATCH(LEFT(Z623,255),LEFT('Disaggregation Records'!$D$95:$D$183,255),0))),"")</f>
        <v/>
      </c>
      <c r="E623" s="430" t="str">
        <f t="array" ref="E623">IFERROR(IF(INDEX('Disaggregation Data'!$K$315:$K$616,MATCH(LEFT(X623,255),LEFT('Disaggregation Data'!$J$315:$J$616,255),0))=0,"",INDEX('Disaggregation Data'!$K$315:$K$616,MATCH(LEFT(X623,255),LEFT('Disaggregation Data'!J$315:$J$616,255),0))),"")</f>
        <v/>
      </c>
      <c r="F623" s="431" t="str">
        <f t="array" ref="F623">IFERROR(IF(INDEX('Disaggregation Data'!$L$315:$L$616,MATCH(LEFT(X623,255),LEFT('Disaggregation Data'!$J$315:$J$616,255),0))=0,"",INDEX('Disaggregation Data'!$L$315:$L$616,MATCH(LEFT(X623,255),LEFT('Disaggregation Data'!J$315:$J$616,255),0))),"")</f>
        <v/>
      </c>
      <c r="G623" s="495" t="str">
        <f t="array" ref="G623">IFERROR(IF(INDEX('Disaggregation Data'!$M$315:$M$616,MATCH(LEFT(X623,255),LEFT('Disaggregation Data'!$J$315:$J$616,255),0))=0,(E623/F623)*100,INDEX('Disaggregation Data'!$M$315:$M$616,MATCH(LEFT(X623,255),LEFT('Disaggregation Data'!J$315:$J$616,255),0))),"")</f>
        <v/>
      </c>
      <c r="H623" s="434" t="str">
        <f t="array" ref="H623">IFERROR(IF(INDEX('Disaggregation Data'!$N$315:$N$616,MATCH(LEFT(X623,255),LEFT('Disaggregation Data'!$J$315:$J$616,255),0))=0,"",INDEX('Disaggregation Data'!$N$315:$N$616,MATCH(LEFT(X623,255),LEFT('Disaggregation Data'!J$315:$J$616,255),0))),"")</f>
        <v/>
      </c>
      <c r="I623" s="434" t="str">
        <f t="array" ref="I623">IFERROR(IF(INDEX('Disaggregation Data'!$Q$315:$Q$616,MATCH(LEFT(X623,255),LEFT('Disaggregation Data'!$J$315:$J$616,255),0))=0,"",INDEX('Disaggregation Data'!$Q$315:$Q$616,MATCH(LEFT(X623,255),LEFT('Disaggregation Data'!J$315:$J$616,255),0))),"")</f>
        <v/>
      </c>
      <c r="J623" s="448" t="str">
        <f t="array" ref="J623">IFERROR(IF(INDEX('Disaggregation Data'!$R$315:$R$616,MATCH(LEFT(X623,255),LEFT('Disaggregation Data'!$J$315:$J$616,255),0))=0,"",INDEX('Disaggregation Data'!$R$315:$R$616,MATCH(LEFT(X623,255),LEFT('Disaggregation Data'!J$315:$J$616,255),0))),"")</f>
        <v/>
      </c>
      <c r="K623" s="485"/>
      <c r="L623" s="485"/>
      <c r="M623" s="485"/>
      <c r="N623" s="485"/>
      <c r="O623" s="485"/>
      <c r="P623" s="430"/>
      <c r="Q623" s="430"/>
      <c r="R623" s="430"/>
      <c r="S623" s="430"/>
      <c r="T623" s="430"/>
      <c r="U623" s="434" t="str">
        <f t="array" ref="U623">IFERROR(IF(INDEX('Disaggregation Data'!$O$315:$O$616,MATCH(LEFT(X623,255),LEFT('Disaggregation Data'!$J$315:$J$616,255),0))=0,"",INDEX('Disaggregation Data'!$O$315:$O$616,MATCH(LEFT(X623,255),LEFT('Disaggregation Data'!J$315:$J$616,255),0))),"")</f>
        <v/>
      </c>
      <c r="V623" s="448" t="str">
        <f t="array" ref="V623">IFERROR(IF(INDEX('Disaggregation Data'!$P$315:$P$616,MATCH(LEFT(X623,255),LEFT('Disaggregation Data'!$J$315:$J$616,255),0))=0,"",INDEX('Disaggregation Data'!$P$315:$P$616,MATCH(LEFT(X623,255),LEFT('Disaggregation Data'!J$315:$J$616,255),0))),"")</f>
        <v/>
      </c>
      <c r="W623" s="528"/>
      <c r="X623" s="528" t="str">
        <f t="shared" si="40"/>
        <v/>
      </c>
      <c r="Y623" s="528">
        <f t="shared" si="41"/>
        <v>226</v>
      </c>
      <c r="Z623" s="528" t="str">
        <f t="shared" si="42"/>
        <v/>
      </c>
      <c r="AA623" s="528" t="b">
        <f t="shared" si="43"/>
        <v>0</v>
      </c>
      <c r="AB623" s="528" t="s">
        <v>2336</v>
      </c>
      <c r="AC623" s="528" t="str">
        <f t="array" ref="AC623">IFERROR(IF(INDEX('Disaggregation Records'!$G$95:$G$183,MATCH(LEFT(Z623,255),LEFT('Disaggregation Records'!$D$95:$D$183,255),0))=0,"",INDEX('Disaggregation Records'!$G$95:$G$183,MATCH(LEFT(Z623,255),LEFT('Disaggregation Records'!$D$95:$D$183,255),0))),"")</f>
        <v/>
      </c>
      <c r="AD623" s="528" t="s">
        <v>966</v>
      </c>
      <c r="AE623" s="393"/>
      <c r="AF623" s="134"/>
      <c r="AG623" s="134"/>
    </row>
    <row r="624" spans="1:33" ht="47.1" customHeight="1" x14ac:dyDescent="0.25">
      <c r="A624" s="410">
        <v>30</v>
      </c>
      <c r="B624" s="428" t="str">
        <f>IFERROR(VLOOKUP(A624,'Coverage Indicators - Section D'!$A$10:$Y$42,25,FALSE),"")</f>
        <v/>
      </c>
      <c r="C624" s="523" t="str">
        <f t="array" ref="C624">IFERROR(IF(INDEX('Disaggregation Records'!$E$95:$E$183,MATCH(LEFT(Z624,255),LEFT('Disaggregation Records'!$D$95:$D$183,255),0))=0,"",INDEX('Disaggregation Records'!$E$95:$E$183,MATCH(LEFT(Z624,255),LEFT('Disaggregation Records'!$D$95:$D$183,255),0))),"")</f>
        <v/>
      </c>
      <c r="D624" s="523" t="str">
        <f t="array" ref="D624">IFERROR(IF(INDEX('Disaggregation Records'!$F$95:$F$183,MATCH(LEFT(Z624,255),LEFT('Disaggregation Records'!$D$95:$D$183,255),0))=0,"",INDEX('Disaggregation Records'!$F$95:$F$183,MATCH(LEFT(Z624,255),LEFT('Disaggregation Records'!$D$95:$D$183,255),0))),"")</f>
        <v/>
      </c>
      <c r="E624" s="430" t="str">
        <f t="array" ref="E624">IFERROR(IF(INDEX('Disaggregation Data'!$K$315:$K$616,MATCH(LEFT(X624,255),LEFT('Disaggregation Data'!$J$315:$J$616,255),0))=0,"",INDEX('Disaggregation Data'!$K$315:$K$616,MATCH(LEFT(X624,255),LEFT('Disaggregation Data'!J$315:$J$616,255),0))),"")</f>
        <v/>
      </c>
      <c r="F624" s="431" t="str">
        <f t="array" ref="F624">IFERROR(IF(INDEX('Disaggregation Data'!$L$315:$L$616,MATCH(LEFT(X624,255),LEFT('Disaggregation Data'!$J$315:$J$616,255),0))=0,"",INDEX('Disaggregation Data'!$L$315:$L$616,MATCH(LEFT(X624,255),LEFT('Disaggregation Data'!J$315:$J$616,255),0))),"")</f>
        <v/>
      </c>
      <c r="G624" s="495" t="str">
        <f t="array" ref="G624">IFERROR(IF(INDEX('Disaggregation Data'!$M$315:$M$616,MATCH(LEFT(X624,255),LEFT('Disaggregation Data'!$J$315:$J$616,255),0))=0,(E624/F624)*100,INDEX('Disaggregation Data'!$M$315:$M$616,MATCH(LEFT(X624,255),LEFT('Disaggregation Data'!J$315:$J$616,255),0))),"")</f>
        <v/>
      </c>
      <c r="H624" s="434" t="str">
        <f t="array" ref="H624">IFERROR(IF(INDEX('Disaggregation Data'!$N$315:$N$616,MATCH(LEFT(X624,255),LEFT('Disaggregation Data'!$J$315:$J$616,255),0))=0,"",INDEX('Disaggregation Data'!$N$315:$N$616,MATCH(LEFT(X624,255),LEFT('Disaggregation Data'!J$315:$J$616,255),0))),"")</f>
        <v/>
      </c>
      <c r="I624" s="434" t="str">
        <f t="array" ref="I624">IFERROR(IF(INDEX('Disaggregation Data'!$Q$315:$Q$616,MATCH(LEFT(X624,255),LEFT('Disaggregation Data'!$J$315:$J$616,255),0))=0,"",INDEX('Disaggregation Data'!$Q$315:$Q$616,MATCH(LEFT(X624,255),LEFT('Disaggregation Data'!J$315:$J$616,255),0))),"")</f>
        <v/>
      </c>
      <c r="J624" s="448" t="str">
        <f t="array" ref="J624">IFERROR(IF(INDEX('Disaggregation Data'!$R$315:$R$616,MATCH(LEFT(X624,255),LEFT('Disaggregation Data'!$J$315:$J$616,255),0))=0,"",INDEX('Disaggregation Data'!$R$315:$R$616,MATCH(LEFT(X624,255),LEFT('Disaggregation Data'!J$315:$J$616,255),0))),"")</f>
        <v/>
      </c>
      <c r="K624" s="485"/>
      <c r="L624" s="485"/>
      <c r="M624" s="485"/>
      <c r="N624" s="485"/>
      <c r="O624" s="485"/>
      <c r="P624" s="430"/>
      <c r="Q624" s="430"/>
      <c r="R624" s="430"/>
      <c r="S624" s="430"/>
      <c r="T624" s="430"/>
      <c r="U624" s="434" t="str">
        <f t="array" ref="U624">IFERROR(IF(INDEX('Disaggregation Data'!$O$315:$O$616,MATCH(LEFT(X624,255),LEFT('Disaggregation Data'!$J$315:$J$616,255),0))=0,"",INDEX('Disaggregation Data'!$O$315:$O$616,MATCH(LEFT(X624,255),LEFT('Disaggregation Data'!J$315:$J$616,255),0))),"")</f>
        <v/>
      </c>
      <c r="V624" s="448" t="str">
        <f t="array" ref="V624">IFERROR(IF(INDEX('Disaggregation Data'!$P$315:$P$616,MATCH(LEFT(X624,255),LEFT('Disaggregation Data'!$J$315:$J$616,255),0))=0,"",INDEX('Disaggregation Data'!$P$315:$P$616,MATCH(LEFT(X624,255),LEFT('Disaggregation Data'!J$315:$J$616,255),0))),"")</f>
        <v/>
      </c>
      <c r="W624" s="528"/>
      <c r="X624" s="528" t="str">
        <f t="shared" si="40"/>
        <v/>
      </c>
      <c r="Y624" s="528">
        <f t="shared" si="41"/>
        <v>227</v>
      </c>
      <c r="Z624" s="528" t="str">
        <f t="shared" si="42"/>
        <v/>
      </c>
      <c r="AA624" s="528" t="b">
        <f t="shared" si="43"/>
        <v>0</v>
      </c>
      <c r="AB624" s="528" t="s">
        <v>2337</v>
      </c>
      <c r="AC624" s="528" t="str">
        <f t="array" ref="AC624">IFERROR(IF(INDEX('Disaggregation Records'!$G$95:$G$183,MATCH(LEFT(Z624,255),LEFT('Disaggregation Records'!$D$95:$D$183,255),0))=0,"",INDEX('Disaggregation Records'!$G$95:$G$183,MATCH(LEFT(Z624,255),LEFT('Disaggregation Records'!$D$95:$D$183,255),0))),"")</f>
        <v/>
      </c>
      <c r="AD624" s="528" t="s">
        <v>966</v>
      </c>
      <c r="AE624" s="393"/>
      <c r="AF624" s="134"/>
      <c r="AG624" s="134"/>
    </row>
    <row r="625" spans="1:33" ht="47.1" customHeight="1" x14ac:dyDescent="0.25">
      <c r="A625" s="410">
        <v>30</v>
      </c>
      <c r="B625" s="428" t="str">
        <f>IFERROR(VLOOKUP(A625,'Coverage Indicators - Section D'!$A$10:$Y$42,25,FALSE),"")</f>
        <v/>
      </c>
      <c r="C625" s="523" t="str">
        <f t="array" ref="C625">IFERROR(IF(INDEX('Disaggregation Records'!$E$95:$E$183,MATCH(LEFT(Z625,255),LEFT('Disaggregation Records'!$D$95:$D$183,255),0))=0,"",INDEX('Disaggregation Records'!$E$95:$E$183,MATCH(LEFT(Z625,255),LEFT('Disaggregation Records'!$D$95:$D$183,255),0))),"")</f>
        <v/>
      </c>
      <c r="D625" s="523" t="str">
        <f t="array" ref="D625">IFERROR(IF(INDEX('Disaggregation Records'!$F$95:$F$183,MATCH(LEFT(Z625,255),LEFT('Disaggregation Records'!$D$95:$D$183,255),0))=0,"",INDEX('Disaggregation Records'!$F$95:$F$183,MATCH(LEFT(Z625,255),LEFT('Disaggregation Records'!$D$95:$D$183,255),0))),"")</f>
        <v/>
      </c>
      <c r="E625" s="430" t="str">
        <f t="array" ref="E625">IFERROR(IF(INDEX('Disaggregation Data'!$K$315:$K$616,MATCH(LEFT(X625,255),LEFT('Disaggregation Data'!$J$315:$J$616,255),0))=0,"",INDEX('Disaggregation Data'!$K$315:$K$616,MATCH(LEFT(X625,255),LEFT('Disaggregation Data'!J$315:$J$616,255),0))),"")</f>
        <v/>
      </c>
      <c r="F625" s="431" t="str">
        <f t="array" ref="F625">IFERROR(IF(INDEX('Disaggregation Data'!$L$315:$L$616,MATCH(LEFT(X625,255),LEFT('Disaggregation Data'!$J$315:$J$616,255),0))=0,"",INDEX('Disaggregation Data'!$L$315:$L$616,MATCH(LEFT(X625,255),LEFT('Disaggregation Data'!J$315:$J$616,255),0))),"")</f>
        <v/>
      </c>
      <c r="G625" s="495" t="str">
        <f t="array" ref="G625">IFERROR(IF(INDEX('Disaggregation Data'!$M$315:$M$616,MATCH(LEFT(X625,255),LEFT('Disaggregation Data'!$J$315:$J$616,255),0))=0,(E625/F625)*100,INDEX('Disaggregation Data'!$M$315:$M$616,MATCH(LEFT(X625,255),LEFT('Disaggregation Data'!J$315:$J$616,255),0))),"")</f>
        <v/>
      </c>
      <c r="H625" s="434" t="str">
        <f t="array" ref="H625">IFERROR(IF(INDEX('Disaggregation Data'!$N$315:$N$616,MATCH(LEFT(X625,255),LEFT('Disaggregation Data'!$J$315:$J$616,255),0))=0,"",INDEX('Disaggregation Data'!$N$315:$N$616,MATCH(LEFT(X625,255),LEFT('Disaggregation Data'!J$315:$J$616,255),0))),"")</f>
        <v/>
      </c>
      <c r="I625" s="434" t="str">
        <f t="array" ref="I625">IFERROR(IF(INDEX('Disaggregation Data'!$Q$315:$Q$616,MATCH(LEFT(X625,255),LEFT('Disaggregation Data'!$J$315:$J$616,255),0))=0,"",INDEX('Disaggregation Data'!$Q$315:$Q$616,MATCH(LEFT(X625,255),LEFT('Disaggregation Data'!J$315:$J$616,255),0))),"")</f>
        <v/>
      </c>
      <c r="J625" s="448" t="str">
        <f t="array" ref="J625">IFERROR(IF(INDEX('Disaggregation Data'!$R$315:$R$616,MATCH(LEFT(X625,255),LEFT('Disaggregation Data'!$J$315:$J$616,255),0))=0,"",INDEX('Disaggregation Data'!$R$315:$R$616,MATCH(LEFT(X625,255),LEFT('Disaggregation Data'!J$315:$J$616,255),0))),"")</f>
        <v/>
      </c>
      <c r="K625" s="485"/>
      <c r="L625" s="485"/>
      <c r="M625" s="485"/>
      <c r="N625" s="485"/>
      <c r="O625" s="485"/>
      <c r="P625" s="430"/>
      <c r="Q625" s="430"/>
      <c r="R625" s="430"/>
      <c r="S625" s="430"/>
      <c r="T625" s="430"/>
      <c r="U625" s="434" t="str">
        <f t="array" ref="U625">IFERROR(IF(INDEX('Disaggregation Data'!$O$315:$O$616,MATCH(LEFT(X625,255),LEFT('Disaggregation Data'!$J$315:$J$616,255),0))=0,"",INDEX('Disaggregation Data'!$O$315:$O$616,MATCH(LEFT(X625,255),LEFT('Disaggregation Data'!J$315:$J$616,255),0))),"")</f>
        <v/>
      </c>
      <c r="V625" s="448" t="str">
        <f t="array" ref="V625">IFERROR(IF(INDEX('Disaggregation Data'!$P$315:$P$616,MATCH(LEFT(X625,255),LEFT('Disaggregation Data'!$J$315:$J$616,255),0))=0,"",INDEX('Disaggregation Data'!$P$315:$P$616,MATCH(LEFT(X625,255),LEFT('Disaggregation Data'!J$315:$J$616,255),0))),"")</f>
        <v/>
      </c>
      <c r="W625" s="528"/>
      <c r="X625" s="528" t="str">
        <f t="shared" si="40"/>
        <v/>
      </c>
      <c r="Y625" s="528">
        <f t="shared" si="41"/>
        <v>228</v>
      </c>
      <c r="Z625" s="528" t="str">
        <f t="shared" si="42"/>
        <v/>
      </c>
      <c r="AA625" s="528" t="b">
        <f t="shared" si="43"/>
        <v>0</v>
      </c>
      <c r="AB625" s="528" t="s">
        <v>2338</v>
      </c>
      <c r="AC625" s="528" t="str">
        <f t="array" ref="AC625">IFERROR(IF(INDEX('Disaggregation Records'!$G$95:$G$183,MATCH(LEFT(Z625,255),LEFT('Disaggregation Records'!$D$95:$D$183,255),0))=0,"",INDEX('Disaggregation Records'!$G$95:$G$183,MATCH(LEFT(Z625,255),LEFT('Disaggregation Records'!$D$95:$D$183,255),0))),"")</f>
        <v/>
      </c>
      <c r="AD625" s="528" t="s">
        <v>966</v>
      </c>
      <c r="AE625" s="393"/>
      <c r="AF625" s="134"/>
      <c r="AG625" s="134"/>
    </row>
    <row r="626" spans="1:33" ht="47.1" customHeight="1" x14ac:dyDescent="0.25">
      <c r="A626" s="410">
        <v>30</v>
      </c>
      <c r="B626" s="428" t="str">
        <f>IFERROR(VLOOKUP(A626,'Coverage Indicators - Section D'!$A$10:$Y$42,25,FALSE),"")</f>
        <v/>
      </c>
      <c r="C626" s="523" t="str">
        <f t="array" ref="C626">IFERROR(IF(INDEX('Disaggregation Records'!$E$95:$E$183,MATCH(LEFT(Z626,255),LEFT('Disaggregation Records'!$D$95:$D$183,255),0))=0,"",INDEX('Disaggregation Records'!$E$95:$E$183,MATCH(LEFT(Z626,255),LEFT('Disaggregation Records'!$D$95:$D$183,255),0))),"")</f>
        <v/>
      </c>
      <c r="D626" s="523" t="str">
        <f t="array" ref="D626">IFERROR(IF(INDEX('Disaggregation Records'!$F$95:$F$183,MATCH(LEFT(Z626,255),LEFT('Disaggregation Records'!$D$95:$D$183,255),0))=0,"",INDEX('Disaggregation Records'!$F$95:$F$183,MATCH(LEFT(Z626,255),LEFT('Disaggregation Records'!$D$95:$D$183,255),0))),"")</f>
        <v/>
      </c>
      <c r="E626" s="430" t="str">
        <f t="array" ref="E626">IFERROR(IF(INDEX('Disaggregation Data'!$K$315:$K$616,MATCH(LEFT(X626,255),LEFT('Disaggregation Data'!$J$315:$J$616,255),0))=0,"",INDEX('Disaggregation Data'!$K$315:$K$616,MATCH(LEFT(X626,255),LEFT('Disaggregation Data'!J$315:$J$616,255),0))),"")</f>
        <v/>
      </c>
      <c r="F626" s="431" t="str">
        <f t="array" ref="F626">IFERROR(IF(INDEX('Disaggregation Data'!$L$315:$L$616,MATCH(LEFT(X626,255),LEFT('Disaggregation Data'!$J$315:$J$616,255),0))=0,"",INDEX('Disaggregation Data'!$L$315:$L$616,MATCH(LEFT(X626,255),LEFT('Disaggregation Data'!J$315:$J$616,255),0))),"")</f>
        <v/>
      </c>
      <c r="G626" s="495" t="str">
        <f t="array" ref="G626">IFERROR(IF(INDEX('Disaggregation Data'!$M$315:$M$616,MATCH(LEFT(X626,255),LEFT('Disaggregation Data'!$J$315:$J$616,255),0))=0,(E626/F626)*100,INDEX('Disaggregation Data'!$M$315:$M$616,MATCH(LEFT(X626,255),LEFT('Disaggregation Data'!J$315:$J$616,255),0))),"")</f>
        <v/>
      </c>
      <c r="H626" s="434" t="str">
        <f t="array" ref="H626">IFERROR(IF(INDEX('Disaggregation Data'!$N$315:$N$616,MATCH(LEFT(X626,255),LEFT('Disaggregation Data'!$J$315:$J$616,255),0))=0,"",INDEX('Disaggregation Data'!$N$315:$N$616,MATCH(LEFT(X626,255),LEFT('Disaggregation Data'!J$315:$J$616,255),0))),"")</f>
        <v/>
      </c>
      <c r="I626" s="434" t="str">
        <f t="array" ref="I626">IFERROR(IF(INDEX('Disaggregation Data'!$Q$315:$Q$616,MATCH(LEFT(X626,255),LEFT('Disaggregation Data'!$J$315:$J$616,255),0))=0,"",INDEX('Disaggregation Data'!$Q$315:$Q$616,MATCH(LEFT(X626,255),LEFT('Disaggregation Data'!J$315:$J$616,255),0))),"")</f>
        <v/>
      </c>
      <c r="J626" s="448" t="str">
        <f t="array" ref="J626">IFERROR(IF(INDEX('Disaggregation Data'!$R$315:$R$616,MATCH(LEFT(X626,255),LEFT('Disaggregation Data'!$J$315:$J$616,255),0))=0,"",INDEX('Disaggregation Data'!$R$315:$R$616,MATCH(LEFT(X626,255),LEFT('Disaggregation Data'!J$315:$J$616,255),0))),"")</f>
        <v/>
      </c>
      <c r="K626" s="485"/>
      <c r="L626" s="485"/>
      <c r="M626" s="485"/>
      <c r="N626" s="485"/>
      <c r="O626" s="485"/>
      <c r="P626" s="430"/>
      <c r="Q626" s="430"/>
      <c r="R626" s="430"/>
      <c r="S626" s="430"/>
      <c r="T626" s="430"/>
      <c r="U626" s="434" t="str">
        <f t="array" ref="U626">IFERROR(IF(INDEX('Disaggregation Data'!$O$315:$O$616,MATCH(LEFT(X626,255),LEFT('Disaggregation Data'!$J$315:$J$616,255),0))=0,"",INDEX('Disaggregation Data'!$O$315:$O$616,MATCH(LEFT(X626,255),LEFT('Disaggregation Data'!J$315:$J$616,255),0))),"")</f>
        <v/>
      </c>
      <c r="V626" s="448" t="str">
        <f t="array" ref="V626">IFERROR(IF(INDEX('Disaggregation Data'!$P$315:$P$616,MATCH(LEFT(X626,255),LEFT('Disaggregation Data'!$J$315:$J$616,255),0))=0,"",INDEX('Disaggregation Data'!$P$315:$P$616,MATCH(LEFT(X626,255),LEFT('Disaggregation Data'!J$315:$J$616,255),0))),"")</f>
        <v/>
      </c>
      <c r="W626" s="528"/>
      <c r="X626" s="528" t="str">
        <f t="shared" si="40"/>
        <v/>
      </c>
      <c r="Y626" s="528">
        <f t="shared" si="41"/>
        <v>229</v>
      </c>
      <c r="Z626" s="528" t="str">
        <f t="shared" si="42"/>
        <v/>
      </c>
      <c r="AA626" s="528" t="b">
        <f t="shared" si="43"/>
        <v>0</v>
      </c>
      <c r="AB626" s="528" t="s">
        <v>2339</v>
      </c>
      <c r="AC626" s="528" t="str">
        <f t="array" ref="AC626">IFERROR(IF(INDEX('Disaggregation Records'!$G$95:$G$183,MATCH(LEFT(Z626,255),LEFT('Disaggregation Records'!$D$95:$D$183,255),0))=0,"",INDEX('Disaggregation Records'!$G$95:$G$183,MATCH(LEFT(Z626,255),LEFT('Disaggregation Records'!$D$95:$D$183,255),0))),"")</f>
        <v/>
      </c>
      <c r="AD626" s="528" t="s">
        <v>966</v>
      </c>
      <c r="AE626" s="393"/>
      <c r="AF626" s="134"/>
      <c r="AG626" s="134"/>
    </row>
    <row r="627" spans="1:33" ht="2.85" customHeight="1" thickBot="1" x14ac:dyDescent="0.3">
      <c r="A627" s="64"/>
      <c r="B627" s="65"/>
      <c r="C627" s="65"/>
      <c r="D627" s="65"/>
      <c r="E627" s="65"/>
      <c r="F627" s="65"/>
      <c r="G627" s="65"/>
      <c r="H627" s="65"/>
      <c r="I627" s="65"/>
      <c r="J627" s="65"/>
      <c r="K627" s="65"/>
      <c r="L627" s="65"/>
      <c r="M627" s="65"/>
      <c r="N627" s="65"/>
      <c r="O627" s="65"/>
      <c r="P627" s="65"/>
      <c r="Q627" s="65"/>
      <c r="R627" s="125"/>
      <c r="S627" s="125"/>
      <c r="T627" s="125"/>
      <c r="U627" s="125"/>
      <c r="V627" s="125"/>
      <c r="W627" s="125"/>
      <c r="X627" s="125"/>
      <c r="Y627" s="125"/>
      <c r="Z627" s="125"/>
      <c r="AA627" s="125"/>
      <c r="AB627" s="125"/>
      <c r="AC627" s="125" t="s">
        <v>172</v>
      </c>
      <c r="AD627" s="125"/>
      <c r="AE627" s="60"/>
      <c r="AF627" s="134"/>
      <c r="AG627" s="134"/>
    </row>
    <row r="628" spans="1:33" ht="30" customHeight="1" x14ac:dyDescent="0.25">
      <c r="AF628" s="134"/>
      <c r="AG628" s="134"/>
    </row>
    <row r="629" spans="1:33" ht="30" customHeight="1" x14ac:dyDescent="0.25"/>
    <row r="630" spans="1:33" ht="30" customHeight="1" x14ac:dyDescent="0.25"/>
    <row r="631" spans="1:33" x14ac:dyDescent="0.25">
      <c r="A631" s="66" t="s">
        <v>85</v>
      </c>
    </row>
  </sheetData>
  <sheetProtection algorithmName="SHA-512" hashValue="6bzg3M6Q+MLjoMeS29VmA04wM8LrzwbaqdrhSTdIgnUVWJXFT10TgFXio+uOPJvTtd4vdmCGXVWewoshAEK5hg==" saltValue="Vd+yTMowsx/dxieD7pPLLA==" spinCount="100000" sheet="1" objects="1" scenarios="1" formatCells="0" sort="0" autoFilter="0"/>
  <mergeCells count="5">
    <mergeCell ref="A1:J2"/>
    <mergeCell ref="A6:H6"/>
    <mergeCell ref="A165:H165"/>
    <mergeCell ref="A324:Q324"/>
    <mergeCell ref="R324:U324"/>
  </mergeCells>
  <conditionalFormatting sqref="A8:D158">
    <cfRule type="expression" dxfId="26" priority="16">
      <formula>MOD($A8,2)=1</formula>
    </cfRule>
    <cfRule type="expression" dxfId="25" priority="17">
      <formula>MOD($A8,2)=0</formula>
    </cfRule>
  </conditionalFormatting>
  <conditionalFormatting sqref="A167:D317">
    <cfRule type="expression" dxfId="24" priority="14">
      <formula>MOD($A8,2)=1</formula>
    </cfRule>
    <cfRule type="expression" dxfId="23" priority="15">
      <formula>MOD($A167,2)=0</formula>
    </cfRule>
  </conditionalFormatting>
  <conditionalFormatting sqref="A326:D626">
    <cfRule type="expression" dxfId="22" priority="12">
      <formula>MOD($A326,2)=1</formula>
    </cfRule>
    <cfRule type="expression" dxfId="21" priority="13">
      <formula>MOD($A326,2)=0</formula>
    </cfRule>
  </conditionalFormatting>
  <conditionalFormatting sqref="A8:H158 A167:H317 A326:H626 J326:Q626">
    <cfRule type="expression" dxfId="20" priority="11">
      <formula>$C8=""</formula>
    </cfRule>
  </conditionalFormatting>
  <conditionalFormatting sqref="V326:V626">
    <cfRule type="expression" dxfId="19" priority="10">
      <formula>$C326=""</formula>
    </cfRule>
  </conditionalFormatting>
  <conditionalFormatting sqref="U326:U626">
    <cfRule type="expression" dxfId="18" priority="9">
      <formula>$C326=""</formula>
    </cfRule>
  </conditionalFormatting>
  <conditionalFormatting sqref="I326:I626">
    <cfRule type="expression" dxfId="17" priority="8">
      <formula>$C326=""</formula>
    </cfRule>
  </conditionalFormatting>
  <conditionalFormatting sqref="R326:S626">
    <cfRule type="expression" dxfId="16" priority="7">
      <formula>$C326=""</formula>
    </cfRule>
  </conditionalFormatting>
  <conditionalFormatting sqref="T326:T626">
    <cfRule type="expression" dxfId="15" priority="6">
      <formula>$C326=""</formula>
    </cfRule>
  </conditionalFormatting>
  <conditionalFormatting sqref="I8:J158">
    <cfRule type="expression" dxfId="14" priority="5">
      <formula>$C8=""</formula>
    </cfRule>
  </conditionalFormatting>
  <conditionalFormatting sqref="I167:J317">
    <cfRule type="expression" dxfId="13" priority="4">
      <formula>$C167=""</formula>
    </cfRule>
  </conditionalFormatting>
  <conditionalFormatting sqref="A8:J16 A167:J175">
    <cfRule type="expression" dxfId="12" priority="3">
      <formula>$O8:$O159="[Record ID]"</formula>
    </cfRule>
  </conditionalFormatting>
  <conditionalFormatting sqref="A326:V626">
    <cfRule type="expression" dxfId="11" priority="1">
      <formula>$AB326:$AB627="[Record ID]"</formula>
    </cfRule>
  </conditionalFormatting>
  <conditionalFormatting sqref="A17:J25">
    <cfRule type="expression" dxfId="10" priority="41">
      <formula>$O17:$O318="[Record ID]"</formula>
    </cfRule>
  </conditionalFormatting>
  <conditionalFormatting sqref="A176:J317">
    <cfRule type="expression" dxfId="9" priority="43">
      <formula>$O176:$O627="[Record ID]"</formula>
    </cfRule>
  </conditionalFormatting>
  <conditionalFormatting sqref="A26:J158">
    <cfRule type="expression" dxfId="8" priority="45">
      <formula>$O26:$O627="[Record ID]"</formula>
    </cfRule>
  </conditionalFormatting>
  <dataValidations count="9">
    <dataValidation allowBlank="1" showInputMessage="1" showErrorMessage="1" prompt="To ensure data consistency please ensure that all thousands are separated with a comma and all decimals are separated with a decimal. (e.g. 1,000,000.96)" sqref="E326:G626" xr:uid="{00000000-0002-0000-0500-000000000000}"/>
    <dataValidation type="decimal" allowBlank="1" showInputMessage="1" showErrorMessage="1" errorTitle="X-Author for Excel" error="Please enter a valid numeric value. Valid range for Impact Indicator Number is -1E+18 to 1E+18." promptTitle="X-Author for Excel" sqref="A8:A158" xr:uid="{00000000-0002-0000-0500-000001000000}">
      <formula1>-1000000000000000000</formula1>
      <formula2>1000000000000000000</formula2>
    </dataValidation>
    <dataValidation type="list" allowBlank="1" showInputMessage="1" showErrorMessage="1" errorTitle="X-Author for Excel" error="Please select a value from the drop-down." promptTitle="X-Author for Excel" sqref="F8:F158" xr:uid="{00000000-0002-0000-0500-000002000000}">
      <formula1>IF(IFERROR(ROWS(INDIRECT(SUBSTITUTE("AIM_Impact_Disaggregation__c.AIM_Baseline_Year__c"," ","_"))),-1) &lt; 0, XAuthorInvalidPicklistData,INDIRECT(SUBSTITUTE("AIM_Impact_Disaggregation__c.AIM_Baseline_Year__c"," ","_")))</formula1>
    </dataValidation>
    <dataValidation type="list" allowBlank="1" showInputMessage="1" showErrorMessage="1" errorTitle="X-Author for Excel" error="Please select either TRUE or FALSE from the dropdown." promptTitle="X-Author for Excel" sqref="N8:N158 N167:N317 AA326:AA626" xr:uid="{00000000-0002-0000-0500-000003000000}">
      <formula1>"TRUE,FALSE"</formula1>
    </dataValidation>
    <dataValidation type="custom" allowBlank="1" showInputMessage="1" showErrorMessage="1" errorTitle="X-Author for Excel" error="Id and Lookup fields are not editable." promptTitle="X-Author for Excel" sqref="O8:Q158 O167:Q317 AB326:AD626" xr:uid="{00000000-0002-0000-0500-000004000000}">
      <formula1>""</formula1>
    </dataValidation>
    <dataValidation type="decimal" allowBlank="1" showInputMessage="1" showErrorMessage="1" errorTitle="X-Author for Excel" error="Please enter a valid numeric value. Valid range for Outcome Indicator Number is -1E+18 to 1E+18." promptTitle="X-Author for Excel" sqref="A167:A317" xr:uid="{00000000-0002-0000-0500-000005000000}">
      <formula1>-1000000000000000000</formula1>
      <formula2>1000000000000000000</formula2>
    </dataValidation>
    <dataValidation type="list" allowBlank="1" showInputMessage="1" showErrorMessage="1" errorTitle="X-Author for Excel" error="Please select a value from the drop-down." promptTitle="X-Author for Excel" sqref="F167:F317" xr:uid="{00000000-0002-0000-0500-000006000000}">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Coverage Indicator Number is -1E+18 to 1E+18." promptTitle="X-Author for Excel" sqref="A326:A626" xr:uid="{00000000-0002-0000-0500-000007000000}">
      <formula1>-1000000000000000000</formula1>
      <formula2>1000000000000000000</formula2>
    </dataValidation>
    <dataValidation type="list" allowBlank="1" showInputMessage="1" showErrorMessage="1" errorTitle="X-Author for Excel" error="Please select a value from the drop-down." promptTitle="X-Author for Excel" sqref="H326:H626" xr:uid="{00000000-0002-0000-0500-000008000000}">
      <formula1>IF(IFERROR(ROWS(INDIRECT(SUBSTITUTE("AIM_Coverage_Disaggregation__c.AIM_Year__c"," ","_"))),-1) &lt; 0, XAuthorInvalidPicklistData,INDIRECT(SUBSTITUTE("AIM_Coverage_Disaggregation__c.AIM_Year__c"," ","_")))</formula1>
    </dataValidation>
  </dataValidations>
  <hyperlinks>
    <hyperlink ref="A631" location="' Disaggregation - Section E'!A4" display="' Disaggregation - Section E'!A4" xr:uid="{00000000-0004-0000-0500-000000000000}"/>
    <hyperlink ref="B4" location="_b9c6b527_c2c5_4200_bb21_b9257f2bb2c1" display="Impact " xr:uid="{00000000-0004-0000-0500-000001000000}"/>
    <hyperlink ref="C4" location="_a395564a_2e4f_42b7_9d4d_76ed548224d3" display="Outcome " xr:uid="{00000000-0004-0000-0500-000002000000}"/>
    <hyperlink ref="D4" location="_e6620337_bf44_48f3_a7fd_0125cc2c6be7" display="Coverage" xr:uid="{00000000-0004-0000-0500-000003000000}"/>
  </hyperlinks>
  <pageMargins left="0.7" right="0.7" top="0.75" bottom="0.75" header="0.3" footer="0.3"/>
  <pageSetup paperSize="8" scale="5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D1:S615"/>
  <sheetViews>
    <sheetView topLeftCell="C1" workbookViewId="0">
      <selection activeCell="M15" sqref="M15:M16"/>
    </sheetView>
  </sheetViews>
  <sheetFormatPr defaultColWidth="8.875" defaultRowHeight="12.75" x14ac:dyDescent="0.2"/>
  <cols>
    <col min="1" max="3" width="8.875" style="11"/>
    <col min="4" max="4" width="20.625" style="11" bestFit="1" customWidth="1"/>
    <col min="5" max="5" width="22.125" style="11" bestFit="1" customWidth="1"/>
    <col min="6" max="6" width="18.625" style="11" bestFit="1" customWidth="1"/>
    <col min="7" max="7" width="8.875" style="11"/>
    <col min="8" max="8" width="8.625" style="11" bestFit="1" customWidth="1"/>
    <col min="9" max="9" width="13" style="11" bestFit="1" customWidth="1"/>
    <col min="10" max="10" width="38.875" style="11" bestFit="1" customWidth="1"/>
    <col min="11" max="11" width="12.625" style="11" bestFit="1" customWidth="1"/>
    <col min="12" max="12" width="12.125" style="11" bestFit="1" customWidth="1"/>
    <col min="13" max="13" width="14" style="11" bestFit="1" customWidth="1"/>
    <col min="14" max="14" width="9.625" style="11" bestFit="1" customWidth="1"/>
    <col min="15" max="15" width="13.875" style="11" customWidth="1"/>
    <col min="16" max="16384" width="8.875" style="11"/>
  </cols>
  <sheetData>
    <row r="1" spans="4:17" x14ac:dyDescent="0.2">
      <c r="D1" s="8" t="s">
        <v>154</v>
      </c>
    </row>
    <row r="2" spans="4:17" x14ac:dyDescent="0.2">
      <c r="D2" s="537" t="s">
        <v>149</v>
      </c>
      <c r="E2" s="537" t="s">
        <v>151</v>
      </c>
      <c r="F2" s="537" t="s">
        <v>332</v>
      </c>
      <c r="G2" s="537"/>
      <c r="H2" s="537" t="s">
        <v>334</v>
      </c>
      <c r="I2" s="537" t="s">
        <v>336</v>
      </c>
      <c r="J2" s="537" t="s">
        <v>152</v>
      </c>
      <c r="K2" s="537" t="s">
        <v>8</v>
      </c>
      <c r="L2" s="537" t="s">
        <v>9</v>
      </c>
      <c r="M2" s="537" t="s">
        <v>7</v>
      </c>
      <c r="N2" s="537" t="s">
        <v>5</v>
      </c>
      <c r="O2" s="537" t="s">
        <v>226</v>
      </c>
      <c r="P2" s="537" t="s">
        <v>228</v>
      </c>
      <c r="Q2" s="537" t="s">
        <v>30</v>
      </c>
    </row>
    <row r="3" spans="4:17" hidden="1" x14ac:dyDescent="0.2">
      <c r="D3" s="538" t="s">
        <v>148</v>
      </c>
      <c r="E3" s="537" t="s">
        <v>150</v>
      </c>
      <c r="F3" s="538" t="s">
        <v>331</v>
      </c>
      <c r="G3" s="537"/>
      <c r="H3" s="538" t="s">
        <v>333</v>
      </c>
      <c r="I3" s="538" t="s">
        <v>335</v>
      </c>
      <c r="J3" s="537" t="str">
        <f>F3&amp;H3&amp;I3</f>
        <v>[Impact Indicator Name FR][Category FR][Disaggregation FR]</v>
      </c>
      <c r="K3" s="538" t="s">
        <v>18</v>
      </c>
      <c r="L3" s="538" t="s">
        <v>19</v>
      </c>
      <c r="M3" s="538" t="s">
        <v>20</v>
      </c>
      <c r="N3" s="538" t="s">
        <v>56</v>
      </c>
      <c r="O3" s="538" t="s">
        <v>225</v>
      </c>
      <c r="P3" s="538" t="s">
        <v>227</v>
      </c>
      <c r="Q3" s="537" t="s">
        <v>29</v>
      </c>
    </row>
    <row r="4" spans="4:17" x14ac:dyDescent="0.2">
      <c r="D4" s="538" t="s">
        <v>2993</v>
      </c>
      <c r="E4" s="537" t="s">
        <v>2994</v>
      </c>
      <c r="F4" s="538" t="s">
        <v>2410</v>
      </c>
      <c r="G4" s="537"/>
      <c r="H4" s="538" t="s">
        <v>2344</v>
      </c>
      <c r="I4" s="538" t="s">
        <v>2396</v>
      </c>
      <c r="J4" s="537" t="str">
        <f t="shared" ref="J4:J67" si="0">F4&amp;H4&amp;I4</f>
        <v>Malaria I-3.1(M): Nombre de décès de patients hospitalisés dus au paludisme : taux pour 100 000 habitants par anAge&lt;5 ans</v>
      </c>
      <c r="K4" s="538" t="s">
        <v>1707</v>
      </c>
      <c r="L4" s="538" t="s">
        <v>389</v>
      </c>
      <c r="M4" s="538" t="s">
        <v>437</v>
      </c>
      <c r="N4" s="538" t="s">
        <v>1709</v>
      </c>
      <c r="O4" s="538" t="s">
        <v>437</v>
      </c>
      <c r="P4" s="538" t="s">
        <v>1708</v>
      </c>
      <c r="Q4" s="537" t="s">
        <v>1710</v>
      </c>
    </row>
    <row r="5" spans="4:17" x14ac:dyDescent="0.2">
      <c r="D5" s="538" t="s">
        <v>2995</v>
      </c>
      <c r="E5" s="537" t="s">
        <v>2994</v>
      </c>
      <c r="F5" s="538" t="s">
        <v>2410</v>
      </c>
      <c r="G5" s="537"/>
      <c r="H5" s="538" t="s">
        <v>2344</v>
      </c>
      <c r="I5" s="538" t="s">
        <v>2398</v>
      </c>
      <c r="J5" s="537" t="str">
        <f t="shared" si="0"/>
        <v>Malaria I-3.1(M): Nombre de décès de patients hospitalisés dus au paludisme : taux pour 100 000 habitants par anAge+ de 5 ans</v>
      </c>
      <c r="K5" s="538" t="s">
        <v>1711</v>
      </c>
      <c r="L5" s="538" t="s">
        <v>389</v>
      </c>
      <c r="M5" s="538" t="s">
        <v>437</v>
      </c>
      <c r="N5" s="538" t="s">
        <v>1713</v>
      </c>
      <c r="O5" s="538" t="s">
        <v>437</v>
      </c>
      <c r="P5" s="538" t="s">
        <v>1712</v>
      </c>
      <c r="Q5" s="537" t="s">
        <v>1714</v>
      </c>
    </row>
    <row r="6" spans="4:17" x14ac:dyDescent="0.2">
      <c r="D6" s="538" t="s">
        <v>2996</v>
      </c>
      <c r="E6" s="537" t="s">
        <v>2994</v>
      </c>
      <c r="F6" s="538" t="s">
        <v>2410</v>
      </c>
      <c r="G6" s="537"/>
      <c r="H6" s="538"/>
      <c r="I6" s="538"/>
      <c r="J6" s="537" t="str">
        <f t="shared" si="0"/>
        <v>Malaria I-3.1(M): Nombre de décès de patients hospitalisés dus au paludisme : taux pour 100 000 habitants par an</v>
      </c>
      <c r="K6" s="538"/>
      <c r="L6" s="538"/>
      <c r="M6" s="538"/>
      <c r="N6" s="538"/>
      <c r="O6" s="538"/>
      <c r="P6" s="538"/>
      <c r="Q6" s="537" t="s">
        <v>1715</v>
      </c>
    </row>
    <row r="7" spans="4:17" x14ac:dyDescent="0.2">
      <c r="D7" s="538" t="s">
        <v>2997</v>
      </c>
      <c r="E7" s="537" t="s">
        <v>2994</v>
      </c>
      <c r="F7" s="538" t="s">
        <v>2410</v>
      </c>
      <c r="G7" s="537"/>
      <c r="H7" s="538"/>
      <c r="I7" s="538"/>
      <c r="J7" s="537" t="str">
        <f t="shared" si="0"/>
        <v>Malaria I-3.1(M): Nombre de décès de patients hospitalisés dus au paludisme : taux pour 100 000 habitants par an</v>
      </c>
      <c r="K7" s="538"/>
      <c r="L7" s="538"/>
      <c r="M7" s="538"/>
      <c r="N7" s="538"/>
      <c r="O7" s="538"/>
      <c r="P7" s="538"/>
      <c r="Q7" s="537" t="s">
        <v>1716</v>
      </c>
    </row>
    <row r="8" spans="4:17" x14ac:dyDescent="0.2">
      <c r="D8" s="538" t="s">
        <v>2998</v>
      </c>
      <c r="E8" s="537" t="s">
        <v>2994</v>
      </c>
      <c r="F8" s="538" t="s">
        <v>2410</v>
      </c>
      <c r="G8" s="537"/>
      <c r="H8" s="538"/>
      <c r="I8" s="538"/>
      <c r="J8" s="537" t="str">
        <f t="shared" si="0"/>
        <v>Malaria I-3.1(M): Nombre de décès de patients hospitalisés dus au paludisme : taux pour 100 000 habitants par an</v>
      </c>
      <c r="K8" s="538"/>
      <c r="L8" s="538"/>
      <c r="M8" s="538"/>
      <c r="N8" s="538"/>
      <c r="O8" s="538"/>
      <c r="P8" s="538"/>
      <c r="Q8" s="537" t="s">
        <v>1717</v>
      </c>
    </row>
    <row r="9" spans="4:17" x14ac:dyDescent="0.2">
      <c r="D9" s="538" t="s">
        <v>2999</v>
      </c>
      <c r="E9" s="537" t="s">
        <v>2994</v>
      </c>
      <c r="F9" s="538" t="s">
        <v>2410</v>
      </c>
      <c r="G9" s="537"/>
      <c r="H9" s="538"/>
      <c r="I9" s="538"/>
      <c r="J9" s="537" t="str">
        <f t="shared" si="0"/>
        <v>Malaria I-3.1(M): Nombre de décès de patients hospitalisés dus au paludisme : taux pour 100 000 habitants par an</v>
      </c>
      <c r="K9" s="538"/>
      <c r="L9" s="538"/>
      <c r="M9" s="538"/>
      <c r="N9" s="538"/>
      <c r="O9" s="538"/>
      <c r="P9" s="538"/>
      <c r="Q9" s="537" t="s">
        <v>1718</v>
      </c>
    </row>
    <row r="10" spans="4:17" x14ac:dyDescent="0.2">
      <c r="D10" s="538" t="s">
        <v>3000</v>
      </c>
      <c r="E10" s="537" t="s">
        <v>2994</v>
      </c>
      <c r="F10" s="538" t="s">
        <v>2410</v>
      </c>
      <c r="G10" s="537"/>
      <c r="H10" s="538"/>
      <c r="I10" s="538"/>
      <c r="J10" s="537" t="str">
        <f t="shared" si="0"/>
        <v>Malaria I-3.1(M): Nombre de décès de patients hospitalisés dus au paludisme : taux pour 100 000 habitants par an</v>
      </c>
      <c r="K10" s="538"/>
      <c r="L10" s="538"/>
      <c r="M10" s="538"/>
      <c r="N10" s="538"/>
      <c r="O10" s="538"/>
      <c r="P10" s="538"/>
      <c r="Q10" s="537" t="s">
        <v>1719</v>
      </c>
    </row>
    <row r="11" spans="4:17" x14ac:dyDescent="0.2">
      <c r="D11" s="538" t="s">
        <v>3001</v>
      </c>
      <c r="E11" s="537" t="s">
        <v>2994</v>
      </c>
      <c r="F11" s="538" t="s">
        <v>2410</v>
      </c>
      <c r="G11" s="537"/>
      <c r="H11" s="538"/>
      <c r="I11" s="538"/>
      <c r="J11" s="537" t="str">
        <f t="shared" si="0"/>
        <v>Malaria I-3.1(M): Nombre de décès de patients hospitalisés dus au paludisme : taux pour 100 000 habitants par an</v>
      </c>
      <c r="K11" s="538"/>
      <c r="L11" s="538"/>
      <c r="M11" s="538"/>
      <c r="N11" s="538"/>
      <c r="O11" s="538"/>
      <c r="P11" s="538"/>
      <c r="Q11" s="537" t="s">
        <v>1720</v>
      </c>
    </row>
    <row r="12" spans="4:17" x14ac:dyDescent="0.2">
      <c r="D12" s="538" t="s">
        <v>3002</v>
      </c>
      <c r="E12" s="537" t="s">
        <v>2994</v>
      </c>
      <c r="F12" s="538" t="s">
        <v>2410</v>
      </c>
      <c r="G12" s="537"/>
      <c r="H12" s="538"/>
      <c r="I12" s="538"/>
      <c r="J12" s="537" t="str">
        <f t="shared" si="0"/>
        <v>Malaria I-3.1(M): Nombre de décès de patients hospitalisés dus au paludisme : taux pour 100 000 habitants par an</v>
      </c>
      <c r="K12" s="538"/>
      <c r="L12" s="538"/>
      <c r="M12" s="538"/>
      <c r="N12" s="538"/>
      <c r="O12" s="538"/>
      <c r="P12" s="538"/>
      <c r="Q12" s="537" t="s">
        <v>1721</v>
      </c>
    </row>
    <row r="13" spans="4:17" x14ac:dyDescent="0.2">
      <c r="D13" s="538" t="s">
        <v>3003</v>
      </c>
      <c r="E13" s="537" t="s">
        <v>2994</v>
      </c>
      <c r="F13" s="538" t="s">
        <v>2410</v>
      </c>
      <c r="G13" s="537"/>
      <c r="H13" s="538"/>
      <c r="I13" s="538"/>
      <c r="J13" s="537" t="str">
        <f t="shared" si="0"/>
        <v>Malaria I-3.1(M): Nombre de décès de patients hospitalisés dus au paludisme : taux pour 100 000 habitants par an</v>
      </c>
      <c r="K13" s="538"/>
      <c r="L13" s="538"/>
      <c r="M13" s="538"/>
      <c r="N13" s="538"/>
      <c r="O13" s="538"/>
      <c r="P13" s="538"/>
      <c r="Q13" s="537" t="s">
        <v>1722</v>
      </c>
    </row>
    <row r="14" spans="4:17" x14ac:dyDescent="0.2">
      <c r="D14" s="538" t="s">
        <v>3004</v>
      </c>
      <c r="E14" s="537" t="s">
        <v>3005</v>
      </c>
      <c r="F14" s="538" t="s">
        <v>2395</v>
      </c>
      <c r="G14" s="537"/>
      <c r="H14" s="538" t="s">
        <v>2344</v>
      </c>
      <c r="I14" s="538" t="s">
        <v>2396</v>
      </c>
      <c r="J14" s="537" t="str">
        <f t="shared" si="0"/>
        <v>Malaria I-1(M): Cas de paludisme enregistrés, présumés et confirmésAge&lt;5 ans</v>
      </c>
      <c r="K14" s="538" t="s">
        <v>1723</v>
      </c>
      <c r="L14" s="538" t="s">
        <v>389</v>
      </c>
      <c r="M14" s="538" t="s">
        <v>437</v>
      </c>
      <c r="N14" s="538" t="s">
        <v>1725</v>
      </c>
      <c r="O14" s="538" t="s">
        <v>437</v>
      </c>
      <c r="P14" s="538" t="s">
        <v>1724</v>
      </c>
      <c r="Q14" s="537" t="s">
        <v>1726</v>
      </c>
    </row>
    <row r="15" spans="4:17" x14ac:dyDescent="0.2">
      <c r="D15" s="538" t="s">
        <v>3006</v>
      </c>
      <c r="E15" s="537" t="s">
        <v>3005</v>
      </c>
      <c r="F15" s="538" t="s">
        <v>2395</v>
      </c>
      <c r="G15" s="537"/>
      <c r="H15" s="538" t="s">
        <v>2344</v>
      </c>
      <c r="I15" s="538" t="s">
        <v>2398</v>
      </c>
      <c r="J15" s="537" t="str">
        <f t="shared" si="0"/>
        <v>Malaria I-1(M): Cas de paludisme enregistrés, présumés et confirmésAge+ de 5 ans</v>
      </c>
      <c r="K15" s="538" t="s">
        <v>1727</v>
      </c>
      <c r="L15" s="538" t="s">
        <v>389</v>
      </c>
      <c r="M15" s="538" t="s">
        <v>437</v>
      </c>
      <c r="N15" s="538" t="s">
        <v>1729</v>
      </c>
      <c r="O15" s="538" t="s">
        <v>437</v>
      </c>
      <c r="P15" s="538" t="s">
        <v>1728</v>
      </c>
      <c r="Q15" s="537" t="s">
        <v>1730</v>
      </c>
    </row>
    <row r="16" spans="4:17" x14ac:dyDescent="0.2">
      <c r="D16" s="538" t="s">
        <v>3007</v>
      </c>
      <c r="E16" s="537" t="s">
        <v>3005</v>
      </c>
      <c r="F16" s="538" t="s">
        <v>2395</v>
      </c>
      <c r="G16" s="537"/>
      <c r="H16" s="538" t="s">
        <v>2363</v>
      </c>
      <c r="I16" s="538" t="s">
        <v>2400</v>
      </c>
      <c r="J16" s="537" t="str">
        <f t="shared" si="0"/>
        <v>Malaria I-1(M): Cas de paludisme enregistrés, présumés et confirmésEspèceP. vivax</v>
      </c>
      <c r="K16" s="538"/>
      <c r="L16" s="538"/>
      <c r="M16" s="538"/>
      <c r="N16" s="538" t="s">
        <v>1732</v>
      </c>
      <c r="O16" s="538"/>
      <c r="P16" s="538" t="s">
        <v>1731</v>
      </c>
      <c r="Q16" s="537" t="s">
        <v>1733</v>
      </c>
    </row>
    <row r="17" spans="4:17" x14ac:dyDescent="0.2">
      <c r="D17" s="538" t="s">
        <v>3008</v>
      </c>
      <c r="E17" s="537" t="s">
        <v>3005</v>
      </c>
      <c r="F17" s="538" t="s">
        <v>2395</v>
      </c>
      <c r="G17" s="537"/>
      <c r="H17" s="538" t="s">
        <v>2363</v>
      </c>
      <c r="I17" s="538" t="s">
        <v>2364</v>
      </c>
      <c r="J17" s="537" t="str">
        <f t="shared" si="0"/>
        <v>Malaria I-1(M): Cas de paludisme enregistrés, présumés et confirmésEspèceP. falciparum</v>
      </c>
      <c r="K17" s="538"/>
      <c r="L17" s="538"/>
      <c r="M17" s="538"/>
      <c r="N17" s="538" t="s">
        <v>1732</v>
      </c>
      <c r="O17" s="538"/>
      <c r="P17" s="538" t="s">
        <v>1731</v>
      </c>
      <c r="Q17" s="537" t="s">
        <v>1734</v>
      </c>
    </row>
    <row r="18" spans="4:17" x14ac:dyDescent="0.2">
      <c r="D18" s="538" t="s">
        <v>3009</v>
      </c>
      <c r="E18" s="537" t="s">
        <v>3005</v>
      </c>
      <c r="F18" s="538" t="s">
        <v>2395</v>
      </c>
      <c r="G18" s="537"/>
      <c r="H18" s="538" t="s">
        <v>2363</v>
      </c>
      <c r="I18" s="538" t="s">
        <v>2403</v>
      </c>
      <c r="J18" s="537" t="str">
        <f t="shared" si="0"/>
        <v>Malaria I-1(M): Cas de paludisme enregistrés, présumés et confirmésEspèceAutre espèce</v>
      </c>
      <c r="K18" s="538"/>
      <c r="L18" s="538"/>
      <c r="M18" s="538"/>
      <c r="N18" s="538" t="s">
        <v>1732</v>
      </c>
      <c r="O18" s="538"/>
      <c r="P18" s="538" t="s">
        <v>1731</v>
      </c>
      <c r="Q18" s="537" t="s">
        <v>1735</v>
      </c>
    </row>
    <row r="19" spans="4:17" x14ac:dyDescent="0.2">
      <c r="D19" s="538" t="s">
        <v>3010</v>
      </c>
      <c r="E19" s="537" t="s">
        <v>3005</v>
      </c>
      <c r="F19" s="538" t="s">
        <v>2395</v>
      </c>
      <c r="G19" s="537"/>
      <c r="H19" s="538" t="s">
        <v>2405</v>
      </c>
      <c r="I19" s="538" t="s">
        <v>2406</v>
      </c>
      <c r="J19" s="537" t="str">
        <f t="shared" si="0"/>
        <v>Malaria I-1(M): Cas de paludisme enregistrés, présumés et confirmésDéfinition des casConfirmé</v>
      </c>
      <c r="K19" s="538" t="s">
        <v>1736</v>
      </c>
      <c r="L19" s="538" t="s">
        <v>390</v>
      </c>
      <c r="M19" s="538" t="s">
        <v>437</v>
      </c>
      <c r="N19" s="538" t="s">
        <v>1738</v>
      </c>
      <c r="O19" s="538" t="s">
        <v>437</v>
      </c>
      <c r="P19" s="538" t="s">
        <v>1737</v>
      </c>
      <c r="Q19" s="537" t="s">
        <v>1739</v>
      </c>
    </row>
    <row r="20" spans="4:17" x14ac:dyDescent="0.2">
      <c r="D20" s="538" t="s">
        <v>3011</v>
      </c>
      <c r="E20" s="537" t="s">
        <v>3005</v>
      </c>
      <c r="F20" s="538" t="s">
        <v>2395</v>
      </c>
      <c r="G20" s="537"/>
      <c r="H20" s="538" t="s">
        <v>2405</v>
      </c>
      <c r="I20" s="538" t="s">
        <v>2408</v>
      </c>
      <c r="J20" s="537" t="str">
        <f t="shared" si="0"/>
        <v>Malaria I-1(M): Cas de paludisme enregistrés, présumés et confirmésDéfinition des casPrésumé</v>
      </c>
      <c r="K20" s="538" t="s">
        <v>1740</v>
      </c>
      <c r="L20" s="538" t="s">
        <v>390</v>
      </c>
      <c r="M20" s="538" t="s">
        <v>437</v>
      </c>
      <c r="N20" s="538" t="s">
        <v>1742</v>
      </c>
      <c r="O20" s="538" t="s">
        <v>437</v>
      </c>
      <c r="P20" s="538" t="s">
        <v>1741</v>
      </c>
      <c r="Q20" s="537" t="s">
        <v>1743</v>
      </c>
    </row>
    <row r="21" spans="4:17" x14ac:dyDescent="0.2">
      <c r="D21" s="538" t="s">
        <v>3012</v>
      </c>
      <c r="E21" s="537" t="s">
        <v>3005</v>
      </c>
      <c r="F21" s="538" t="s">
        <v>2395</v>
      </c>
      <c r="G21" s="537"/>
      <c r="H21" s="538"/>
      <c r="I21" s="538"/>
      <c r="J21" s="537" t="str">
        <f t="shared" si="0"/>
        <v>Malaria I-1(M): Cas de paludisme enregistrés, présumés et confirmés</v>
      </c>
      <c r="K21" s="538"/>
      <c r="L21" s="538"/>
      <c r="M21" s="538"/>
      <c r="N21" s="538"/>
      <c r="O21" s="538"/>
      <c r="P21" s="538"/>
      <c r="Q21" s="537" t="s">
        <v>1744</v>
      </c>
    </row>
    <row r="22" spans="4:17" x14ac:dyDescent="0.2">
      <c r="D22" s="538" t="s">
        <v>3013</v>
      </c>
      <c r="E22" s="537" t="s">
        <v>3005</v>
      </c>
      <c r="F22" s="538" t="s">
        <v>2395</v>
      </c>
      <c r="G22" s="537"/>
      <c r="H22" s="538"/>
      <c r="I22" s="538"/>
      <c r="J22" s="537" t="str">
        <f t="shared" si="0"/>
        <v>Malaria I-1(M): Cas de paludisme enregistrés, présumés et confirmés</v>
      </c>
      <c r="K22" s="538"/>
      <c r="L22" s="538"/>
      <c r="M22" s="538"/>
      <c r="N22" s="538"/>
      <c r="O22" s="538"/>
      <c r="P22" s="538"/>
      <c r="Q22" s="537" t="s">
        <v>1745</v>
      </c>
    </row>
    <row r="23" spans="4:17" x14ac:dyDescent="0.2">
      <c r="D23" s="538" t="s">
        <v>3014</v>
      </c>
      <c r="E23" s="537" t="s">
        <v>3005</v>
      </c>
      <c r="F23" s="538" t="s">
        <v>2395</v>
      </c>
      <c r="G23" s="537"/>
      <c r="H23" s="538"/>
      <c r="I23" s="538"/>
      <c r="J23" s="537" t="str">
        <f t="shared" si="0"/>
        <v>Malaria I-1(M): Cas de paludisme enregistrés, présumés et confirmés</v>
      </c>
      <c r="K23" s="538"/>
      <c r="L23" s="538"/>
      <c r="M23" s="538"/>
      <c r="N23" s="538"/>
      <c r="O23" s="538"/>
      <c r="P23" s="538"/>
      <c r="Q23" s="537" t="s">
        <v>1746</v>
      </c>
    </row>
    <row r="24" spans="4:17" x14ac:dyDescent="0.2">
      <c r="D24" s="538" t="s">
        <v>3015</v>
      </c>
      <c r="E24" s="537" t="s">
        <v>3016</v>
      </c>
      <c r="F24" s="538"/>
      <c r="G24" s="537"/>
      <c r="H24" s="538"/>
      <c r="I24" s="538"/>
      <c r="J24" s="537" t="str">
        <f t="shared" si="0"/>
        <v/>
      </c>
      <c r="K24" s="538"/>
      <c r="L24" s="538"/>
      <c r="M24" s="538"/>
      <c r="N24" s="538"/>
      <c r="O24" s="538"/>
      <c r="P24" s="538"/>
      <c r="Q24" s="537" t="s">
        <v>1747</v>
      </c>
    </row>
    <row r="25" spans="4:17" x14ac:dyDescent="0.2">
      <c r="D25" s="538" t="s">
        <v>3017</v>
      </c>
      <c r="E25" s="537" t="s">
        <v>3016</v>
      </c>
      <c r="F25" s="538"/>
      <c r="G25" s="537"/>
      <c r="H25" s="538"/>
      <c r="I25" s="538"/>
      <c r="J25" s="537" t="str">
        <f t="shared" si="0"/>
        <v/>
      </c>
      <c r="K25" s="538"/>
      <c r="L25" s="538"/>
      <c r="M25" s="538"/>
      <c r="N25" s="538"/>
      <c r="O25" s="538"/>
      <c r="P25" s="538"/>
      <c r="Q25" s="537" t="s">
        <v>1748</v>
      </c>
    </row>
    <row r="26" spans="4:17" x14ac:dyDescent="0.2">
      <c r="D26" s="538" t="s">
        <v>3018</v>
      </c>
      <c r="E26" s="537" t="s">
        <v>3016</v>
      </c>
      <c r="F26" s="538"/>
      <c r="G26" s="537"/>
      <c r="H26" s="538"/>
      <c r="I26" s="538"/>
      <c r="J26" s="537" t="str">
        <f t="shared" si="0"/>
        <v/>
      </c>
      <c r="K26" s="538"/>
      <c r="L26" s="538"/>
      <c r="M26" s="538"/>
      <c r="N26" s="538"/>
      <c r="O26" s="538"/>
      <c r="P26" s="538"/>
      <c r="Q26" s="537" t="s">
        <v>1749</v>
      </c>
    </row>
    <row r="27" spans="4:17" x14ac:dyDescent="0.2">
      <c r="D27" s="538" t="s">
        <v>3019</v>
      </c>
      <c r="E27" s="537" t="s">
        <v>3016</v>
      </c>
      <c r="F27" s="538"/>
      <c r="G27" s="537"/>
      <c r="H27" s="538"/>
      <c r="I27" s="538"/>
      <c r="J27" s="537" t="str">
        <f t="shared" si="0"/>
        <v/>
      </c>
      <c r="K27" s="538"/>
      <c r="L27" s="538"/>
      <c r="M27" s="538"/>
      <c r="N27" s="538"/>
      <c r="O27" s="538"/>
      <c r="P27" s="538"/>
      <c r="Q27" s="537" t="s">
        <v>1750</v>
      </c>
    </row>
    <row r="28" spans="4:17" x14ac:dyDescent="0.2">
      <c r="D28" s="538" t="s">
        <v>3020</v>
      </c>
      <c r="E28" s="537" t="s">
        <v>3016</v>
      </c>
      <c r="F28" s="538"/>
      <c r="G28" s="537"/>
      <c r="H28" s="538"/>
      <c r="I28" s="538"/>
      <c r="J28" s="537" t="str">
        <f t="shared" si="0"/>
        <v/>
      </c>
      <c r="K28" s="538"/>
      <c r="L28" s="538"/>
      <c r="M28" s="538"/>
      <c r="N28" s="538"/>
      <c r="O28" s="538"/>
      <c r="P28" s="538"/>
      <c r="Q28" s="537" t="s">
        <v>1751</v>
      </c>
    </row>
    <row r="29" spans="4:17" x14ac:dyDescent="0.2">
      <c r="D29" s="538" t="s">
        <v>3021</v>
      </c>
      <c r="E29" s="537" t="s">
        <v>3016</v>
      </c>
      <c r="F29" s="538"/>
      <c r="G29" s="537"/>
      <c r="H29" s="538"/>
      <c r="I29" s="538"/>
      <c r="J29" s="537" t="str">
        <f t="shared" si="0"/>
        <v/>
      </c>
      <c r="K29" s="538"/>
      <c r="L29" s="538"/>
      <c r="M29" s="538"/>
      <c r="N29" s="538"/>
      <c r="O29" s="538"/>
      <c r="P29" s="538"/>
      <c r="Q29" s="537" t="s">
        <v>1752</v>
      </c>
    </row>
    <row r="30" spans="4:17" x14ac:dyDescent="0.2">
      <c r="D30" s="538" t="s">
        <v>3022</v>
      </c>
      <c r="E30" s="537" t="s">
        <v>3016</v>
      </c>
      <c r="F30" s="538"/>
      <c r="G30" s="537"/>
      <c r="H30" s="538"/>
      <c r="I30" s="538"/>
      <c r="J30" s="537" t="str">
        <f t="shared" si="0"/>
        <v/>
      </c>
      <c r="K30" s="538"/>
      <c r="L30" s="538"/>
      <c r="M30" s="538"/>
      <c r="N30" s="538"/>
      <c r="O30" s="538"/>
      <c r="P30" s="538"/>
      <c r="Q30" s="537" t="s">
        <v>1753</v>
      </c>
    </row>
    <row r="31" spans="4:17" x14ac:dyDescent="0.2">
      <c r="D31" s="538" t="s">
        <v>3023</v>
      </c>
      <c r="E31" s="537" t="s">
        <v>3016</v>
      </c>
      <c r="F31" s="538"/>
      <c r="G31" s="537"/>
      <c r="H31" s="538"/>
      <c r="I31" s="538"/>
      <c r="J31" s="537" t="str">
        <f t="shared" si="0"/>
        <v/>
      </c>
      <c r="K31" s="538"/>
      <c r="L31" s="538"/>
      <c r="M31" s="538"/>
      <c r="N31" s="538"/>
      <c r="O31" s="538"/>
      <c r="P31" s="538"/>
      <c r="Q31" s="537" t="s">
        <v>1754</v>
      </c>
    </row>
    <row r="32" spans="4:17" x14ac:dyDescent="0.2">
      <c r="D32" s="538" t="s">
        <v>3024</v>
      </c>
      <c r="E32" s="537" t="s">
        <v>3016</v>
      </c>
      <c r="F32" s="538"/>
      <c r="G32" s="537"/>
      <c r="H32" s="538"/>
      <c r="I32" s="538"/>
      <c r="J32" s="537" t="str">
        <f t="shared" si="0"/>
        <v/>
      </c>
      <c r="K32" s="538"/>
      <c r="L32" s="538"/>
      <c r="M32" s="538"/>
      <c r="N32" s="538"/>
      <c r="O32" s="538"/>
      <c r="P32" s="538"/>
      <c r="Q32" s="537" t="s">
        <v>1755</v>
      </c>
    </row>
    <row r="33" spans="4:17" x14ac:dyDescent="0.2">
      <c r="D33" s="538" t="s">
        <v>3025</v>
      </c>
      <c r="E33" s="537" t="s">
        <v>3016</v>
      </c>
      <c r="F33" s="538"/>
      <c r="G33" s="537"/>
      <c r="H33" s="538"/>
      <c r="I33" s="538"/>
      <c r="J33" s="537" t="str">
        <f t="shared" si="0"/>
        <v/>
      </c>
      <c r="K33" s="538"/>
      <c r="L33" s="538"/>
      <c r="M33" s="538"/>
      <c r="N33" s="538"/>
      <c r="O33" s="538"/>
      <c r="P33" s="538"/>
      <c r="Q33" s="537" t="s">
        <v>1756</v>
      </c>
    </row>
    <row r="34" spans="4:17" x14ac:dyDescent="0.2">
      <c r="D34" s="538" t="s">
        <v>3026</v>
      </c>
      <c r="E34" s="537" t="s">
        <v>3027</v>
      </c>
      <c r="F34" s="538"/>
      <c r="G34" s="537"/>
      <c r="H34" s="538"/>
      <c r="I34" s="538"/>
      <c r="J34" s="537" t="str">
        <f t="shared" si="0"/>
        <v/>
      </c>
      <c r="K34" s="538"/>
      <c r="L34" s="538"/>
      <c r="M34" s="538"/>
      <c r="N34" s="538"/>
      <c r="O34" s="538"/>
      <c r="P34" s="538"/>
      <c r="Q34" s="537" t="s">
        <v>1757</v>
      </c>
    </row>
    <row r="35" spans="4:17" x14ac:dyDescent="0.2">
      <c r="D35" s="538" t="s">
        <v>3028</v>
      </c>
      <c r="E35" s="537" t="s">
        <v>3027</v>
      </c>
      <c r="F35" s="538"/>
      <c r="G35" s="537"/>
      <c r="H35" s="538"/>
      <c r="I35" s="538"/>
      <c r="J35" s="537" t="str">
        <f t="shared" si="0"/>
        <v/>
      </c>
      <c r="K35" s="538"/>
      <c r="L35" s="538"/>
      <c r="M35" s="538"/>
      <c r="N35" s="538"/>
      <c r="O35" s="538"/>
      <c r="P35" s="538"/>
      <c r="Q35" s="537" t="s">
        <v>1758</v>
      </c>
    </row>
    <row r="36" spans="4:17" x14ac:dyDescent="0.2">
      <c r="D36" s="538" t="s">
        <v>3029</v>
      </c>
      <c r="E36" s="537" t="s">
        <v>3027</v>
      </c>
      <c r="F36" s="538"/>
      <c r="G36" s="537"/>
      <c r="H36" s="538"/>
      <c r="I36" s="538"/>
      <c r="J36" s="537" t="str">
        <f t="shared" si="0"/>
        <v/>
      </c>
      <c r="K36" s="538"/>
      <c r="L36" s="538"/>
      <c r="M36" s="538"/>
      <c r="N36" s="538"/>
      <c r="O36" s="538"/>
      <c r="P36" s="538"/>
      <c r="Q36" s="537" t="s">
        <v>1759</v>
      </c>
    </row>
    <row r="37" spans="4:17" x14ac:dyDescent="0.2">
      <c r="D37" s="538" t="s">
        <v>3030</v>
      </c>
      <c r="E37" s="537" t="s">
        <v>3027</v>
      </c>
      <c r="F37" s="538"/>
      <c r="G37" s="537"/>
      <c r="H37" s="538"/>
      <c r="I37" s="538"/>
      <c r="J37" s="537" t="str">
        <f t="shared" si="0"/>
        <v/>
      </c>
      <c r="K37" s="538"/>
      <c r="L37" s="538"/>
      <c r="M37" s="538"/>
      <c r="N37" s="538"/>
      <c r="O37" s="538"/>
      <c r="P37" s="538"/>
      <c r="Q37" s="537" t="s">
        <v>1760</v>
      </c>
    </row>
    <row r="38" spans="4:17" x14ac:dyDescent="0.2">
      <c r="D38" s="538" t="s">
        <v>3031</v>
      </c>
      <c r="E38" s="537" t="s">
        <v>3027</v>
      </c>
      <c r="F38" s="538"/>
      <c r="G38" s="537"/>
      <c r="H38" s="538"/>
      <c r="I38" s="538"/>
      <c r="J38" s="537" t="str">
        <f t="shared" si="0"/>
        <v/>
      </c>
      <c r="K38" s="538"/>
      <c r="L38" s="538"/>
      <c r="M38" s="538"/>
      <c r="N38" s="538"/>
      <c r="O38" s="538"/>
      <c r="P38" s="538"/>
      <c r="Q38" s="537" t="s">
        <v>1761</v>
      </c>
    </row>
    <row r="39" spans="4:17" x14ac:dyDescent="0.2">
      <c r="D39" s="538" t="s">
        <v>3032</v>
      </c>
      <c r="E39" s="537" t="s">
        <v>3027</v>
      </c>
      <c r="F39" s="538"/>
      <c r="G39" s="537"/>
      <c r="H39" s="538"/>
      <c r="I39" s="538"/>
      <c r="J39" s="537" t="str">
        <f t="shared" si="0"/>
        <v/>
      </c>
      <c r="K39" s="538"/>
      <c r="L39" s="538"/>
      <c r="M39" s="538"/>
      <c r="N39" s="538"/>
      <c r="O39" s="538"/>
      <c r="P39" s="538"/>
      <c r="Q39" s="537" t="s">
        <v>1762</v>
      </c>
    </row>
    <row r="40" spans="4:17" x14ac:dyDescent="0.2">
      <c r="D40" s="538" t="s">
        <v>3033</v>
      </c>
      <c r="E40" s="537" t="s">
        <v>3027</v>
      </c>
      <c r="F40" s="538"/>
      <c r="G40" s="537"/>
      <c r="H40" s="538"/>
      <c r="I40" s="538"/>
      <c r="J40" s="537" t="str">
        <f t="shared" si="0"/>
        <v/>
      </c>
      <c r="K40" s="538"/>
      <c r="L40" s="538"/>
      <c r="M40" s="538"/>
      <c r="N40" s="538"/>
      <c r="O40" s="538"/>
      <c r="P40" s="538"/>
      <c r="Q40" s="537" t="s">
        <v>1763</v>
      </c>
    </row>
    <row r="41" spans="4:17" x14ac:dyDescent="0.2">
      <c r="D41" s="538" t="s">
        <v>3034</v>
      </c>
      <c r="E41" s="537" t="s">
        <v>3027</v>
      </c>
      <c r="F41" s="538"/>
      <c r="G41" s="537"/>
      <c r="H41" s="538"/>
      <c r="I41" s="538"/>
      <c r="J41" s="537" t="str">
        <f t="shared" si="0"/>
        <v/>
      </c>
      <c r="K41" s="538"/>
      <c r="L41" s="538"/>
      <c r="M41" s="538"/>
      <c r="N41" s="538"/>
      <c r="O41" s="538"/>
      <c r="P41" s="538"/>
      <c r="Q41" s="537" t="s">
        <v>1764</v>
      </c>
    </row>
    <row r="42" spans="4:17" x14ac:dyDescent="0.2">
      <c r="D42" s="538" t="s">
        <v>3035</v>
      </c>
      <c r="E42" s="537" t="s">
        <v>3027</v>
      </c>
      <c r="F42" s="538"/>
      <c r="G42" s="537"/>
      <c r="H42" s="538"/>
      <c r="I42" s="538"/>
      <c r="J42" s="537" t="str">
        <f t="shared" si="0"/>
        <v/>
      </c>
      <c r="K42" s="538"/>
      <c r="L42" s="538"/>
      <c r="M42" s="538"/>
      <c r="N42" s="538"/>
      <c r="O42" s="538"/>
      <c r="P42" s="538"/>
      <c r="Q42" s="537" t="s">
        <v>1765</v>
      </c>
    </row>
    <row r="43" spans="4:17" x14ac:dyDescent="0.2">
      <c r="D43" s="538" t="s">
        <v>3036</v>
      </c>
      <c r="E43" s="537" t="s">
        <v>3027</v>
      </c>
      <c r="F43" s="538"/>
      <c r="G43" s="537"/>
      <c r="H43" s="538"/>
      <c r="I43" s="538"/>
      <c r="J43" s="537" t="str">
        <f t="shared" si="0"/>
        <v/>
      </c>
      <c r="K43" s="538"/>
      <c r="L43" s="538"/>
      <c r="M43" s="538"/>
      <c r="N43" s="538"/>
      <c r="O43" s="538"/>
      <c r="P43" s="538"/>
      <c r="Q43" s="537" t="s">
        <v>1766</v>
      </c>
    </row>
    <row r="44" spans="4:17" x14ac:dyDescent="0.2">
      <c r="D44" s="538" t="s">
        <v>3037</v>
      </c>
      <c r="E44" s="537" t="s">
        <v>3038</v>
      </c>
      <c r="F44" s="538"/>
      <c r="G44" s="537"/>
      <c r="H44" s="538"/>
      <c r="I44" s="538"/>
      <c r="J44" s="537" t="str">
        <f t="shared" si="0"/>
        <v/>
      </c>
      <c r="K44" s="538"/>
      <c r="L44" s="538"/>
      <c r="M44" s="538"/>
      <c r="N44" s="538"/>
      <c r="O44" s="538"/>
      <c r="P44" s="538"/>
      <c r="Q44" s="537" t="s">
        <v>1767</v>
      </c>
    </row>
    <row r="45" spans="4:17" x14ac:dyDescent="0.2">
      <c r="D45" s="538" t="s">
        <v>3039</v>
      </c>
      <c r="E45" s="537" t="s">
        <v>3038</v>
      </c>
      <c r="F45" s="538"/>
      <c r="G45" s="537"/>
      <c r="H45" s="538"/>
      <c r="I45" s="538"/>
      <c r="J45" s="537" t="str">
        <f t="shared" si="0"/>
        <v/>
      </c>
      <c r="K45" s="538"/>
      <c r="L45" s="538"/>
      <c r="M45" s="538"/>
      <c r="N45" s="538"/>
      <c r="O45" s="538"/>
      <c r="P45" s="538"/>
      <c r="Q45" s="537" t="s">
        <v>1768</v>
      </c>
    </row>
    <row r="46" spans="4:17" x14ac:dyDescent="0.2">
      <c r="D46" s="538" t="s">
        <v>3040</v>
      </c>
      <c r="E46" s="537" t="s">
        <v>3038</v>
      </c>
      <c r="F46" s="538"/>
      <c r="G46" s="537"/>
      <c r="H46" s="538"/>
      <c r="I46" s="538"/>
      <c r="J46" s="537" t="str">
        <f t="shared" si="0"/>
        <v/>
      </c>
      <c r="K46" s="538"/>
      <c r="L46" s="538"/>
      <c r="M46" s="538"/>
      <c r="N46" s="538"/>
      <c r="O46" s="538"/>
      <c r="P46" s="538"/>
      <c r="Q46" s="537" t="s">
        <v>1769</v>
      </c>
    </row>
    <row r="47" spans="4:17" x14ac:dyDescent="0.2">
      <c r="D47" s="538" t="s">
        <v>3041</v>
      </c>
      <c r="E47" s="537" t="s">
        <v>3038</v>
      </c>
      <c r="F47" s="538"/>
      <c r="G47" s="537"/>
      <c r="H47" s="538"/>
      <c r="I47" s="538"/>
      <c r="J47" s="537" t="str">
        <f t="shared" si="0"/>
        <v/>
      </c>
      <c r="K47" s="538"/>
      <c r="L47" s="538"/>
      <c r="M47" s="538"/>
      <c r="N47" s="538"/>
      <c r="O47" s="538"/>
      <c r="P47" s="538"/>
      <c r="Q47" s="537" t="s">
        <v>1770</v>
      </c>
    </row>
    <row r="48" spans="4:17" x14ac:dyDescent="0.2">
      <c r="D48" s="538" t="s">
        <v>3042</v>
      </c>
      <c r="E48" s="537" t="s">
        <v>3038</v>
      </c>
      <c r="F48" s="538"/>
      <c r="G48" s="537"/>
      <c r="H48" s="538"/>
      <c r="I48" s="538"/>
      <c r="J48" s="537" t="str">
        <f t="shared" si="0"/>
        <v/>
      </c>
      <c r="K48" s="538"/>
      <c r="L48" s="538"/>
      <c r="M48" s="538"/>
      <c r="N48" s="538"/>
      <c r="O48" s="538"/>
      <c r="P48" s="538"/>
      <c r="Q48" s="537" t="s">
        <v>1771</v>
      </c>
    </row>
    <row r="49" spans="4:17" x14ac:dyDescent="0.2">
      <c r="D49" s="538" t="s">
        <v>3043</v>
      </c>
      <c r="E49" s="537" t="s">
        <v>3038</v>
      </c>
      <c r="F49" s="538"/>
      <c r="G49" s="537"/>
      <c r="H49" s="538"/>
      <c r="I49" s="538"/>
      <c r="J49" s="537" t="str">
        <f t="shared" si="0"/>
        <v/>
      </c>
      <c r="K49" s="538"/>
      <c r="L49" s="538"/>
      <c r="M49" s="538"/>
      <c r="N49" s="538"/>
      <c r="O49" s="538"/>
      <c r="P49" s="538"/>
      <c r="Q49" s="537" t="s">
        <v>1772</v>
      </c>
    </row>
    <row r="50" spans="4:17" x14ac:dyDescent="0.2">
      <c r="D50" s="538" t="s">
        <v>3044</v>
      </c>
      <c r="E50" s="537" t="s">
        <v>3038</v>
      </c>
      <c r="F50" s="538"/>
      <c r="G50" s="537"/>
      <c r="H50" s="538"/>
      <c r="I50" s="538"/>
      <c r="J50" s="537" t="str">
        <f t="shared" si="0"/>
        <v/>
      </c>
      <c r="K50" s="538"/>
      <c r="L50" s="538"/>
      <c r="M50" s="538"/>
      <c r="N50" s="538"/>
      <c r="O50" s="538"/>
      <c r="P50" s="538"/>
      <c r="Q50" s="537" t="s">
        <v>1773</v>
      </c>
    </row>
    <row r="51" spans="4:17" x14ac:dyDescent="0.2">
      <c r="D51" s="538" t="s">
        <v>3045</v>
      </c>
      <c r="E51" s="537" t="s">
        <v>3038</v>
      </c>
      <c r="F51" s="538"/>
      <c r="G51" s="537"/>
      <c r="H51" s="538"/>
      <c r="I51" s="538"/>
      <c r="J51" s="537" t="str">
        <f t="shared" si="0"/>
        <v/>
      </c>
      <c r="K51" s="538"/>
      <c r="L51" s="538"/>
      <c r="M51" s="538"/>
      <c r="N51" s="538"/>
      <c r="O51" s="538"/>
      <c r="P51" s="538"/>
      <c r="Q51" s="537" t="s">
        <v>1774</v>
      </c>
    </row>
    <row r="52" spans="4:17" x14ac:dyDescent="0.2">
      <c r="D52" s="538" t="s">
        <v>3046</v>
      </c>
      <c r="E52" s="537" t="s">
        <v>3038</v>
      </c>
      <c r="F52" s="538"/>
      <c r="G52" s="537"/>
      <c r="H52" s="538"/>
      <c r="I52" s="538"/>
      <c r="J52" s="537" t="str">
        <f t="shared" si="0"/>
        <v/>
      </c>
      <c r="K52" s="538"/>
      <c r="L52" s="538"/>
      <c r="M52" s="538"/>
      <c r="N52" s="538"/>
      <c r="O52" s="538"/>
      <c r="P52" s="538"/>
      <c r="Q52" s="537" t="s">
        <v>1775</v>
      </c>
    </row>
    <row r="53" spans="4:17" x14ac:dyDescent="0.2">
      <c r="D53" s="538" t="s">
        <v>3047</v>
      </c>
      <c r="E53" s="537" t="s">
        <v>3038</v>
      </c>
      <c r="F53" s="538"/>
      <c r="G53" s="537"/>
      <c r="H53" s="538"/>
      <c r="I53" s="538"/>
      <c r="J53" s="537" t="str">
        <f t="shared" si="0"/>
        <v/>
      </c>
      <c r="K53" s="538"/>
      <c r="L53" s="538"/>
      <c r="M53" s="538"/>
      <c r="N53" s="538"/>
      <c r="O53" s="538"/>
      <c r="P53" s="538"/>
      <c r="Q53" s="537" t="s">
        <v>1776</v>
      </c>
    </row>
    <row r="54" spans="4:17" x14ac:dyDescent="0.2">
      <c r="D54" s="538" t="s">
        <v>3048</v>
      </c>
      <c r="E54" s="537" t="s">
        <v>3049</v>
      </c>
      <c r="F54" s="538"/>
      <c r="G54" s="537"/>
      <c r="H54" s="538"/>
      <c r="I54" s="538"/>
      <c r="J54" s="537" t="str">
        <f t="shared" si="0"/>
        <v/>
      </c>
      <c r="K54" s="538"/>
      <c r="L54" s="538"/>
      <c r="M54" s="538"/>
      <c r="N54" s="538"/>
      <c r="O54" s="538"/>
      <c r="P54" s="538"/>
      <c r="Q54" s="537" t="s">
        <v>1777</v>
      </c>
    </row>
    <row r="55" spans="4:17" x14ac:dyDescent="0.2">
      <c r="D55" s="538" t="s">
        <v>3050</v>
      </c>
      <c r="E55" s="537" t="s">
        <v>3049</v>
      </c>
      <c r="F55" s="538"/>
      <c r="G55" s="537"/>
      <c r="H55" s="538"/>
      <c r="I55" s="538"/>
      <c r="J55" s="537" t="str">
        <f t="shared" si="0"/>
        <v/>
      </c>
      <c r="K55" s="538"/>
      <c r="L55" s="538"/>
      <c r="M55" s="538"/>
      <c r="N55" s="538"/>
      <c r="O55" s="538"/>
      <c r="P55" s="538"/>
      <c r="Q55" s="537" t="s">
        <v>1778</v>
      </c>
    </row>
    <row r="56" spans="4:17" x14ac:dyDescent="0.2">
      <c r="D56" s="538" t="s">
        <v>3051</v>
      </c>
      <c r="E56" s="537" t="s">
        <v>3049</v>
      </c>
      <c r="F56" s="538"/>
      <c r="G56" s="537"/>
      <c r="H56" s="538"/>
      <c r="I56" s="538"/>
      <c r="J56" s="537" t="str">
        <f t="shared" si="0"/>
        <v/>
      </c>
      <c r="K56" s="538"/>
      <c r="L56" s="538"/>
      <c r="M56" s="538"/>
      <c r="N56" s="538"/>
      <c r="O56" s="538"/>
      <c r="P56" s="538"/>
      <c r="Q56" s="537" t="s">
        <v>1779</v>
      </c>
    </row>
    <row r="57" spans="4:17" x14ac:dyDescent="0.2">
      <c r="D57" s="538" t="s">
        <v>3052</v>
      </c>
      <c r="E57" s="537" t="s">
        <v>3049</v>
      </c>
      <c r="F57" s="538"/>
      <c r="G57" s="537"/>
      <c r="H57" s="538"/>
      <c r="I57" s="538"/>
      <c r="J57" s="537" t="str">
        <f t="shared" si="0"/>
        <v/>
      </c>
      <c r="K57" s="538"/>
      <c r="L57" s="538"/>
      <c r="M57" s="538"/>
      <c r="N57" s="538"/>
      <c r="O57" s="538"/>
      <c r="P57" s="538"/>
      <c r="Q57" s="537" t="s">
        <v>1780</v>
      </c>
    </row>
    <row r="58" spans="4:17" x14ac:dyDescent="0.2">
      <c r="D58" s="538" t="s">
        <v>3053</v>
      </c>
      <c r="E58" s="537" t="s">
        <v>3049</v>
      </c>
      <c r="F58" s="538"/>
      <c r="G58" s="537"/>
      <c r="H58" s="538"/>
      <c r="I58" s="538"/>
      <c r="J58" s="537" t="str">
        <f t="shared" si="0"/>
        <v/>
      </c>
      <c r="K58" s="538"/>
      <c r="L58" s="538"/>
      <c r="M58" s="538"/>
      <c r="N58" s="538"/>
      <c r="O58" s="538"/>
      <c r="P58" s="538"/>
      <c r="Q58" s="537" t="s">
        <v>1781</v>
      </c>
    </row>
    <row r="59" spans="4:17" x14ac:dyDescent="0.2">
      <c r="D59" s="538" t="s">
        <v>3054</v>
      </c>
      <c r="E59" s="537" t="s">
        <v>3049</v>
      </c>
      <c r="F59" s="538"/>
      <c r="G59" s="537"/>
      <c r="H59" s="538"/>
      <c r="I59" s="538"/>
      <c r="J59" s="537" t="str">
        <f t="shared" si="0"/>
        <v/>
      </c>
      <c r="K59" s="538"/>
      <c r="L59" s="538"/>
      <c r="M59" s="538"/>
      <c r="N59" s="538"/>
      <c r="O59" s="538"/>
      <c r="P59" s="538"/>
      <c r="Q59" s="537" t="s">
        <v>1782</v>
      </c>
    </row>
    <row r="60" spans="4:17" x14ac:dyDescent="0.2">
      <c r="D60" s="538" t="s">
        <v>3055</v>
      </c>
      <c r="E60" s="537" t="s">
        <v>3049</v>
      </c>
      <c r="F60" s="538"/>
      <c r="G60" s="537"/>
      <c r="H60" s="538"/>
      <c r="I60" s="538"/>
      <c r="J60" s="537" t="str">
        <f t="shared" si="0"/>
        <v/>
      </c>
      <c r="K60" s="538"/>
      <c r="L60" s="538"/>
      <c r="M60" s="538"/>
      <c r="N60" s="538"/>
      <c r="O60" s="538"/>
      <c r="P60" s="538"/>
      <c r="Q60" s="537" t="s">
        <v>1783</v>
      </c>
    </row>
    <row r="61" spans="4:17" x14ac:dyDescent="0.2">
      <c r="D61" s="538" t="s">
        <v>3056</v>
      </c>
      <c r="E61" s="537" t="s">
        <v>3049</v>
      </c>
      <c r="F61" s="538"/>
      <c r="G61" s="537"/>
      <c r="H61" s="538"/>
      <c r="I61" s="538"/>
      <c r="J61" s="537" t="str">
        <f t="shared" si="0"/>
        <v/>
      </c>
      <c r="K61" s="538"/>
      <c r="L61" s="538"/>
      <c r="M61" s="538"/>
      <c r="N61" s="538"/>
      <c r="O61" s="538"/>
      <c r="P61" s="538"/>
      <c r="Q61" s="537" t="s">
        <v>1784</v>
      </c>
    </row>
    <row r="62" spans="4:17" x14ac:dyDescent="0.2">
      <c r="D62" s="538" t="s">
        <v>3057</v>
      </c>
      <c r="E62" s="537" t="s">
        <v>3049</v>
      </c>
      <c r="F62" s="538"/>
      <c r="G62" s="537"/>
      <c r="H62" s="538"/>
      <c r="I62" s="538"/>
      <c r="J62" s="537" t="str">
        <f t="shared" si="0"/>
        <v/>
      </c>
      <c r="K62" s="538"/>
      <c r="L62" s="538"/>
      <c r="M62" s="538"/>
      <c r="N62" s="538"/>
      <c r="O62" s="538"/>
      <c r="P62" s="538"/>
      <c r="Q62" s="537" t="s">
        <v>1785</v>
      </c>
    </row>
    <row r="63" spans="4:17" x14ac:dyDescent="0.2">
      <c r="D63" s="538" t="s">
        <v>3058</v>
      </c>
      <c r="E63" s="537" t="s">
        <v>3049</v>
      </c>
      <c r="F63" s="538"/>
      <c r="G63" s="537"/>
      <c r="H63" s="538"/>
      <c r="I63" s="538"/>
      <c r="J63" s="537" t="str">
        <f t="shared" si="0"/>
        <v/>
      </c>
      <c r="K63" s="538"/>
      <c r="L63" s="538"/>
      <c r="M63" s="538"/>
      <c r="N63" s="538"/>
      <c r="O63" s="538"/>
      <c r="P63" s="538"/>
      <c r="Q63" s="537" t="s">
        <v>1786</v>
      </c>
    </row>
    <row r="64" spans="4:17" x14ac:dyDescent="0.2">
      <c r="D64" s="538" t="s">
        <v>3059</v>
      </c>
      <c r="E64" s="537" t="s">
        <v>3060</v>
      </c>
      <c r="F64" s="538"/>
      <c r="G64" s="537"/>
      <c r="H64" s="538"/>
      <c r="I64" s="538"/>
      <c r="J64" s="537" t="str">
        <f t="shared" si="0"/>
        <v/>
      </c>
      <c r="K64" s="538"/>
      <c r="L64" s="538"/>
      <c r="M64" s="538"/>
      <c r="N64" s="538"/>
      <c r="O64" s="538"/>
      <c r="P64" s="538"/>
      <c r="Q64" s="537" t="s">
        <v>1787</v>
      </c>
    </row>
    <row r="65" spans="4:17" x14ac:dyDescent="0.2">
      <c r="D65" s="538" t="s">
        <v>3061</v>
      </c>
      <c r="E65" s="537" t="s">
        <v>3060</v>
      </c>
      <c r="F65" s="538"/>
      <c r="G65" s="537"/>
      <c r="H65" s="538"/>
      <c r="I65" s="538"/>
      <c r="J65" s="537" t="str">
        <f t="shared" si="0"/>
        <v/>
      </c>
      <c r="K65" s="538"/>
      <c r="L65" s="538"/>
      <c r="M65" s="538"/>
      <c r="N65" s="538"/>
      <c r="O65" s="538"/>
      <c r="P65" s="538"/>
      <c r="Q65" s="537" t="s">
        <v>1788</v>
      </c>
    </row>
    <row r="66" spans="4:17" x14ac:dyDescent="0.2">
      <c r="D66" s="538" t="s">
        <v>3062</v>
      </c>
      <c r="E66" s="537" t="s">
        <v>3060</v>
      </c>
      <c r="F66" s="538"/>
      <c r="G66" s="537"/>
      <c r="H66" s="538"/>
      <c r="I66" s="538"/>
      <c r="J66" s="537" t="str">
        <f t="shared" si="0"/>
        <v/>
      </c>
      <c r="K66" s="538"/>
      <c r="L66" s="538"/>
      <c r="M66" s="538"/>
      <c r="N66" s="538"/>
      <c r="O66" s="538"/>
      <c r="P66" s="538"/>
      <c r="Q66" s="537" t="s">
        <v>1789</v>
      </c>
    </row>
    <row r="67" spans="4:17" x14ac:dyDescent="0.2">
      <c r="D67" s="538" t="s">
        <v>3063</v>
      </c>
      <c r="E67" s="537" t="s">
        <v>3060</v>
      </c>
      <c r="F67" s="538"/>
      <c r="G67" s="537"/>
      <c r="H67" s="538"/>
      <c r="I67" s="538"/>
      <c r="J67" s="537" t="str">
        <f t="shared" si="0"/>
        <v/>
      </c>
      <c r="K67" s="538"/>
      <c r="L67" s="538"/>
      <c r="M67" s="538"/>
      <c r="N67" s="538"/>
      <c r="O67" s="538"/>
      <c r="P67" s="538"/>
      <c r="Q67" s="537" t="s">
        <v>1790</v>
      </c>
    </row>
    <row r="68" spans="4:17" x14ac:dyDescent="0.2">
      <c r="D68" s="538" t="s">
        <v>3064</v>
      </c>
      <c r="E68" s="537" t="s">
        <v>3060</v>
      </c>
      <c r="F68" s="538"/>
      <c r="G68" s="537"/>
      <c r="H68" s="538"/>
      <c r="I68" s="538"/>
      <c r="J68" s="537" t="str">
        <f t="shared" ref="J68:J131" si="1">F68&amp;H68&amp;I68</f>
        <v/>
      </c>
      <c r="K68" s="538"/>
      <c r="L68" s="538"/>
      <c r="M68" s="538"/>
      <c r="N68" s="538"/>
      <c r="O68" s="538"/>
      <c r="P68" s="538"/>
      <c r="Q68" s="537" t="s">
        <v>1791</v>
      </c>
    </row>
    <row r="69" spans="4:17" x14ac:dyDescent="0.2">
      <c r="D69" s="538" t="s">
        <v>3065</v>
      </c>
      <c r="E69" s="537" t="s">
        <v>3060</v>
      </c>
      <c r="F69" s="538"/>
      <c r="G69" s="537"/>
      <c r="H69" s="538"/>
      <c r="I69" s="538"/>
      <c r="J69" s="537" t="str">
        <f t="shared" si="1"/>
        <v/>
      </c>
      <c r="K69" s="538"/>
      <c r="L69" s="538"/>
      <c r="M69" s="538"/>
      <c r="N69" s="538"/>
      <c r="O69" s="538"/>
      <c r="P69" s="538"/>
      <c r="Q69" s="537" t="s">
        <v>1792</v>
      </c>
    </row>
    <row r="70" spans="4:17" x14ac:dyDescent="0.2">
      <c r="D70" s="538" t="s">
        <v>3066</v>
      </c>
      <c r="E70" s="537" t="s">
        <v>3060</v>
      </c>
      <c r="F70" s="538"/>
      <c r="G70" s="537"/>
      <c r="H70" s="538"/>
      <c r="I70" s="538"/>
      <c r="J70" s="537" t="str">
        <f t="shared" si="1"/>
        <v/>
      </c>
      <c r="K70" s="538"/>
      <c r="L70" s="538"/>
      <c r="M70" s="538"/>
      <c r="N70" s="538"/>
      <c r="O70" s="538"/>
      <c r="P70" s="538"/>
      <c r="Q70" s="537" t="s">
        <v>1793</v>
      </c>
    </row>
    <row r="71" spans="4:17" x14ac:dyDescent="0.2">
      <c r="D71" s="538" t="s">
        <v>3067</v>
      </c>
      <c r="E71" s="537" t="s">
        <v>3060</v>
      </c>
      <c r="F71" s="538"/>
      <c r="G71" s="537"/>
      <c r="H71" s="538"/>
      <c r="I71" s="538"/>
      <c r="J71" s="537" t="str">
        <f t="shared" si="1"/>
        <v/>
      </c>
      <c r="K71" s="538"/>
      <c r="L71" s="538"/>
      <c r="M71" s="538"/>
      <c r="N71" s="538"/>
      <c r="O71" s="538"/>
      <c r="P71" s="538"/>
      <c r="Q71" s="537" t="s">
        <v>1794</v>
      </c>
    </row>
    <row r="72" spans="4:17" x14ac:dyDescent="0.2">
      <c r="D72" s="538" t="s">
        <v>3068</v>
      </c>
      <c r="E72" s="537" t="s">
        <v>3060</v>
      </c>
      <c r="F72" s="538"/>
      <c r="G72" s="537"/>
      <c r="H72" s="538"/>
      <c r="I72" s="538"/>
      <c r="J72" s="537" t="str">
        <f t="shared" si="1"/>
        <v/>
      </c>
      <c r="K72" s="538"/>
      <c r="L72" s="538"/>
      <c r="M72" s="538"/>
      <c r="N72" s="538"/>
      <c r="O72" s="538"/>
      <c r="P72" s="538"/>
      <c r="Q72" s="537" t="s">
        <v>1795</v>
      </c>
    </row>
    <row r="73" spans="4:17" x14ac:dyDescent="0.2">
      <c r="D73" s="538" t="s">
        <v>3069</v>
      </c>
      <c r="E73" s="537" t="s">
        <v>3060</v>
      </c>
      <c r="F73" s="538"/>
      <c r="G73" s="537"/>
      <c r="H73" s="538"/>
      <c r="I73" s="538"/>
      <c r="J73" s="537" t="str">
        <f t="shared" si="1"/>
        <v/>
      </c>
      <c r="K73" s="538"/>
      <c r="L73" s="538"/>
      <c r="M73" s="538"/>
      <c r="N73" s="538"/>
      <c r="O73" s="538"/>
      <c r="P73" s="538"/>
      <c r="Q73" s="537" t="s">
        <v>1796</v>
      </c>
    </row>
    <row r="74" spans="4:17" x14ac:dyDescent="0.2">
      <c r="D74" s="538" t="s">
        <v>3070</v>
      </c>
      <c r="E74" s="537" t="s">
        <v>3071</v>
      </c>
      <c r="F74" s="538"/>
      <c r="G74" s="537"/>
      <c r="H74" s="538"/>
      <c r="I74" s="538"/>
      <c r="J74" s="537" t="str">
        <f t="shared" si="1"/>
        <v/>
      </c>
      <c r="K74" s="538"/>
      <c r="L74" s="538"/>
      <c r="M74" s="538"/>
      <c r="N74" s="538"/>
      <c r="O74" s="538"/>
      <c r="P74" s="538"/>
      <c r="Q74" s="537" t="s">
        <v>1797</v>
      </c>
    </row>
    <row r="75" spans="4:17" x14ac:dyDescent="0.2">
      <c r="D75" s="538" t="s">
        <v>3072</v>
      </c>
      <c r="E75" s="537" t="s">
        <v>3071</v>
      </c>
      <c r="F75" s="538"/>
      <c r="G75" s="537"/>
      <c r="H75" s="538"/>
      <c r="I75" s="538"/>
      <c r="J75" s="537" t="str">
        <f t="shared" si="1"/>
        <v/>
      </c>
      <c r="K75" s="538"/>
      <c r="L75" s="538"/>
      <c r="M75" s="538"/>
      <c r="N75" s="538"/>
      <c r="O75" s="538"/>
      <c r="P75" s="538"/>
      <c r="Q75" s="537" t="s">
        <v>1798</v>
      </c>
    </row>
    <row r="76" spans="4:17" x14ac:dyDescent="0.2">
      <c r="D76" s="538" t="s">
        <v>3073</v>
      </c>
      <c r="E76" s="537" t="s">
        <v>3071</v>
      </c>
      <c r="F76" s="538"/>
      <c r="G76" s="537"/>
      <c r="H76" s="538"/>
      <c r="I76" s="538"/>
      <c r="J76" s="537" t="str">
        <f t="shared" si="1"/>
        <v/>
      </c>
      <c r="K76" s="538"/>
      <c r="L76" s="538"/>
      <c r="M76" s="538"/>
      <c r="N76" s="538"/>
      <c r="O76" s="538"/>
      <c r="P76" s="538"/>
      <c r="Q76" s="537" t="s">
        <v>1799</v>
      </c>
    </row>
    <row r="77" spans="4:17" x14ac:dyDescent="0.2">
      <c r="D77" s="538" t="s">
        <v>3074</v>
      </c>
      <c r="E77" s="537" t="s">
        <v>3071</v>
      </c>
      <c r="F77" s="538"/>
      <c r="G77" s="537"/>
      <c r="H77" s="538"/>
      <c r="I77" s="538"/>
      <c r="J77" s="537" t="str">
        <f t="shared" si="1"/>
        <v/>
      </c>
      <c r="K77" s="538"/>
      <c r="L77" s="538"/>
      <c r="M77" s="538"/>
      <c r="N77" s="538"/>
      <c r="O77" s="538"/>
      <c r="P77" s="538"/>
      <c r="Q77" s="537" t="s">
        <v>1800</v>
      </c>
    </row>
    <row r="78" spans="4:17" x14ac:dyDescent="0.2">
      <c r="D78" s="538" t="s">
        <v>3075</v>
      </c>
      <c r="E78" s="537" t="s">
        <v>3071</v>
      </c>
      <c r="F78" s="538"/>
      <c r="G78" s="537"/>
      <c r="H78" s="538"/>
      <c r="I78" s="538"/>
      <c r="J78" s="537" t="str">
        <f t="shared" si="1"/>
        <v/>
      </c>
      <c r="K78" s="538"/>
      <c r="L78" s="538"/>
      <c r="M78" s="538"/>
      <c r="N78" s="538"/>
      <c r="O78" s="538"/>
      <c r="P78" s="538"/>
      <c r="Q78" s="537" t="s">
        <v>1801</v>
      </c>
    </row>
    <row r="79" spans="4:17" x14ac:dyDescent="0.2">
      <c r="D79" s="538" t="s">
        <v>3076</v>
      </c>
      <c r="E79" s="537" t="s">
        <v>3071</v>
      </c>
      <c r="F79" s="538"/>
      <c r="G79" s="537"/>
      <c r="H79" s="538"/>
      <c r="I79" s="538"/>
      <c r="J79" s="537" t="str">
        <f t="shared" si="1"/>
        <v/>
      </c>
      <c r="K79" s="538"/>
      <c r="L79" s="538"/>
      <c r="M79" s="538"/>
      <c r="N79" s="538"/>
      <c r="O79" s="538"/>
      <c r="P79" s="538"/>
      <c r="Q79" s="537" t="s">
        <v>1802</v>
      </c>
    </row>
    <row r="80" spans="4:17" x14ac:dyDescent="0.2">
      <c r="D80" s="538" t="s">
        <v>3077</v>
      </c>
      <c r="E80" s="537" t="s">
        <v>3071</v>
      </c>
      <c r="F80" s="538"/>
      <c r="G80" s="537"/>
      <c r="H80" s="538"/>
      <c r="I80" s="538"/>
      <c r="J80" s="537" t="str">
        <f t="shared" si="1"/>
        <v/>
      </c>
      <c r="K80" s="538"/>
      <c r="L80" s="538"/>
      <c r="M80" s="538"/>
      <c r="N80" s="538"/>
      <c r="O80" s="538"/>
      <c r="P80" s="538"/>
      <c r="Q80" s="537" t="s">
        <v>1803</v>
      </c>
    </row>
    <row r="81" spans="4:17" x14ac:dyDescent="0.2">
      <c r="D81" s="538" t="s">
        <v>3078</v>
      </c>
      <c r="E81" s="537" t="s">
        <v>3071</v>
      </c>
      <c r="F81" s="538"/>
      <c r="G81" s="537"/>
      <c r="H81" s="538"/>
      <c r="I81" s="538"/>
      <c r="J81" s="537" t="str">
        <f t="shared" si="1"/>
        <v/>
      </c>
      <c r="K81" s="538"/>
      <c r="L81" s="538"/>
      <c r="M81" s="538"/>
      <c r="N81" s="538"/>
      <c r="O81" s="538"/>
      <c r="P81" s="538"/>
      <c r="Q81" s="537" t="s">
        <v>1804</v>
      </c>
    </row>
    <row r="82" spans="4:17" x14ac:dyDescent="0.2">
      <c r="D82" s="538" t="s">
        <v>3079</v>
      </c>
      <c r="E82" s="537" t="s">
        <v>3071</v>
      </c>
      <c r="F82" s="538"/>
      <c r="G82" s="537"/>
      <c r="H82" s="538"/>
      <c r="I82" s="538"/>
      <c r="J82" s="537" t="str">
        <f t="shared" si="1"/>
        <v/>
      </c>
      <c r="K82" s="538"/>
      <c r="L82" s="538"/>
      <c r="M82" s="538"/>
      <c r="N82" s="538"/>
      <c r="O82" s="538"/>
      <c r="P82" s="538"/>
      <c r="Q82" s="537" t="s">
        <v>1805</v>
      </c>
    </row>
    <row r="83" spans="4:17" x14ac:dyDescent="0.2">
      <c r="D83" s="538" t="s">
        <v>3080</v>
      </c>
      <c r="E83" s="537" t="s">
        <v>3071</v>
      </c>
      <c r="F83" s="538"/>
      <c r="G83" s="537"/>
      <c r="H83" s="538"/>
      <c r="I83" s="538"/>
      <c r="J83" s="537" t="str">
        <f t="shared" si="1"/>
        <v/>
      </c>
      <c r="K83" s="538"/>
      <c r="L83" s="538"/>
      <c r="M83" s="538"/>
      <c r="N83" s="538"/>
      <c r="O83" s="538"/>
      <c r="P83" s="538"/>
      <c r="Q83" s="537" t="s">
        <v>1806</v>
      </c>
    </row>
    <row r="84" spans="4:17" x14ac:dyDescent="0.2">
      <c r="D84" s="538" t="s">
        <v>3081</v>
      </c>
      <c r="E84" s="537" t="s">
        <v>3082</v>
      </c>
      <c r="F84" s="538"/>
      <c r="G84" s="537"/>
      <c r="H84" s="538"/>
      <c r="I84" s="538"/>
      <c r="J84" s="537" t="str">
        <f t="shared" si="1"/>
        <v/>
      </c>
      <c r="K84" s="538"/>
      <c r="L84" s="538"/>
      <c r="M84" s="538"/>
      <c r="N84" s="538"/>
      <c r="O84" s="538"/>
      <c r="P84" s="538"/>
      <c r="Q84" s="537" t="s">
        <v>1807</v>
      </c>
    </row>
    <row r="85" spans="4:17" x14ac:dyDescent="0.2">
      <c r="D85" s="538" t="s">
        <v>3083</v>
      </c>
      <c r="E85" s="537" t="s">
        <v>3082</v>
      </c>
      <c r="F85" s="538"/>
      <c r="G85" s="537"/>
      <c r="H85" s="538"/>
      <c r="I85" s="538"/>
      <c r="J85" s="537" t="str">
        <f t="shared" si="1"/>
        <v/>
      </c>
      <c r="K85" s="538"/>
      <c r="L85" s="538"/>
      <c r="M85" s="538"/>
      <c r="N85" s="538"/>
      <c r="O85" s="538"/>
      <c r="P85" s="538"/>
      <c r="Q85" s="537" t="s">
        <v>1808</v>
      </c>
    </row>
    <row r="86" spans="4:17" x14ac:dyDescent="0.2">
      <c r="D86" s="538" t="s">
        <v>3084</v>
      </c>
      <c r="E86" s="537" t="s">
        <v>3082</v>
      </c>
      <c r="F86" s="538"/>
      <c r="G86" s="537"/>
      <c r="H86" s="538"/>
      <c r="I86" s="538"/>
      <c r="J86" s="537" t="str">
        <f t="shared" si="1"/>
        <v/>
      </c>
      <c r="K86" s="538"/>
      <c r="L86" s="538"/>
      <c r="M86" s="538"/>
      <c r="N86" s="538"/>
      <c r="O86" s="538"/>
      <c r="P86" s="538"/>
      <c r="Q86" s="537" t="s">
        <v>1809</v>
      </c>
    </row>
    <row r="87" spans="4:17" x14ac:dyDescent="0.2">
      <c r="D87" s="538" t="s">
        <v>3085</v>
      </c>
      <c r="E87" s="537" t="s">
        <v>3082</v>
      </c>
      <c r="F87" s="538"/>
      <c r="G87" s="537"/>
      <c r="H87" s="538"/>
      <c r="I87" s="538"/>
      <c r="J87" s="537" t="str">
        <f t="shared" si="1"/>
        <v/>
      </c>
      <c r="K87" s="538"/>
      <c r="L87" s="538"/>
      <c r="M87" s="538"/>
      <c r="N87" s="538"/>
      <c r="O87" s="538"/>
      <c r="P87" s="538"/>
      <c r="Q87" s="537" t="s">
        <v>1810</v>
      </c>
    </row>
    <row r="88" spans="4:17" x14ac:dyDescent="0.2">
      <c r="D88" s="538" t="s">
        <v>3086</v>
      </c>
      <c r="E88" s="537" t="s">
        <v>3082</v>
      </c>
      <c r="F88" s="538"/>
      <c r="G88" s="537"/>
      <c r="H88" s="538"/>
      <c r="I88" s="538"/>
      <c r="J88" s="537" t="str">
        <f t="shared" si="1"/>
        <v/>
      </c>
      <c r="K88" s="538"/>
      <c r="L88" s="538"/>
      <c r="M88" s="538"/>
      <c r="N88" s="538"/>
      <c r="O88" s="538"/>
      <c r="P88" s="538"/>
      <c r="Q88" s="537" t="s">
        <v>1811</v>
      </c>
    </row>
    <row r="89" spans="4:17" x14ac:dyDescent="0.2">
      <c r="D89" s="538" t="s">
        <v>3087</v>
      </c>
      <c r="E89" s="537" t="s">
        <v>3082</v>
      </c>
      <c r="F89" s="538"/>
      <c r="G89" s="537"/>
      <c r="H89" s="538"/>
      <c r="I89" s="538"/>
      <c r="J89" s="537" t="str">
        <f t="shared" si="1"/>
        <v/>
      </c>
      <c r="K89" s="538"/>
      <c r="L89" s="538"/>
      <c r="M89" s="538"/>
      <c r="N89" s="538"/>
      <c r="O89" s="538"/>
      <c r="P89" s="538"/>
      <c r="Q89" s="537" t="s">
        <v>1812</v>
      </c>
    </row>
    <row r="90" spans="4:17" x14ac:dyDescent="0.2">
      <c r="D90" s="538" t="s">
        <v>3088</v>
      </c>
      <c r="E90" s="537" t="s">
        <v>3082</v>
      </c>
      <c r="F90" s="538"/>
      <c r="G90" s="537"/>
      <c r="H90" s="538"/>
      <c r="I90" s="538"/>
      <c r="J90" s="537" t="str">
        <f t="shared" si="1"/>
        <v/>
      </c>
      <c r="K90" s="538"/>
      <c r="L90" s="538"/>
      <c r="M90" s="538"/>
      <c r="N90" s="538"/>
      <c r="O90" s="538"/>
      <c r="P90" s="538"/>
      <c r="Q90" s="537" t="s">
        <v>1813</v>
      </c>
    </row>
    <row r="91" spans="4:17" x14ac:dyDescent="0.2">
      <c r="D91" s="538" t="s">
        <v>3089</v>
      </c>
      <c r="E91" s="537" t="s">
        <v>3082</v>
      </c>
      <c r="F91" s="538"/>
      <c r="G91" s="537"/>
      <c r="H91" s="538"/>
      <c r="I91" s="538"/>
      <c r="J91" s="537" t="str">
        <f t="shared" si="1"/>
        <v/>
      </c>
      <c r="K91" s="538"/>
      <c r="L91" s="538"/>
      <c r="M91" s="538"/>
      <c r="N91" s="538"/>
      <c r="O91" s="538"/>
      <c r="P91" s="538"/>
      <c r="Q91" s="537" t="s">
        <v>1814</v>
      </c>
    </row>
    <row r="92" spans="4:17" x14ac:dyDescent="0.2">
      <c r="D92" s="538" t="s">
        <v>3090</v>
      </c>
      <c r="E92" s="537" t="s">
        <v>3082</v>
      </c>
      <c r="F92" s="538"/>
      <c r="G92" s="537"/>
      <c r="H92" s="538"/>
      <c r="I92" s="538"/>
      <c r="J92" s="537" t="str">
        <f t="shared" si="1"/>
        <v/>
      </c>
      <c r="K92" s="538"/>
      <c r="L92" s="538"/>
      <c r="M92" s="538"/>
      <c r="N92" s="538"/>
      <c r="O92" s="538"/>
      <c r="P92" s="538"/>
      <c r="Q92" s="537" t="s">
        <v>1815</v>
      </c>
    </row>
    <row r="93" spans="4:17" x14ac:dyDescent="0.2">
      <c r="D93" s="538" t="s">
        <v>3091</v>
      </c>
      <c r="E93" s="537" t="s">
        <v>3082</v>
      </c>
      <c r="F93" s="538"/>
      <c r="G93" s="537"/>
      <c r="H93" s="538"/>
      <c r="I93" s="538"/>
      <c r="J93" s="537" t="str">
        <f t="shared" si="1"/>
        <v/>
      </c>
      <c r="K93" s="538"/>
      <c r="L93" s="538"/>
      <c r="M93" s="538"/>
      <c r="N93" s="538"/>
      <c r="O93" s="538"/>
      <c r="P93" s="538"/>
      <c r="Q93" s="537" t="s">
        <v>1816</v>
      </c>
    </row>
    <row r="94" spans="4:17" x14ac:dyDescent="0.2">
      <c r="D94" s="538" t="s">
        <v>3092</v>
      </c>
      <c r="E94" s="537" t="s">
        <v>3093</v>
      </c>
      <c r="F94" s="538"/>
      <c r="G94" s="537"/>
      <c r="H94" s="538"/>
      <c r="I94" s="538"/>
      <c r="J94" s="537" t="str">
        <f t="shared" si="1"/>
        <v/>
      </c>
      <c r="K94" s="538"/>
      <c r="L94" s="538"/>
      <c r="M94" s="538"/>
      <c r="N94" s="538"/>
      <c r="O94" s="538"/>
      <c r="P94" s="538"/>
      <c r="Q94" s="537" t="s">
        <v>1817</v>
      </c>
    </row>
    <row r="95" spans="4:17" x14ac:dyDescent="0.2">
      <c r="D95" s="538" t="s">
        <v>3094</v>
      </c>
      <c r="E95" s="537" t="s">
        <v>3093</v>
      </c>
      <c r="F95" s="538"/>
      <c r="G95" s="537"/>
      <c r="H95" s="538"/>
      <c r="I95" s="538"/>
      <c r="J95" s="537" t="str">
        <f t="shared" si="1"/>
        <v/>
      </c>
      <c r="K95" s="538"/>
      <c r="L95" s="538"/>
      <c r="M95" s="538"/>
      <c r="N95" s="538"/>
      <c r="O95" s="538"/>
      <c r="P95" s="538"/>
      <c r="Q95" s="537" t="s">
        <v>1818</v>
      </c>
    </row>
    <row r="96" spans="4:17" x14ac:dyDescent="0.2">
      <c r="D96" s="538" t="s">
        <v>3095</v>
      </c>
      <c r="E96" s="537" t="s">
        <v>3093</v>
      </c>
      <c r="F96" s="538"/>
      <c r="G96" s="537"/>
      <c r="H96" s="538"/>
      <c r="I96" s="538"/>
      <c r="J96" s="537" t="str">
        <f t="shared" si="1"/>
        <v/>
      </c>
      <c r="K96" s="538"/>
      <c r="L96" s="538"/>
      <c r="M96" s="538"/>
      <c r="N96" s="538"/>
      <c r="O96" s="538"/>
      <c r="P96" s="538"/>
      <c r="Q96" s="537" t="s">
        <v>1819</v>
      </c>
    </row>
    <row r="97" spans="4:17" x14ac:dyDescent="0.2">
      <c r="D97" s="538" t="s">
        <v>3096</v>
      </c>
      <c r="E97" s="537" t="s">
        <v>3093</v>
      </c>
      <c r="F97" s="538"/>
      <c r="G97" s="537"/>
      <c r="H97" s="538"/>
      <c r="I97" s="538"/>
      <c r="J97" s="537" t="str">
        <f t="shared" si="1"/>
        <v/>
      </c>
      <c r="K97" s="538"/>
      <c r="L97" s="538"/>
      <c r="M97" s="538"/>
      <c r="N97" s="538"/>
      <c r="O97" s="538"/>
      <c r="P97" s="538"/>
      <c r="Q97" s="537" t="s">
        <v>1820</v>
      </c>
    </row>
    <row r="98" spans="4:17" x14ac:dyDescent="0.2">
      <c r="D98" s="538" t="s">
        <v>3097</v>
      </c>
      <c r="E98" s="537" t="s">
        <v>3093</v>
      </c>
      <c r="F98" s="538"/>
      <c r="G98" s="537"/>
      <c r="H98" s="538"/>
      <c r="I98" s="538"/>
      <c r="J98" s="537" t="str">
        <f t="shared" si="1"/>
        <v/>
      </c>
      <c r="K98" s="538"/>
      <c r="L98" s="538"/>
      <c r="M98" s="538"/>
      <c r="N98" s="538"/>
      <c r="O98" s="538"/>
      <c r="P98" s="538"/>
      <c r="Q98" s="537" t="s">
        <v>1821</v>
      </c>
    </row>
    <row r="99" spans="4:17" x14ac:dyDescent="0.2">
      <c r="D99" s="538" t="s">
        <v>3098</v>
      </c>
      <c r="E99" s="537" t="s">
        <v>3093</v>
      </c>
      <c r="F99" s="538"/>
      <c r="G99" s="537"/>
      <c r="H99" s="538"/>
      <c r="I99" s="538"/>
      <c r="J99" s="537" t="str">
        <f t="shared" si="1"/>
        <v/>
      </c>
      <c r="K99" s="538"/>
      <c r="L99" s="538"/>
      <c r="M99" s="538"/>
      <c r="N99" s="538"/>
      <c r="O99" s="538"/>
      <c r="P99" s="538"/>
      <c r="Q99" s="537" t="s">
        <v>1822</v>
      </c>
    </row>
    <row r="100" spans="4:17" x14ac:dyDescent="0.2">
      <c r="D100" s="538" t="s">
        <v>3099</v>
      </c>
      <c r="E100" s="537" t="s">
        <v>3093</v>
      </c>
      <c r="F100" s="538"/>
      <c r="G100" s="537"/>
      <c r="H100" s="538"/>
      <c r="I100" s="538"/>
      <c r="J100" s="537" t="str">
        <f t="shared" si="1"/>
        <v/>
      </c>
      <c r="K100" s="538"/>
      <c r="L100" s="538"/>
      <c r="M100" s="538"/>
      <c r="N100" s="538"/>
      <c r="O100" s="538"/>
      <c r="P100" s="538"/>
      <c r="Q100" s="537" t="s">
        <v>1823</v>
      </c>
    </row>
    <row r="101" spans="4:17" x14ac:dyDescent="0.2">
      <c r="D101" s="538" t="s">
        <v>3100</v>
      </c>
      <c r="E101" s="537" t="s">
        <v>3093</v>
      </c>
      <c r="F101" s="538"/>
      <c r="G101" s="537"/>
      <c r="H101" s="538"/>
      <c r="I101" s="538"/>
      <c r="J101" s="537" t="str">
        <f t="shared" si="1"/>
        <v/>
      </c>
      <c r="K101" s="538"/>
      <c r="L101" s="538"/>
      <c r="M101" s="538"/>
      <c r="N101" s="538"/>
      <c r="O101" s="538"/>
      <c r="P101" s="538"/>
      <c r="Q101" s="537" t="s">
        <v>1824</v>
      </c>
    </row>
    <row r="102" spans="4:17" x14ac:dyDescent="0.2">
      <c r="D102" s="538" t="s">
        <v>3101</v>
      </c>
      <c r="E102" s="537" t="s">
        <v>3093</v>
      </c>
      <c r="F102" s="538"/>
      <c r="G102" s="537"/>
      <c r="H102" s="538"/>
      <c r="I102" s="538"/>
      <c r="J102" s="537" t="str">
        <f t="shared" si="1"/>
        <v/>
      </c>
      <c r="K102" s="538"/>
      <c r="L102" s="538"/>
      <c r="M102" s="538"/>
      <c r="N102" s="538"/>
      <c r="O102" s="538"/>
      <c r="P102" s="538"/>
      <c r="Q102" s="537" t="s">
        <v>1825</v>
      </c>
    </row>
    <row r="103" spans="4:17" x14ac:dyDescent="0.2">
      <c r="D103" s="538" t="s">
        <v>3102</v>
      </c>
      <c r="E103" s="537" t="s">
        <v>3093</v>
      </c>
      <c r="F103" s="538"/>
      <c r="G103" s="537"/>
      <c r="H103" s="538"/>
      <c r="I103" s="538"/>
      <c r="J103" s="537" t="str">
        <f t="shared" si="1"/>
        <v/>
      </c>
      <c r="K103" s="538"/>
      <c r="L103" s="538"/>
      <c r="M103" s="538"/>
      <c r="N103" s="538"/>
      <c r="O103" s="538"/>
      <c r="P103" s="538"/>
      <c r="Q103" s="537" t="s">
        <v>1826</v>
      </c>
    </row>
    <row r="104" spans="4:17" x14ac:dyDescent="0.2">
      <c r="D104" s="538" t="s">
        <v>3103</v>
      </c>
      <c r="E104" s="537" t="s">
        <v>3104</v>
      </c>
      <c r="F104" s="538"/>
      <c r="G104" s="537"/>
      <c r="H104" s="538"/>
      <c r="I104" s="538"/>
      <c r="J104" s="537" t="str">
        <f t="shared" si="1"/>
        <v/>
      </c>
      <c r="K104" s="538"/>
      <c r="L104" s="538"/>
      <c r="M104" s="538"/>
      <c r="N104" s="538"/>
      <c r="O104" s="538"/>
      <c r="P104" s="538"/>
      <c r="Q104" s="537" t="s">
        <v>1827</v>
      </c>
    </row>
    <row r="105" spans="4:17" x14ac:dyDescent="0.2">
      <c r="D105" s="538" t="s">
        <v>3105</v>
      </c>
      <c r="E105" s="537" t="s">
        <v>3104</v>
      </c>
      <c r="F105" s="538"/>
      <c r="G105" s="537"/>
      <c r="H105" s="538"/>
      <c r="I105" s="538"/>
      <c r="J105" s="537" t="str">
        <f t="shared" si="1"/>
        <v/>
      </c>
      <c r="K105" s="538"/>
      <c r="L105" s="538"/>
      <c r="M105" s="538"/>
      <c r="N105" s="538"/>
      <c r="O105" s="538"/>
      <c r="P105" s="538"/>
      <c r="Q105" s="537" t="s">
        <v>1828</v>
      </c>
    </row>
    <row r="106" spans="4:17" x14ac:dyDescent="0.2">
      <c r="D106" s="538" t="s">
        <v>3106</v>
      </c>
      <c r="E106" s="537" t="s">
        <v>3104</v>
      </c>
      <c r="F106" s="538"/>
      <c r="G106" s="537"/>
      <c r="H106" s="538"/>
      <c r="I106" s="538"/>
      <c r="J106" s="537" t="str">
        <f t="shared" si="1"/>
        <v/>
      </c>
      <c r="K106" s="538"/>
      <c r="L106" s="538"/>
      <c r="M106" s="538"/>
      <c r="N106" s="538"/>
      <c r="O106" s="538"/>
      <c r="P106" s="538"/>
      <c r="Q106" s="537" t="s">
        <v>1829</v>
      </c>
    </row>
    <row r="107" spans="4:17" x14ac:dyDescent="0.2">
      <c r="D107" s="538" t="s">
        <v>3107</v>
      </c>
      <c r="E107" s="537" t="s">
        <v>3104</v>
      </c>
      <c r="F107" s="538"/>
      <c r="G107" s="537"/>
      <c r="H107" s="538"/>
      <c r="I107" s="538"/>
      <c r="J107" s="537" t="str">
        <f t="shared" si="1"/>
        <v/>
      </c>
      <c r="K107" s="538"/>
      <c r="L107" s="538"/>
      <c r="M107" s="538"/>
      <c r="N107" s="538"/>
      <c r="O107" s="538"/>
      <c r="P107" s="538"/>
      <c r="Q107" s="537" t="s">
        <v>1830</v>
      </c>
    </row>
    <row r="108" spans="4:17" x14ac:dyDescent="0.2">
      <c r="D108" s="538" t="s">
        <v>3108</v>
      </c>
      <c r="E108" s="537" t="s">
        <v>3104</v>
      </c>
      <c r="F108" s="538"/>
      <c r="G108" s="537"/>
      <c r="H108" s="538"/>
      <c r="I108" s="538"/>
      <c r="J108" s="537" t="str">
        <f t="shared" si="1"/>
        <v/>
      </c>
      <c r="K108" s="538"/>
      <c r="L108" s="538"/>
      <c r="M108" s="538"/>
      <c r="N108" s="538"/>
      <c r="O108" s="538"/>
      <c r="P108" s="538"/>
      <c r="Q108" s="537" t="s">
        <v>1831</v>
      </c>
    </row>
    <row r="109" spans="4:17" x14ac:dyDescent="0.2">
      <c r="D109" s="538" t="s">
        <v>3109</v>
      </c>
      <c r="E109" s="537" t="s">
        <v>3104</v>
      </c>
      <c r="F109" s="538"/>
      <c r="G109" s="537"/>
      <c r="H109" s="538"/>
      <c r="I109" s="538"/>
      <c r="J109" s="537" t="str">
        <f t="shared" si="1"/>
        <v/>
      </c>
      <c r="K109" s="538"/>
      <c r="L109" s="538"/>
      <c r="M109" s="538"/>
      <c r="N109" s="538"/>
      <c r="O109" s="538"/>
      <c r="P109" s="538"/>
      <c r="Q109" s="537" t="s">
        <v>1832</v>
      </c>
    </row>
    <row r="110" spans="4:17" x14ac:dyDescent="0.2">
      <c r="D110" s="538" t="s">
        <v>3110</v>
      </c>
      <c r="E110" s="537" t="s">
        <v>3104</v>
      </c>
      <c r="F110" s="538"/>
      <c r="G110" s="537"/>
      <c r="H110" s="538"/>
      <c r="I110" s="538"/>
      <c r="J110" s="537" t="str">
        <f t="shared" si="1"/>
        <v/>
      </c>
      <c r="K110" s="538"/>
      <c r="L110" s="538"/>
      <c r="M110" s="538"/>
      <c r="N110" s="538"/>
      <c r="O110" s="538"/>
      <c r="P110" s="538"/>
      <c r="Q110" s="537" t="s">
        <v>1833</v>
      </c>
    </row>
    <row r="111" spans="4:17" x14ac:dyDescent="0.2">
      <c r="D111" s="538" t="s">
        <v>3111</v>
      </c>
      <c r="E111" s="537" t="s">
        <v>3104</v>
      </c>
      <c r="F111" s="538"/>
      <c r="G111" s="537"/>
      <c r="H111" s="538"/>
      <c r="I111" s="538"/>
      <c r="J111" s="537" t="str">
        <f t="shared" si="1"/>
        <v/>
      </c>
      <c r="K111" s="538"/>
      <c r="L111" s="538"/>
      <c r="M111" s="538"/>
      <c r="N111" s="538"/>
      <c r="O111" s="538"/>
      <c r="P111" s="538"/>
      <c r="Q111" s="537" t="s">
        <v>1834</v>
      </c>
    </row>
    <row r="112" spans="4:17" x14ac:dyDescent="0.2">
      <c r="D112" s="538" t="s">
        <v>3112</v>
      </c>
      <c r="E112" s="537" t="s">
        <v>3104</v>
      </c>
      <c r="F112" s="538"/>
      <c r="G112" s="537"/>
      <c r="H112" s="538"/>
      <c r="I112" s="538"/>
      <c r="J112" s="537" t="str">
        <f t="shared" si="1"/>
        <v/>
      </c>
      <c r="K112" s="538"/>
      <c r="L112" s="538"/>
      <c r="M112" s="538"/>
      <c r="N112" s="538"/>
      <c r="O112" s="538"/>
      <c r="P112" s="538"/>
      <c r="Q112" s="537" t="s">
        <v>1835</v>
      </c>
    </row>
    <row r="113" spans="4:17" x14ac:dyDescent="0.2">
      <c r="D113" s="538" t="s">
        <v>3113</v>
      </c>
      <c r="E113" s="537" t="s">
        <v>3104</v>
      </c>
      <c r="F113" s="538"/>
      <c r="G113" s="537"/>
      <c r="H113" s="538"/>
      <c r="I113" s="538"/>
      <c r="J113" s="537" t="str">
        <f t="shared" si="1"/>
        <v/>
      </c>
      <c r="K113" s="538"/>
      <c r="L113" s="538"/>
      <c r="M113" s="538"/>
      <c r="N113" s="538"/>
      <c r="O113" s="538"/>
      <c r="P113" s="538"/>
      <c r="Q113" s="537" t="s">
        <v>1836</v>
      </c>
    </row>
    <row r="114" spans="4:17" x14ac:dyDescent="0.2">
      <c r="D114" s="538" t="s">
        <v>3114</v>
      </c>
      <c r="E114" s="537" t="s">
        <v>3115</v>
      </c>
      <c r="F114" s="538"/>
      <c r="G114" s="537"/>
      <c r="H114" s="538"/>
      <c r="I114" s="538"/>
      <c r="J114" s="537" t="str">
        <f t="shared" si="1"/>
        <v/>
      </c>
      <c r="K114" s="538"/>
      <c r="L114" s="538"/>
      <c r="M114" s="538"/>
      <c r="N114" s="538"/>
      <c r="O114" s="538"/>
      <c r="P114" s="538"/>
      <c r="Q114" s="537" t="s">
        <v>1837</v>
      </c>
    </row>
    <row r="115" spans="4:17" x14ac:dyDescent="0.2">
      <c r="D115" s="538" t="s">
        <v>3116</v>
      </c>
      <c r="E115" s="537" t="s">
        <v>3115</v>
      </c>
      <c r="F115" s="538"/>
      <c r="G115" s="537"/>
      <c r="H115" s="538"/>
      <c r="I115" s="538"/>
      <c r="J115" s="537" t="str">
        <f t="shared" si="1"/>
        <v/>
      </c>
      <c r="K115" s="538"/>
      <c r="L115" s="538"/>
      <c r="M115" s="538"/>
      <c r="N115" s="538"/>
      <c r="O115" s="538"/>
      <c r="P115" s="538"/>
      <c r="Q115" s="537" t="s">
        <v>1838</v>
      </c>
    </row>
    <row r="116" spans="4:17" x14ac:dyDescent="0.2">
      <c r="D116" s="538" t="s">
        <v>3117</v>
      </c>
      <c r="E116" s="537" t="s">
        <v>3115</v>
      </c>
      <c r="F116" s="538"/>
      <c r="G116" s="537"/>
      <c r="H116" s="538"/>
      <c r="I116" s="538"/>
      <c r="J116" s="537" t="str">
        <f t="shared" si="1"/>
        <v/>
      </c>
      <c r="K116" s="538"/>
      <c r="L116" s="538"/>
      <c r="M116" s="538"/>
      <c r="N116" s="538"/>
      <c r="O116" s="538"/>
      <c r="P116" s="538"/>
      <c r="Q116" s="537" t="s">
        <v>1839</v>
      </c>
    </row>
    <row r="117" spans="4:17" x14ac:dyDescent="0.2">
      <c r="D117" s="538" t="s">
        <v>3118</v>
      </c>
      <c r="E117" s="537" t="s">
        <v>3115</v>
      </c>
      <c r="F117" s="538"/>
      <c r="G117" s="537"/>
      <c r="H117" s="538"/>
      <c r="I117" s="538"/>
      <c r="J117" s="537" t="str">
        <f t="shared" si="1"/>
        <v/>
      </c>
      <c r="K117" s="538"/>
      <c r="L117" s="538"/>
      <c r="M117" s="538"/>
      <c r="N117" s="538"/>
      <c r="O117" s="538"/>
      <c r="P117" s="538"/>
      <c r="Q117" s="537" t="s">
        <v>1840</v>
      </c>
    </row>
    <row r="118" spans="4:17" x14ac:dyDescent="0.2">
      <c r="D118" s="538" t="s">
        <v>3119</v>
      </c>
      <c r="E118" s="537" t="s">
        <v>3115</v>
      </c>
      <c r="F118" s="538"/>
      <c r="G118" s="537"/>
      <c r="H118" s="538"/>
      <c r="I118" s="538"/>
      <c r="J118" s="537" t="str">
        <f t="shared" si="1"/>
        <v/>
      </c>
      <c r="K118" s="538"/>
      <c r="L118" s="538"/>
      <c r="M118" s="538"/>
      <c r="N118" s="538"/>
      <c r="O118" s="538"/>
      <c r="P118" s="538"/>
      <c r="Q118" s="537" t="s">
        <v>1841</v>
      </c>
    </row>
    <row r="119" spans="4:17" x14ac:dyDescent="0.2">
      <c r="D119" s="538" t="s">
        <v>3120</v>
      </c>
      <c r="E119" s="537" t="s">
        <v>3115</v>
      </c>
      <c r="F119" s="538"/>
      <c r="G119" s="537"/>
      <c r="H119" s="538"/>
      <c r="I119" s="538"/>
      <c r="J119" s="537" t="str">
        <f t="shared" si="1"/>
        <v/>
      </c>
      <c r="K119" s="538"/>
      <c r="L119" s="538"/>
      <c r="M119" s="538"/>
      <c r="N119" s="538"/>
      <c r="O119" s="538"/>
      <c r="P119" s="538"/>
      <c r="Q119" s="537" t="s">
        <v>1842</v>
      </c>
    </row>
    <row r="120" spans="4:17" x14ac:dyDescent="0.2">
      <c r="D120" s="538" t="s">
        <v>3121</v>
      </c>
      <c r="E120" s="537" t="s">
        <v>3115</v>
      </c>
      <c r="F120" s="538"/>
      <c r="G120" s="537"/>
      <c r="H120" s="538"/>
      <c r="I120" s="538"/>
      <c r="J120" s="537" t="str">
        <f t="shared" si="1"/>
        <v/>
      </c>
      <c r="K120" s="538"/>
      <c r="L120" s="538"/>
      <c r="M120" s="538"/>
      <c r="N120" s="538"/>
      <c r="O120" s="538"/>
      <c r="P120" s="538"/>
      <c r="Q120" s="537" t="s">
        <v>1843</v>
      </c>
    </row>
    <row r="121" spans="4:17" x14ac:dyDescent="0.2">
      <c r="D121" s="538" t="s">
        <v>3122</v>
      </c>
      <c r="E121" s="537" t="s">
        <v>3115</v>
      </c>
      <c r="F121" s="538"/>
      <c r="G121" s="537"/>
      <c r="H121" s="538"/>
      <c r="I121" s="538"/>
      <c r="J121" s="537" t="str">
        <f t="shared" si="1"/>
        <v/>
      </c>
      <c r="K121" s="538"/>
      <c r="L121" s="538"/>
      <c r="M121" s="538"/>
      <c r="N121" s="538"/>
      <c r="O121" s="538"/>
      <c r="P121" s="538"/>
      <c r="Q121" s="537" t="s">
        <v>1844</v>
      </c>
    </row>
    <row r="122" spans="4:17" x14ac:dyDescent="0.2">
      <c r="D122" s="538" t="s">
        <v>3123</v>
      </c>
      <c r="E122" s="537" t="s">
        <v>3115</v>
      </c>
      <c r="F122" s="538"/>
      <c r="G122" s="537"/>
      <c r="H122" s="538"/>
      <c r="I122" s="538"/>
      <c r="J122" s="537" t="str">
        <f t="shared" si="1"/>
        <v/>
      </c>
      <c r="K122" s="538"/>
      <c r="L122" s="538"/>
      <c r="M122" s="538"/>
      <c r="N122" s="538"/>
      <c r="O122" s="538"/>
      <c r="P122" s="538"/>
      <c r="Q122" s="537" t="s">
        <v>1845</v>
      </c>
    </row>
    <row r="123" spans="4:17" x14ac:dyDescent="0.2">
      <c r="D123" s="538" t="s">
        <v>3124</v>
      </c>
      <c r="E123" s="537" t="s">
        <v>3115</v>
      </c>
      <c r="F123" s="538"/>
      <c r="G123" s="537"/>
      <c r="H123" s="538"/>
      <c r="I123" s="538"/>
      <c r="J123" s="537" t="str">
        <f t="shared" si="1"/>
        <v/>
      </c>
      <c r="K123" s="538"/>
      <c r="L123" s="538"/>
      <c r="M123" s="538"/>
      <c r="N123" s="538"/>
      <c r="O123" s="538"/>
      <c r="P123" s="538"/>
      <c r="Q123" s="537" t="s">
        <v>1846</v>
      </c>
    </row>
    <row r="124" spans="4:17" x14ac:dyDescent="0.2">
      <c r="D124" s="538" t="s">
        <v>3125</v>
      </c>
      <c r="E124" s="537" t="s">
        <v>3126</v>
      </c>
      <c r="F124" s="538"/>
      <c r="G124" s="537"/>
      <c r="H124" s="538"/>
      <c r="I124" s="538"/>
      <c r="J124" s="537" t="str">
        <f t="shared" si="1"/>
        <v/>
      </c>
      <c r="K124" s="538"/>
      <c r="L124" s="538"/>
      <c r="M124" s="538"/>
      <c r="N124" s="538"/>
      <c r="O124" s="538"/>
      <c r="P124" s="538"/>
      <c r="Q124" s="537" t="s">
        <v>1847</v>
      </c>
    </row>
    <row r="125" spans="4:17" x14ac:dyDescent="0.2">
      <c r="D125" s="538" t="s">
        <v>3127</v>
      </c>
      <c r="E125" s="537" t="s">
        <v>3126</v>
      </c>
      <c r="F125" s="538"/>
      <c r="G125" s="537"/>
      <c r="H125" s="538"/>
      <c r="I125" s="538"/>
      <c r="J125" s="537" t="str">
        <f t="shared" si="1"/>
        <v/>
      </c>
      <c r="K125" s="538"/>
      <c r="L125" s="538"/>
      <c r="M125" s="538"/>
      <c r="N125" s="538"/>
      <c r="O125" s="538"/>
      <c r="P125" s="538"/>
      <c r="Q125" s="537" t="s">
        <v>1848</v>
      </c>
    </row>
    <row r="126" spans="4:17" x14ac:dyDescent="0.2">
      <c r="D126" s="538" t="s">
        <v>3128</v>
      </c>
      <c r="E126" s="537" t="s">
        <v>3126</v>
      </c>
      <c r="F126" s="538"/>
      <c r="G126" s="537"/>
      <c r="H126" s="538"/>
      <c r="I126" s="538"/>
      <c r="J126" s="537" t="str">
        <f t="shared" si="1"/>
        <v/>
      </c>
      <c r="K126" s="538"/>
      <c r="L126" s="538"/>
      <c r="M126" s="538"/>
      <c r="N126" s="538"/>
      <c r="O126" s="538"/>
      <c r="P126" s="538"/>
      <c r="Q126" s="537" t="s">
        <v>1849</v>
      </c>
    </row>
    <row r="127" spans="4:17" x14ac:dyDescent="0.2">
      <c r="D127" s="538" t="s">
        <v>3129</v>
      </c>
      <c r="E127" s="537" t="s">
        <v>3126</v>
      </c>
      <c r="F127" s="538"/>
      <c r="G127" s="537"/>
      <c r="H127" s="538"/>
      <c r="I127" s="538"/>
      <c r="J127" s="537" t="str">
        <f t="shared" si="1"/>
        <v/>
      </c>
      <c r="K127" s="538"/>
      <c r="L127" s="538"/>
      <c r="M127" s="538"/>
      <c r="N127" s="538"/>
      <c r="O127" s="538"/>
      <c r="P127" s="538"/>
      <c r="Q127" s="537" t="s">
        <v>1850</v>
      </c>
    </row>
    <row r="128" spans="4:17" x14ac:dyDescent="0.2">
      <c r="D128" s="538" t="s">
        <v>3130</v>
      </c>
      <c r="E128" s="537" t="s">
        <v>3126</v>
      </c>
      <c r="F128" s="538"/>
      <c r="G128" s="537"/>
      <c r="H128" s="538"/>
      <c r="I128" s="538"/>
      <c r="J128" s="537" t="str">
        <f t="shared" si="1"/>
        <v/>
      </c>
      <c r="K128" s="538"/>
      <c r="L128" s="538"/>
      <c r="M128" s="538"/>
      <c r="N128" s="538"/>
      <c r="O128" s="538"/>
      <c r="P128" s="538"/>
      <c r="Q128" s="537" t="s">
        <v>1851</v>
      </c>
    </row>
    <row r="129" spans="4:17" x14ac:dyDescent="0.2">
      <c r="D129" s="538" t="s">
        <v>3131</v>
      </c>
      <c r="E129" s="537" t="s">
        <v>3126</v>
      </c>
      <c r="F129" s="538"/>
      <c r="G129" s="537"/>
      <c r="H129" s="538"/>
      <c r="I129" s="538"/>
      <c r="J129" s="537" t="str">
        <f t="shared" si="1"/>
        <v/>
      </c>
      <c r="K129" s="538"/>
      <c r="L129" s="538"/>
      <c r="M129" s="538"/>
      <c r="N129" s="538"/>
      <c r="O129" s="538"/>
      <c r="P129" s="538"/>
      <c r="Q129" s="537" t="s">
        <v>1852</v>
      </c>
    </row>
    <row r="130" spans="4:17" x14ac:dyDescent="0.2">
      <c r="D130" s="538" t="s">
        <v>3132</v>
      </c>
      <c r="E130" s="537" t="s">
        <v>3126</v>
      </c>
      <c r="F130" s="538"/>
      <c r="G130" s="537"/>
      <c r="H130" s="538"/>
      <c r="I130" s="538"/>
      <c r="J130" s="537" t="str">
        <f t="shared" si="1"/>
        <v/>
      </c>
      <c r="K130" s="538"/>
      <c r="L130" s="538"/>
      <c r="M130" s="538"/>
      <c r="N130" s="538"/>
      <c r="O130" s="538"/>
      <c r="P130" s="538"/>
      <c r="Q130" s="537" t="s">
        <v>1853</v>
      </c>
    </row>
    <row r="131" spans="4:17" x14ac:dyDescent="0.2">
      <c r="D131" s="538" t="s">
        <v>3133</v>
      </c>
      <c r="E131" s="537" t="s">
        <v>3126</v>
      </c>
      <c r="F131" s="538"/>
      <c r="G131" s="537"/>
      <c r="H131" s="538"/>
      <c r="I131" s="538"/>
      <c r="J131" s="537" t="str">
        <f t="shared" si="1"/>
        <v/>
      </c>
      <c r="K131" s="538"/>
      <c r="L131" s="538"/>
      <c r="M131" s="538"/>
      <c r="N131" s="538"/>
      <c r="O131" s="538"/>
      <c r="P131" s="538"/>
      <c r="Q131" s="537" t="s">
        <v>1854</v>
      </c>
    </row>
    <row r="132" spans="4:17" x14ac:dyDescent="0.2">
      <c r="D132" s="538" t="s">
        <v>3134</v>
      </c>
      <c r="E132" s="537" t="s">
        <v>3126</v>
      </c>
      <c r="F132" s="538"/>
      <c r="G132" s="537"/>
      <c r="H132" s="538"/>
      <c r="I132" s="538"/>
      <c r="J132" s="537" t="str">
        <f t="shared" ref="J132:J153" si="2">F132&amp;H132&amp;I132</f>
        <v/>
      </c>
      <c r="K132" s="538"/>
      <c r="L132" s="538"/>
      <c r="M132" s="538"/>
      <c r="N132" s="538"/>
      <c r="O132" s="538"/>
      <c r="P132" s="538"/>
      <c r="Q132" s="537" t="s">
        <v>1855</v>
      </c>
    </row>
    <row r="133" spans="4:17" x14ac:dyDescent="0.2">
      <c r="D133" s="538" t="s">
        <v>3135</v>
      </c>
      <c r="E133" s="537" t="s">
        <v>3126</v>
      </c>
      <c r="F133" s="538"/>
      <c r="G133" s="537"/>
      <c r="H133" s="538"/>
      <c r="I133" s="538"/>
      <c r="J133" s="537" t="str">
        <f t="shared" si="2"/>
        <v/>
      </c>
      <c r="K133" s="538"/>
      <c r="L133" s="538"/>
      <c r="M133" s="538"/>
      <c r="N133" s="538"/>
      <c r="O133" s="538"/>
      <c r="P133" s="538"/>
      <c r="Q133" s="537" t="s">
        <v>1856</v>
      </c>
    </row>
    <row r="134" spans="4:17" x14ac:dyDescent="0.2">
      <c r="D134" s="538" t="s">
        <v>3136</v>
      </c>
      <c r="E134" s="537" t="s">
        <v>3137</v>
      </c>
      <c r="F134" s="538"/>
      <c r="G134" s="537"/>
      <c r="H134" s="538"/>
      <c r="I134" s="538"/>
      <c r="J134" s="537" t="str">
        <f t="shared" si="2"/>
        <v/>
      </c>
      <c r="K134" s="538"/>
      <c r="L134" s="538"/>
      <c r="M134" s="538"/>
      <c r="N134" s="538"/>
      <c r="O134" s="538"/>
      <c r="P134" s="538"/>
      <c r="Q134" s="537" t="s">
        <v>1857</v>
      </c>
    </row>
    <row r="135" spans="4:17" x14ac:dyDescent="0.2">
      <c r="D135" s="538" t="s">
        <v>3138</v>
      </c>
      <c r="E135" s="537" t="s">
        <v>3137</v>
      </c>
      <c r="F135" s="538"/>
      <c r="G135" s="537"/>
      <c r="H135" s="538"/>
      <c r="I135" s="538"/>
      <c r="J135" s="537" t="str">
        <f t="shared" si="2"/>
        <v/>
      </c>
      <c r="K135" s="538"/>
      <c r="L135" s="538"/>
      <c r="M135" s="538"/>
      <c r="N135" s="538"/>
      <c r="O135" s="538"/>
      <c r="P135" s="538"/>
      <c r="Q135" s="537" t="s">
        <v>1858</v>
      </c>
    </row>
    <row r="136" spans="4:17" x14ac:dyDescent="0.2">
      <c r="D136" s="538" t="s">
        <v>3139</v>
      </c>
      <c r="E136" s="537" t="s">
        <v>3137</v>
      </c>
      <c r="F136" s="538"/>
      <c r="G136" s="537"/>
      <c r="H136" s="538"/>
      <c r="I136" s="538"/>
      <c r="J136" s="537" t="str">
        <f t="shared" si="2"/>
        <v/>
      </c>
      <c r="K136" s="538"/>
      <c r="L136" s="538"/>
      <c r="M136" s="538"/>
      <c r="N136" s="538"/>
      <c r="O136" s="538"/>
      <c r="P136" s="538"/>
      <c r="Q136" s="537" t="s">
        <v>1859</v>
      </c>
    </row>
    <row r="137" spans="4:17" x14ac:dyDescent="0.2">
      <c r="D137" s="538" t="s">
        <v>3140</v>
      </c>
      <c r="E137" s="537" t="s">
        <v>3137</v>
      </c>
      <c r="F137" s="538"/>
      <c r="G137" s="537"/>
      <c r="H137" s="538"/>
      <c r="I137" s="538"/>
      <c r="J137" s="537" t="str">
        <f t="shared" si="2"/>
        <v/>
      </c>
      <c r="K137" s="538"/>
      <c r="L137" s="538"/>
      <c r="M137" s="538"/>
      <c r="N137" s="538"/>
      <c r="O137" s="538"/>
      <c r="P137" s="538"/>
      <c r="Q137" s="537" t="s">
        <v>1860</v>
      </c>
    </row>
    <row r="138" spans="4:17" x14ac:dyDescent="0.2">
      <c r="D138" s="538" t="s">
        <v>3141</v>
      </c>
      <c r="E138" s="537" t="s">
        <v>3137</v>
      </c>
      <c r="F138" s="538"/>
      <c r="G138" s="537"/>
      <c r="H138" s="538"/>
      <c r="I138" s="538"/>
      <c r="J138" s="537" t="str">
        <f t="shared" si="2"/>
        <v/>
      </c>
      <c r="K138" s="538"/>
      <c r="L138" s="538"/>
      <c r="M138" s="538"/>
      <c r="N138" s="538"/>
      <c r="O138" s="538"/>
      <c r="P138" s="538"/>
      <c r="Q138" s="537" t="s">
        <v>1861</v>
      </c>
    </row>
    <row r="139" spans="4:17" x14ac:dyDescent="0.2">
      <c r="D139" s="538" t="s">
        <v>3142</v>
      </c>
      <c r="E139" s="537" t="s">
        <v>3137</v>
      </c>
      <c r="F139" s="538"/>
      <c r="G139" s="537"/>
      <c r="H139" s="538"/>
      <c r="I139" s="538"/>
      <c r="J139" s="537" t="str">
        <f t="shared" si="2"/>
        <v/>
      </c>
      <c r="K139" s="538"/>
      <c r="L139" s="538"/>
      <c r="M139" s="538"/>
      <c r="N139" s="538"/>
      <c r="O139" s="538"/>
      <c r="P139" s="538"/>
      <c r="Q139" s="537" t="s">
        <v>1862</v>
      </c>
    </row>
    <row r="140" spans="4:17" x14ac:dyDescent="0.2">
      <c r="D140" s="538" t="s">
        <v>3143</v>
      </c>
      <c r="E140" s="537" t="s">
        <v>3137</v>
      </c>
      <c r="F140" s="538"/>
      <c r="G140" s="537"/>
      <c r="H140" s="538"/>
      <c r="I140" s="538"/>
      <c r="J140" s="537" t="str">
        <f t="shared" si="2"/>
        <v/>
      </c>
      <c r="K140" s="538"/>
      <c r="L140" s="538"/>
      <c r="M140" s="538"/>
      <c r="N140" s="538"/>
      <c r="O140" s="538"/>
      <c r="P140" s="538"/>
      <c r="Q140" s="537" t="s">
        <v>1863</v>
      </c>
    </row>
    <row r="141" spans="4:17" x14ac:dyDescent="0.2">
      <c r="D141" s="538" t="s">
        <v>3144</v>
      </c>
      <c r="E141" s="537" t="s">
        <v>3137</v>
      </c>
      <c r="F141" s="538"/>
      <c r="G141" s="537"/>
      <c r="H141" s="538"/>
      <c r="I141" s="538"/>
      <c r="J141" s="537" t="str">
        <f t="shared" si="2"/>
        <v/>
      </c>
      <c r="K141" s="538"/>
      <c r="L141" s="538"/>
      <c r="M141" s="538"/>
      <c r="N141" s="538"/>
      <c r="O141" s="538"/>
      <c r="P141" s="538"/>
      <c r="Q141" s="537" t="s">
        <v>1864</v>
      </c>
    </row>
    <row r="142" spans="4:17" x14ac:dyDescent="0.2">
      <c r="D142" s="538" t="s">
        <v>3145</v>
      </c>
      <c r="E142" s="537" t="s">
        <v>3137</v>
      </c>
      <c r="F142" s="538"/>
      <c r="G142" s="537"/>
      <c r="H142" s="538"/>
      <c r="I142" s="538"/>
      <c r="J142" s="537" t="str">
        <f t="shared" si="2"/>
        <v/>
      </c>
      <c r="K142" s="538"/>
      <c r="L142" s="538"/>
      <c r="M142" s="538"/>
      <c r="N142" s="538"/>
      <c r="O142" s="538"/>
      <c r="P142" s="538"/>
      <c r="Q142" s="537" t="s">
        <v>1865</v>
      </c>
    </row>
    <row r="143" spans="4:17" x14ac:dyDescent="0.2">
      <c r="D143" s="538" t="s">
        <v>3146</v>
      </c>
      <c r="E143" s="537" t="s">
        <v>3137</v>
      </c>
      <c r="F143" s="538"/>
      <c r="G143" s="537"/>
      <c r="H143" s="538"/>
      <c r="I143" s="538"/>
      <c r="J143" s="537" t="str">
        <f t="shared" si="2"/>
        <v/>
      </c>
      <c r="K143" s="538"/>
      <c r="L143" s="538"/>
      <c r="M143" s="538"/>
      <c r="N143" s="538"/>
      <c r="O143" s="538"/>
      <c r="P143" s="538"/>
      <c r="Q143" s="537" t="s">
        <v>1866</v>
      </c>
    </row>
    <row r="144" spans="4:17" x14ac:dyDescent="0.2">
      <c r="D144" s="538" t="s">
        <v>3147</v>
      </c>
      <c r="E144" s="537" t="s">
        <v>3148</v>
      </c>
      <c r="F144" s="538"/>
      <c r="G144" s="537"/>
      <c r="H144" s="538"/>
      <c r="I144" s="538"/>
      <c r="J144" s="537" t="str">
        <f t="shared" si="2"/>
        <v/>
      </c>
      <c r="K144" s="538"/>
      <c r="L144" s="538"/>
      <c r="M144" s="538"/>
      <c r="N144" s="538"/>
      <c r="O144" s="538"/>
      <c r="P144" s="538"/>
      <c r="Q144" s="537" t="s">
        <v>1867</v>
      </c>
    </row>
    <row r="145" spans="4:17" x14ac:dyDescent="0.2">
      <c r="D145" s="538" t="s">
        <v>3149</v>
      </c>
      <c r="E145" s="537" t="s">
        <v>3148</v>
      </c>
      <c r="F145" s="538"/>
      <c r="G145" s="537"/>
      <c r="H145" s="538"/>
      <c r="I145" s="538"/>
      <c r="J145" s="537" t="str">
        <f t="shared" si="2"/>
        <v/>
      </c>
      <c r="K145" s="538"/>
      <c r="L145" s="538"/>
      <c r="M145" s="538"/>
      <c r="N145" s="538"/>
      <c r="O145" s="538"/>
      <c r="P145" s="538"/>
      <c r="Q145" s="537" t="s">
        <v>1868</v>
      </c>
    </row>
    <row r="146" spans="4:17" x14ac:dyDescent="0.2">
      <c r="D146" s="538" t="s">
        <v>3150</v>
      </c>
      <c r="E146" s="537" t="s">
        <v>3148</v>
      </c>
      <c r="F146" s="538"/>
      <c r="G146" s="537"/>
      <c r="H146" s="538"/>
      <c r="I146" s="538"/>
      <c r="J146" s="537" t="str">
        <f t="shared" si="2"/>
        <v/>
      </c>
      <c r="K146" s="538"/>
      <c r="L146" s="538"/>
      <c r="M146" s="538"/>
      <c r="N146" s="538"/>
      <c r="O146" s="538"/>
      <c r="P146" s="538"/>
      <c r="Q146" s="537" t="s">
        <v>1869</v>
      </c>
    </row>
    <row r="147" spans="4:17" x14ac:dyDescent="0.2">
      <c r="D147" s="538" t="s">
        <v>3151</v>
      </c>
      <c r="E147" s="537" t="s">
        <v>3148</v>
      </c>
      <c r="F147" s="538"/>
      <c r="G147" s="537"/>
      <c r="H147" s="538"/>
      <c r="I147" s="538"/>
      <c r="J147" s="537" t="str">
        <f t="shared" si="2"/>
        <v/>
      </c>
      <c r="K147" s="538"/>
      <c r="L147" s="538"/>
      <c r="M147" s="538"/>
      <c r="N147" s="538"/>
      <c r="O147" s="538"/>
      <c r="P147" s="538"/>
      <c r="Q147" s="537" t="s">
        <v>1870</v>
      </c>
    </row>
    <row r="148" spans="4:17" x14ac:dyDescent="0.2">
      <c r="D148" s="538" t="s">
        <v>3152</v>
      </c>
      <c r="E148" s="537" t="s">
        <v>3148</v>
      </c>
      <c r="F148" s="538"/>
      <c r="G148" s="537"/>
      <c r="H148" s="538"/>
      <c r="I148" s="538"/>
      <c r="J148" s="537" t="str">
        <f t="shared" si="2"/>
        <v/>
      </c>
      <c r="K148" s="538"/>
      <c r="L148" s="538"/>
      <c r="M148" s="538"/>
      <c r="N148" s="538"/>
      <c r="O148" s="538"/>
      <c r="P148" s="538"/>
      <c r="Q148" s="537" t="s">
        <v>1871</v>
      </c>
    </row>
    <row r="149" spans="4:17" x14ac:dyDescent="0.2">
      <c r="D149" s="538" t="s">
        <v>3153</v>
      </c>
      <c r="E149" s="537" t="s">
        <v>3148</v>
      </c>
      <c r="F149" s="538"/>
      <c r="G149" s="537"/>
      <c r="H149" s="538"/>
      <c r="I149" s="538"/>
      <c r="J149" s="537" t="str">
        <f t="shared" si="2"/>
        <v/>
      </c>
      <c r="K149" s="538"/>
      <c r="L149" s="538"/>
      <c r="M149" s="538"/>
      <c r="N149" s="538"/>
      <c r="O149" s="538"/>
      <c r="P149" s="538"/>
      <c r="Q149" s="537" t="s">
        <v>1872</v>
      </c>
    </row>
    <row r="150" spans="4:17" x14ac:dyDescent="0.2">
      <c r="D150" s="538" t="s">
        <v>3154</v>
      </c>
      <c r="E150" s="537" t="s">
        <v>3148</v>
      </c>
      <c r="F150" s="538"/>
      <c r="G150" s="537"/>
      <c r="H150" s="538"/>
      <c r="I150" s="538"/>
      <c r="J150" s="537" t="str">
        <f t="shared" si="2"/>
        <v/>
      </c>
      <c r="K150" s="538"/>
      <c r="L150" s="538"/>
      <c r="M150" s="538"/>
      <c r="N150" s="538"/>
      <c r="O150" s="538"/>
      <c r="P150" s="538"/>
      <c r="Q150" s="537" t="s">
        <v>1873</v>
      </c>
    </row>
    <row r="151" spans="4:17" x14ac:dyDescent="0.2">
      <c r="D151" s="538" t="s">
        <v>3155</v>
      </c>
      <c r="E151" s="537" t="s">
        <v>3148</v>
      </c>
      <c r="F151" s="538"/>
      <c r="G151" s="537"/>
      <c r="H151" s="538"/>
      <c r="I151" s="538"/>
      <c r="J151" s="537" t="str">
        <f t="shared" si="2"/>
        <v/>
      </c>
      <c r="K151" s="538"/>
      <c r="L151" s="538"/>
      <c r="M151" s="538"/>
      <c r="N151" s="538"/>
      <c r="O151" s="538"/>
      <c r="P151" s="538"/>
      <c r="Q151" s="537" t="s">
        <v>1874</v>
      </c>
    </row>
    <row r="152" spans="4:17" x14ac:dyDescent="0.2">
      <c r="D152" s="538" t="s">
        <v>3156</v>
      </c>
      <c r="E152" s="537" t="s">
        <v>3148</v>
      </c>
      <c r="F152" s="538"/>
      <c r="G152" s="537"/>
      <c r="H152" s="538"/>
      <c r="I152" s="538"/>
      <c r="J152" s="537" t="str">
        <f t="shared" si="2"/>
        <v/>
      </c>
      <c r="K152" s="538"/>
      <c r="L152" s="538"/>
      <c r="M152" s="538"/>
      <c r="N152" s="538"/>
      <c r="O152" s="538"/>
      <c r="P152" s="538"/>
      <c r="Q152" s="537" t="s">
        <v>1875</v>
      </c>
    </row>
    <row r="153" spans="4:17" x14ac:dyDescent="0.2">
      <c r="D153" s="538" t="s">
        <v>3157</v>
      </c>
      <c r="E153" s="537" t="s">
        <v>3148</v>
      </c>
      <c r="F153" s="538"/>
      <c r="G153" s="537"/>
      <c r="H153" s="538"/>
      <c r="I153" s="538"/>
      <c r="J153" s="537" t="str">
        <f t="shared" si="2"/>
        <v/>
      </c>
      <c r="K153" s="538"/>
      <c r="L153" s="538"/>
      <c r="M153" s="538"/>
      <c r="N153" s="538"/>
      <c r="O153" s="538"/>
      <c r="P153" s="538"/>
      <c r="Q153" s="537" t="s">
        <v>1876</v>
      </c>
    </row>
    <row r="157" spans="4:17" x14ac:dyDescent="0.2">
      <c r="D157" s="8" t="s">
        <v>155</v>
      </c>
    </row>
    <row r="158" spans="4:17" x14ac:dyDescent="0.2">
      <c r="D158" s="537" t="s">
        <v>157</v>
      </c>
      <c r="E158" s="537" t="s">
        <v>159</v>
      </c>
      <c r="F158" s="537" t="s">
        <v>338</v>
      </c>
      <c r="G158" s="537"/>
      <c r="H158" s="537" t="s">
        <v>334</v>
      </c>
      <c r="I158" s="537" t="s">
        <v>336</v>
      </c>
      <c r="J158" s="537" t="s">
        <v>152</v>
      </c>
      <c r="K158" s="537" t="s">
        <v>8</v>
      </c>
      <c r="L158" s="537" t="s">
        <v>9</v>
      </c>
      <c r="M158" s="537" t="s">
        <v>7</v>
      </c>
      <c r="N158" s="537" t="s">
        <v>5</v>
      </c>
      <c r="O158" s="537" t="s">
        <v>226</v>
      </c>
      <c r="P158" s="537" t="s">
        <v>228</v>
      </c>
      <c r="Q158" s="537" t="s">
        <v>30</v>
      </c>
    </row>
    <row r="159" spans="4:17" hidden="1" x14ac:dyDescent="0.2">
      <c r="D159" s="538" t="s">
        <v>156</v>
      </c>
      <c r="E159" s="537" t="s">
        <v>158</v>
      </c>
      <c r="F159" s="538" t="s">
        <v>337</v>
      </c>
      <c r="G159" s="537"/>
      <c r="H159" s="538" t="s">
        <v>333</v>
      </c>
      <c r="I159" s="538" t="s">
        <v>335</v>
      </c>
      <c r="J159" s="537" t="str">
        <f>F159&amp;H159&amp;I159</f>
        <v>[Outcome Indicator Name FR][Category FR][Disaggregation FR]</v>
      </c>
      <c r="K159" s="538" t="s">
        <v>18</v>
      </c>
      <c r="L159" s="538" t="s">
        <v>19</v>
      </c>
      <c r="M159" s="538" t="s">
        <v>20</v>
      </c>
      <c r="N159" s="538" t="s">
        <v>56</v>
      </c>
      <c r="O159" s="538" t="s">
        <v>225</v>
      </c>
      <c r="P159" s="538" t="s">
        <v>227</v>
      </c>
      <c r="Q159" s="537" t="s">
        <v>29</v>
      </c>
    </row>
    <row r="160" spans="4:17" x14ac:dyDescent="0.2">
      <c r="D160" s="538" t="s">
        <v>3158</v>
      </c>
      <c r="E160" s="537" t="s">
        <v>3159</v>
      </c>
      <c r="F160" s="538" t="s">
        <v>2481</v>
      </c>
      <c r="G160" s="537"/>
      <c r="H160" s="538" t="s">
        <v>2373</v>
      </c>
      <c r="I160" s="538" t="s">
        <v>2374</v>
      </c>
      <c r="J160" s="537" t="str">
        <f t="shared" ref="J160:J223" si="3">F160&amp;H160&amp;I160</f>
        <v>Malaria O-1a: Proportion de la population ayant dormi sous une moustiquaire imprégnée d'insecticide la nuit précédenteSexeHomme</v>
      </c>
      <c r="K160" s="538"/>
      <c r="L160" s="538"/>
      <c r="M160" s="538"/>
      <c r="N160" s="538" t="s">
        <v>1878</v>
      </c>
      <c r="O160" s="538"/>
      <c r="P160" s="538" t="s">
        <v>1877</v>
      </c>
      <c r="Q160" s="537" t="s">
        <v>1879</v>
      </c>
    </row>
    <row r="161" spans="4:17" x14ac:dyDescent="0.2">
      <c r="D161" s="538" t="s">
        <v>3160</v>
      </c>
      <c r="E161" s="537" t="s">
        <v>3159</v>
      </c>
      <c r="F161" s="538" t="s">
        <v>2481</v>
      </c>
      <c r="G161" s="537"/>
      <c r="H161" s="538" t="s">
        <v>2373</v>
      </c>
      <c r="I161" s="538" t="s">
        <v>2376</v>
      </c>
      <c r="J161" s="537" t="str">
        <f t="shared" si="3"/>
        <v>Malaria O-1a: Proportion de la population ayant dormi sous une moustiquaire imprégnée d'insecticide la nuit précédenteSexeFemme</v>
      </c>
      <c r="K161" s="538"/>
      <c r="L161" s="538"/>
      <c r="M161" s="538"/>
      <c r="N161" s="538" t="s">
        <v>1878</v>
      </c>
      <c r="O161" s="538"/>
      <c r="P161" s="538" t="s">
        <v>1877</v>
      </c>
      <c r="Q161" s="537" t="s">
        <v>1880</v>
      </c>
    </row>
    <row r="162" spans="4:17" x14ac:dyDescent="0.2">
      <c r="D162" s="538" t="s">
        <v>3161</v>
      </c>
      <c r="E162" s="537" t="s">
        <v>3159</v>
      </c>
      <c r="F162" s="538" t="s">
        <v>2481</v>
      </c>
      <c r="G162" s="537"/>
      <c r="H162" s="538"/>
      <c r="I162" s="538"/>
      <c r="J162" s="537" t="str">
        <f t="shared" si="3"/>
        <v>Malaria O-1a: Proportion de la population ayant dormi sous une moustiquaire imprégnée d'insecticide la nuit précédente</v>
      </c>
      <c r="K162" s="538"/>
      <c r="L162" s="538"/>
      <c r="M162" s="538"/>
      <c r="N162" s="538"/>
      <c r="O162" s="538"/>
      <c r="P162" s="538"/>
      <c r="Q162" s="537" t="s">
        <v>1881</v>
      </c>
    </row>
    <row r="163" spans="4:17" x14ac:dyDescent="0.2">
      <c r="D163" s="538" t="s">
        <v>3162</v>
      </c>
      <c r="E163" s="537" t="s">
        <v>3159</v>
      </c>
      <c r="F163" s="538" t="s">
        <v>2481</v>
      </c>
      <c r="G163" s="537"/>
      <c r="H163" s="538"/>
      <c r="I163" s="538"/>
      <c r="J163" s="537" t="str">
        <f t="shared" si="3"/>
        <v>Malaria O-1a: Proportion de la population ayant dormi sous une moustiquaire imprégnée d'insecticide la nuit précédente</v>
      </c>
      <c r="K163" s="538"/>
      <c r="L163" s="538"/>
      <c r="M163" s="538"/>
      <c r="N163" s="538"/>
      <c r="O163" s="538"/>
      <c r="P163" s="538"/>
      <c r="Q163" s="537" t="s">
        <v>1882</v>
      </c>
    </row>
    <row r="164" spans="4:17" x14ac:dyDescent="0.2">
      <c r="D164" s="538" t="s">
        <v>3163</v>
      </c>
      <c r="E164" s="537" t="s">
        <v>3159</v>
      </c>
      <c r="F164" s="538" t="s">
        <v>2481</v>
      </c>
      <c r="G164" s="537"/>
      <c r="H164" s="538"/>
      <c r="I164" s="538"/>
      <c r="J164" s="537" t="str">
        <f t="shared" si="3"/>
        <v>Malaria O-1a: Proportion de la population ayant dormi sous une moustiquaire imprégnée d'insecticide la nuit précédente</v>
      </c>
      <c r="K164" s="538"/>
      <c r="L164" s="538"/>
      <c r="M164" s="538"/>
      <c r="N164" s="538"/>
      <c r="O164" s="538"/>
      <c r="P164" s="538"/>
      <c r="Q164" s="537" t="s">
        <v>1883</v>
      </c>
    </row>
    <row r="165" spans="4:17" x14ac:dyDescent="0.2">
      <c r="D165" s="538" t="s">
        <v>3164</v>
      </c>
      <c r="E165" s="537" t="s">
        <v>3159</v>
      </c>
      <c r="F165" s="538" t="s">
        <v>2481</v>
      </c>
      <c r="G165" s="537"/>
      <c r="H165" s="538"/>
      <c r="I165" s="538"/>
      <c r="J165" s="537" t="str">
        <f t="shared" si="3"/>
        <v>Malaria O-1a: Proportion de la population ayant dormi sous une moustiquaire imprégnée d'insecticide la nuit précédente</v>
      </c>
      <c r="K165" s="538"/>
      <c r="L165" s="538"/>
      <c r="M165" s="538"/>
      <c r="N165" s="538"/>
      <c r="O165" s="538"/>
      <c r="P165" s="538"/>
      <c r="Q165" s="537" t="s">
        <v>1884</v>
      </c>
    </row>
    <row r="166" spans="4:17" x14ac:dyDescent="0.2">
      <c r="D166" s="538" t="s">
        <v>3165</v>
      </c>
      <c r="E166" s="537" t="s">
        <v>3159</v>
      </c>
      <c r="F166" s="538" t="s">
        <v>2481</v>
      </c>
      <c r="G166" s="537"/>
      <c r="H166" s="538"/>
      <c r="I166" s="538"/>
      <c r="J166" s="537" t="str">
        <f t="shared" si="3"/>
        <v>Malaria O-1a: Proportion de la population ayant dormi sous une moustiquaire imprégnée d'insecticide la nuit précédente</v>
      </c>
      <c r="K166" s="538"/>
      <c r="L166" s="538"/>
      <c r="M166" s="538"/>
      <c r="N166" s="538"/>
      <c r="O166" s="538"/>
      <c r="P166" s="538"/>
      <c r="Q166" s="537" t="s">
        <v>1885</v>
      </c>
    </row>
    <row r="167" spans="4:17" x14ac:dyDescent="0.2">
      <c r="D167" s="538" t="s">
        <v>3166</v>
      </c>
      <c r="E167" s="537" t="s">
        <v>3159</v>
      </c>
      <c r="F167" s="538" t="s">
        <v>2481</v>
      </c>
      <c r="G167" s="537"/>
      <c r="H167" s="538"/>
      <c r="I167" s="538"/>
      <c r="J167" s="537" t="str">
        <f t="shared" si="3"/>
        <v>Malaria O-1a: Proportion de la population ayant dormi sous une moustiquaire imprégnée d'insecticide la nuit précédente</v>
      </c>
      <c r="K167" s="538"/>
      <c r="L167" s="538"/>
      <c r="M167" s="538"/>
      <c r="N167" s="538"/>
      <c r="O167" s="538"/>
      <c r="P167" s="538"/>
      <c r="Q167" s="537" t="s">
        <v>1886</v>
      </c>
    </row>
    <row r="168" spans="4:17" x14ac:dyDescent="0.2">
      <c r="D168" s="538" t="s">
        <v>3167</v>
      </c>
      <c r="E168" s="537" t="s">
        <v>3159</v>
      </c>
      <c r="F168" s="538" t="s">
        <v>2481</v>
      </c>
      <c r="G168" s="537"/>
      <c r="H168" s="538"/>
      <c r="I168" s="538"/>
      <c r="J168" s="537" t="str">
        <f t="shared" si="3"/>
        <v>Malaria O-1a: Proportion de la population ayant dormi sous une moustiquaire imprégnée d'insecticide la nuit précédente</v>
      </c>
      <c r="K168" s="538"/>
      <c r="L168" s="538"/>
      <c r="M168" s="538"/>
      <c r="N168" s="538"/>
      <c r="O168" s="538"/>
      <c r="P168" s="538"/>
      <c r="Q168" s="537" t="s">
        <v>1887</v>
      </c>
    </row>
    <row r="169" spans="4:17" x14ac:dyDescent="0.2">
      <c r="D169" s="538" t="s">
        <v>3168</v>
      </c>
      <c r="E169" s="537" t="s">
        <v>3159</v>
      </c>
      <c r="F169" s="538" t="s">
        <v>2481</v>
      </c>
      <c r="G169" s="537"/>
      <c r="H169" s="538"/>
      <c r="I169" s="538"/>
      <c r="J169" s="537" t="str">
        <f t="shared" si="3"/>
        <v>Malaria O-1a: Proportion de la population ayant dormi sous une moustiquaire imprégnée d'insecticide la nuit précédente</v>
      </c>
      <c r="K169" s="538"/>
      <c r="L169" s="538"/>
      <c r="M169" s="538"/>
      <c r="N169" s="538"/>
      <c r="O169" s="538"/>
      <c r="P169" s="538"/>
      <c r="Q169" s="537" t="s">
        <v>1888</v>
      </c>
    </row>
    <row r="170" spans="4:17" x14ac:dyDescent="0.2">
      <c r="D170" s="538" t="s">
        <v>3169</v>
      </c>
      <c r="E170" s="537" t="s">
        <v>3170</v>
      </c>
      <c r="F170" s="538"/>
      <c r="G170" s="537"/>
      <c r="H170" s="538"/>
      <c r="I170" s="538"/>
      <c r="J170" s="537" t="str">
        <f t="shared" si="3"/>
        <v/>
      </c>
      <c r="K170" s="538"/>
      <c r="L170" s="538"/>
      <c r="M170" s="538"/>
      <c r="N170" s="538"/>
      <c r="O170" s="538"/>
      <c r="P170" s="538"/>
      <c r="Q170" s="537" t="s">
        <v>1889</v>
      </c>
    </row>
    <row r="171" spans="4:17" x14ac:dyDescent="0.2">
      <c r="D171" s="538" t="s">
        <v>3171</v>
      </c>
      <c r="E171" s="537" t="s">
        <v>3170</v>
      </c>
      <c r="F171" s="538"/>
      <c r="G171" s="537"/>
      <c r="H171" s="538"/>
      <c r="I171" s="538"/>
      <c r="J171" s="537" t="str">
        <f t="shared" si="3"/>
        <v/>
      </c>
      <c r="K171" s="538"/>
      <c r="L171" s="538"/>
      <c r="M171" s="538"/>
      <c r="N171" s="538"/>
      <c r="O171" s="538"/>
      <c r="P171" s="538"/>
      <c r="Q171" s="537" t="s">
        <v>1890</v>
      </c>
    </row>
    <row r="172" spans="4:17" x14ac:dyDescent="0.2">
      <c r="D172" s="538" t="s">
        <v>3172</v>
      </c>
      <c r="E172" s="537" t="s">
        <v>3170</v>
      </c>
      <c r="F172" s="538"/>
      <c r="G172" s="537"/>
      <c r="H172" s="538"/>
      <c r="I172" s="538"/>
      <c r="J172" s="537" t="str">
        <f t="shared" si="3"/>
        <v/>
      </c>
      <c r="K172" s="538"/>
      <c r="L172" s="538"/>
      <c r="M172" s="538"/>
      <c r="N172" s="538"/>
      <c r="O172" s="538"/>
      <c r="P172" s="538"/>
      <c r="Q172" s="537" t="s">
        <v>1891</v>
      </c>
    </row>
    <row r="173" spans="4:17" x14ac:dyDescent="0.2">
      <c r="D173" s="538" t="s">
        <v>3173</v>
      </c>
      <c r="E173" s="537" t="s">
        <v>3170</v>
      </c>
      <c r="F173" s="538"/>
      <c r="G173" s="537"/>
      <c r="H173" s="538"/>
      <c r="I173" s="538"/>
      <c r="J173" s="537" t="str">
        <f t="shared" si="3"/>
        <v/>
      </c>
      <c r="K173" s="538"/>
      <c r="L173" s="538"/>
      <c r="M173" s="538"/>
      <c r="N173" s="538"/>
      <c r="O173" s="538"/>
      <c r="P173" s="538"/>
      <c r="Q173" s="537" t="s">
        <v>1892</v>
      </c>
    </row>
    <row r="174" spans="4:17" x14ac:dyDescent="0.2">
      <c r="D174" s="538" t="s">
        <v>3174</v>
      </c>
      <c r="E174" s="537" t="s">
        <v>3170</v>
      </c>
      <c r="F174" s="538"/>
      <c r="G174" s="537"/>
      <c r="H174" s="538"/>
      <c r="I174" s="538"/>
      <c r="J174" s="537" t="str">
        <f t="shared" si="3"/>
        <v/>
      </c>
      <c r="K174" s="538"/>
      <c r="L174" s="538"/>
      <c r="M174" s="538"/>
      <c r="N174" s="538"/>
      <c r="O174" s="538"/>
      <c r="P174" s="538"/>
      <c r="Q174" s="537" t="s">
        <v>1893</v>
      </c>
    </row>
    <row r="175" spans="4:17" x14ac:dyDescent="0.2">
      <c r="D175" s="538" t="s">
        <v>3175</v>
      </c>
      <c r="E175" s="537" t="s">
        <v>3170</v>
      </c>
      <c r="F175" s="538"/>
      <c r="G175" s="537"/>
      <c r="H175" s="538"/>
      <c r="I175" s="538"/>
      <c r="J175" s="537" t="str">
        <f t="shared" si="3"/>
        <v/>
      </c>
      <c r="K175" s="538"/>
      <c r="L175" s="538"/>
      <c r="M175" s="538"/>
      <c r="N175" s="538"/>
      <c r="O175" s="538"/>
      <c r="P175" s="538"/>
      <c r="Q175" s="537" t="s">
        <v>1894</v>
      </c>
    </row>
    <row r="176" spans="4:17" x14ac:dyDescent="0.2">
      <c r="D176" s="538" t="s">
        <v>3176</v>
      </c>
      <c r="E176" s="537" t="s">
        <v>3170</v>
      </c>
      <c r="F176" s="538"/>
      <c r="G176" s="537"/>
      <c r="H176" s="538"/>
      <c r="I176" s="538"/>
      <c r="J176" s="537" t="str">
        <f t="shared" si="3"/>
        <v/>
      </c>
      <c r="K176" s="538"/>
      <c r="L176" s="538"/>
      <c r="M176" s="538"/>
      <c r="N176" s="538"/>
      <c r="O176" s="538"/>
      <c r="P176" s="538"/>
      <c r="Q176" s="537" t="s">
        <v>1895</v>
      </c>
    </row>
    <row r="177" spans="4:17" x14ac:dyDescent="0.2">
      <c r="D177" s="538" t="s">
        <v>3177</v>
      </c>
      <c r="E177" s="537" t="s">
        <v>3170</v>
      </c>
      <c r="F177" s="538"/>
      <c r="G177" s="537"/>
      <c r="H177" s="538"/>
      <c r="I177" s="538"/>
      <c r="J177" s="537" t="str">
        <f t="shared" si="3"/>
        <v/>
      </c>
      <c r="K177" s="538"/>
      <c r="L177" s="538"/>
      <c r="M177" s="538"/>
      <c r="N177" s="538"/>
      <c r="O177" s="538"/>
      <c r="P177" s="538"/>
      <c r="Q177" s="537" t="s">
        <v>1896</v>
      </c>
    </row>
    <row r="178" spans="4:17" x14ac:dyDescent="0.2">
      <c r="D178" s="538" t="s">
        <v>3178</v>
      </c>
      <c r="E178" s="537" t="s">
        <v>3170</v>
      </c>
      <c r="F178" s="538"/>
      <c r="G178" s="537"/>
      <c r="H178" s="538"/>
      <c r="I178" s="538"/>
      <c r="J178" s="537" t="str">
        <f t="shared" si="3"/>
        <v/>
      </c>
      <c r="K178" s="538"/>
      <c r="L178" s="538"/>
      <c r="M178" s="538"/>
      <c r="N178" s="538"/>
      <c r="O178" s="538"/>
      <c r="P178" s="538"/>
      <c r="Q178" s="537" t="s">
        <v>1897</v>
      </c>
    </row>
    <row r="179" spans="4:17" x14ac:dyDescent="0.2">
      <c r="D179" s="538" t="s">
        <v>3179</v>
      </c>
      <c r="E179" s="537" t="s">
        <v>3170</v>
      </c>
      <c r="F179" s="538"/>
      <c r="G179" s="537"/>
      <c r="H179" s="538"/>
      <c r="I179" s="538"/>
      <c r="J179" s="537" t="str">
        <f t="shared" si="3"/>
        <v/>
      </c>
      <c r="K179" s="538"/>
      <c r="L179" s="538"/>
      <c r="M179" s="538"/>
      <c r="N179" s="538"/>
      <c r="O179" s="538"/>
      <c r="P179" s="538"/>
      <c r="Q179" s="537" t="s">
        <v>1898</v>
      </c>
    </row>
    <row r="180" spans="4:17" x14ac:dyDescent="0.2">
      <c r="D180" s="538" t="s">
        <v>3180</v>
      </c>
      <c r="E180" s="537" t="s">
        <v>3181</v>
      </c>
      <c r="F180" s="538"/>
      <c r="G180" s="537"/>
      <c r="H180" s="538"/>
      <c r="I180" s="538"/>
      <c r="J180" s="537" t="str">
        <f t="shared" si="3"/>
        <v/>
      </c>
      <c r="K180" s="538"/>
      <c r="L180" s="538"/>
      <c r="M180" s="538"/>
      <c r="N180" s="538"/>
      <c r="O180" s="538"/>
      <c r="P180" s="538"/>
      <c r="Q180" s="537" t="s">
        <v>1899</v>
      </c>
    </row>
    <row r="181" spans="4:17" x14ac:dyDescent="0.2">
      <c r="D181" s="538" t="s">
        <v>3182</v>
      </c>
      <c r="E181" s="537" t="s">
        <v>3181</v>
      </c>
      <c r="F181" s="538"/>
      <c r="G181" s="537"/>
      <c r="H181" s="538"/>
      <c r="I181" s="538"/>
      <c r="J181" s="537" t="str">
        <f t="shared" si="3"/>
        <v/>
      </c>
      <c r="K181" s="538"/>
      <c r="L181" s="538"/>
      <c r="M181" s="538"/>
      <c r="N181" s="538"/>
      <c r="O181" s="538"/>
      <c r="P181" s="538"/>
      <c r="Q181" s="537" t="s">
        <v>1900</v>
      </c>
    </row>
    <row r="182" spans="4:17" x14ac:dyDescent="0.2">
      <c r="D182" s="538" t="s">
        <v>3183</v>
      </c>
      <c r="E182" s="537" t="s">
        <v>3181</v>
      </c>
      <c r="F182" s="538"/>
      <c r="G182" s="537"/>
      <c r="H182" s="538"/>
      <c r="I182" s="538"/>
      <c r="J182" s="537" t="str">
        <f t="shared" si="3"/>
        <v/>
      </c>
      <c r="K182" s="538"/>
      <c r="L182" s="538"/>
      <c r="M182" s="538"/>
      <c r="N182" s="538"/>
      <c r="O182" s="538"/>
      <c r="P182" s="538"/>
      <c r="Q182" s="537" t="s">
        <v>1901</v>
      </c>
    </row>
    <row r="183" spans="4:17" x14ac:dyDescent="0.2">
      <c r="D183" s="538" t="s">
        <v>3184</v>
      </c>
      <c r="E183" s="537" t="s">
        <v>3181</v>
      </c>
      <c r="F183" s="538"/>
      <c r="G183" s="537"/>
      <c r="H183" s="538"/>
      <c r="I183" s="538"/>
      <c r="J183" s="537" t="str">
        <f t="shared" si="3"/>
        <v/>
      </c>
      <c r="K183" s="538"/>
      <c r="L183" s="538"/>
      <c r="M183" s="538"/>
      <c r="N183" s="538"/>
      <c r="O183" s="538"/>
      <c r="P183" s="538"/>
      <c r="Q183" s="537" t="s">
        <v>1902</v>
      </c>
    </row>
    <row r="184" spans="4:17" x14ac:dyDescent="0.2">
      <c r="D184" s="538" t="s">
        <v>3185</v>
      </c>
      <c r="E184" s="537" t="s">
        <v>3181</v>
      </c>
      <c r="F184" s="538"/>
      <c r="G184" s="537"/>
      <c r="H184" s="538"/>
      <c r="I184" s="538"/>
      <c r="J184" s="537" t="str">
        <f t="shared" si="3"/>
        <v/>
      </c>
      <c r="K184" s="538"/>
      <c r="L184" s="538"/>
      <c r="M184" s="538"/>
      <c r="N184" s="538"/>
      <c r="O184" s="538"/>
      <c r="P184" s="538"/>
      <c r="Q184" s="537" t="s">
        <v>1903</v>
      </c>
    </row>
    <row r="185" spans="4:17" x14ac:dyDescent="0.2">
      <c r="D185" s="538" t="s">
        <v>3186</v>
      </c>
      <c r="E185" s="537" t="s">
        <v>3181</v>
      </c>
      <c r="F185" s="538"/>
      <c r="G185" s="537"/>
      <c r="H185" s="538"/>
      <c r="I185" s="538"/>
      <c r="J185" s="537" t="str">
        <f t="shared" si="3"/>
        <v/>
      </c>
      <c r="K185" s="538"/>
      <c r="L185" s="538"/>
      <c r="M185" s="538"/>
      <c r="N185" s="538"/>
      <c r="O185" s="538"/>
      <c r="P185" s="538"/>
      <c r="Q185" s="537" t="s">
        <v>1904</v>
      </c>
    </row>
    <row r="186" spans="4:17" x14ac:dyDescent="0.2">
      <c r="D186" s="538" t="s">
        <v>3187</v>
      </c>
      <c r="E186" s="537" t="s">
        <v>3181</v>
      </c>
      <c r="F186" s="538"/>
      <c r="G186" s="537"/>
      <c r="H186" s="538"/>
      <c r="I186" s="538"/>
      <c r="J186" s="537" t="str">
        <f t="shared" si="3"/>
        <v/>
      </c>
      <c r="K186" s="538"/>
      <c r="L186" s="538"/>
      <c r="M186" s="538"/>
      <c r="N186" s="538"/>
      <c r="O186" s="538"/>
      <c r="P186" s="538"/>
      <c r="Q186" s="537" t="s">
        <v>1905</v>
      </c>
    </row>
    <row r="187" spans="4:17" x14ac:dyDescent="0.2">
      <c r="D187" s="538" t="s">
        <v>3188</v>
      </c>
      <c r="E187" s="537" t="s">
        <v>3181</v>
      </c>
      <c r="F187" s="538"/>
      <c r="G187" s="537"/>
      <c r="H187" s="538"/>
      <c r="I187" s="538"/>
      <c r="J187" s="537" t="str">
        <f t="shared" si="3"/>
        <v/>
      </c>
      <c r="K187" s="538"/>
      <c r="L187" s="538"/>
      <c r="M187" s="538"/>
      <c r="N187" s="538"/>
      <c r="O187" s="538"/>
      <c r="P187" s="538"/>
      <c r="Q187" s="537" t="s">
        <v>1906</v>
      </c>
    </row>
    <row r="188" spans="4:17" x14ac:dyDescent="0.2">
      <c r="D188" s="538" t="s">
        <v>3189</v>
      </c>
      <c r="E188" s="537" t="s">
        <v>3181</v>
      </c>
      <c r="F188" s="538"/>
      <c r="G188" s="537"/>
      <c r="H188" s="538"/>
      <c r="I188" s="538"/>
      <c r="J188" s="537" t="str">
        <f t="shared" si="3"/>
        <v/>
      </c>
      <c r="K188" s="538"/>
      <c r="L188" s="538"/>
      <c r="M188" s="538"/>
      <c r="N188" s="538"/>
      <c r="O188" s="538"/>
      <c r="P188" s="538"/>
      <c r="Q188" s="537" t="s">
        <v>1907</v>
      </c>
    </row>
    <row r="189" spans="4:17" x14ac:dyDescent="0.2">
      <c r="D189" s="538" t="s">
        <v>3190</v>
      </c>
      <c r="E189" s="537" t="s">
        <v>3181</v>
      </c>
      <c r="F189" s="538"/>
      <c r="G189" s="537"/>
      <c r="H189" s="538"/>
      <c r="I189" s="538"/>
      <c r="J189" s="537" t="str">
        <f t="shared" si="3"/>
        <v/>
      </c>
      <c r="K189" s="538"/>
      <c r="L189" s="538"/>
      <c r="M189" s="538"/>
      <c r="N189" s="538"/>
      <c r="O189" s="538"/>
      <c r="P189" s="538"/>
      <c r="Q189" s="537" t="s">
        <v>1908</v>
      </c>
    </row>
    <row r="190" spans="4:17" x14ac:dyDescent="0.2">
      <c r="D190" s="538" t="s">
        <v>3191</v>
      </c>
      <c r="E190" s="537" t="s">
        <v>3192</v>
      </c>
      <c r="F190" s="538"/>
      <c r="G190" s="537"/>
      <c r="H190" s="538"/>
      <c r="I190" s="538"/>
      <c r="J190" s="537" t="str">
        <f t="shared" si="3"/>
        <v/>
      </c>
      <c r="K190" s="538"/>
      <c r="L190" s="538"/>
      <c r="M190" s="538"/>
      <c r="N190" s="538"/>
      <c r="O190" s="538"/>
      <c r="P190" s="538"/>
      <c r="Q190" s="537" t="s">
        <v>1909</v>
      </c>
    </row>
    <row r="191" spans="4:17" x14ac:dyDescent="0.2">
      <c r="D191" s="538" t="s">
        <v>3193</v>
      </c>
      <c r="E191" s="537" t="s">
        <v>3192</v>
      </c>
      <c r="F191" s="538"/>
      <c r="G191" s="537"/>
      <c r="H191" s="538"/>
      <c r="I191" s="538"/>
      <c r="J191" s="537" t="str">
        <f t="shared" si="3"/>
        <v/>
      </c>
      <c r="K191" s="538"/>
      <c r="L191" s="538"/>
      <c r="M191" s="538"/>
      <c r="N191" s="538"/>
      <c r="O191" s="538"/>
      <c r="P191" s="538"/>
      <c r="Q191" s="537" t="s">
        <v>1910</v>
      </c>
    </row>
    <row r="192" spans="4:17" x14ac:dyDescent="0.2">
      <c r="D192" s="538" t="s">
        <v>3194</v>
      </c>
      <c r="E192" s="537" t="s">
        <v>3192</v>
      </c>
      <c r="F192" s="538"/>
      <c r="G192" s="537"/>
      <c r="H192" s="538"/>
      <c r="I192" s="538"/>
      <c r="J192" s="537" t="str">
        <f t="shared" si="3"/>
        <v/>
      </c>
      <c r="K192" s="538"/>
      <c r="L192" s="538"/>
      <c r="M192" s="538"/>
      <c r="N192" s="538"/>
      <c r="O192" s="538"/>
      <c r="P192" s="538"/>
      <c r="Q192" s="537" t="s">
        <v>1911</v>
      </c>
    </row>
    <row r="193" spans="4:17" x14ac:dyDescent="0.2">
      <c r="D193" s="538" t="s">
        <v>3195</v>
      </c>
      <c r="E193" s="537" t="s">
        <v>3192</v>
      </c>
      <c r="F193" s="538"/>
      <c r="G193" s="537"/>
      <c r="H193" s="538"/>
      <c r="I193" s="538"/>
      <c r="J193" s="537" t="str">
        <f t="shared" si="3"/>
        <v/>
      </c>
      <c r="K193" s="538"/>
      <c r="L193" s="538"/>
      <c r="M193" s="538"/>
      <c r="N193" s="538"/>
      <c r="O193" s="538"/>
      <c r="P193" s="538"/>
      <c r="Q193" s="537" t="s">
        <v>1912</v>
      </c>
    </row>
    <row r="194" spans="4:17" x14ac:dyDescent="0.2">
      <c r="D194" s="538" t="s">
        <v>3196</v>
      </c>
      <c r="E194" s="537" t="s">
        <v>3192</v>
      </c>
      <c r="F194" s="538"/>
      <c r="G194" s="537"/>
      <c r="H194" s="538"/>
      <c r="I194" s="538"/>
      <c r="J194" s="537" t="str">
        <f t="shared" si="3"/>
        <v/>
      </c>
      <c r="K194" s="538"/>
      <c r="L194" s="538"/>
      <c r="M194" s="538"/>
      <c r="N194" s="538"/>
      <c r="O194" s="538"/>
      <c r="P194" s="538"/>
      <c r="Q194" s="537" t="s">
        <v>1913</v>
      </c>
    </row>
    <row r="195" spans="4:17" x14ac:dyDescent="0.2">
      <c r="D195" s="538" t="s">
        <v>3197</v>
      </c>
      <c r="E195" s="537" t="s">
        <v>3192</v>
      </c>
      <c r="F195" s="538"/>
      <c r="G195" s="537"/>
      <c r="H195" s="538"/>
      <c r="I195" s="538"/>
      <c r="J195" s="537" t="str">
        <f t="shared" si="3"/>
        <v/>
      </c>
      <c r="K195" s="538"/>
      <c r="L195" s="538"/>
      <c r="M195" s="538"/>
      <c r="N195" s="538"/>
      <c r="O195" s="538"/>
      <c r="P195" s="538"/>
      <c r="Q195" s="537" t="s">
        <v>1914</v>
      </c>
    </row>
    <row r="196" spans="4:17" x14ac:dyDescent="0.2">
      <c r="D196" s="538" t="s">
        <v>3198</v>
      </c>
      <c r="E196" s="537" t="s">
        <v>3192</v>
      </c>
      <c r="F196" s="538"/>
      <c r="G196" s="537"/>
      <c r="H196" s="538"/>
      <c r="I196" s="538"/>
      <c r="J196" s="537" t="str">
        <f t="shared" si="3"/>
        <v/>
      </c>
      <c r="K196" s="538"/>
      <c r="L196" s="538"/>
      <c r="M196" s="538"/>
      <c r="N196" s="538"/>
      <c r="O196" s="538"/>
      <c r="P196" s="538"/>
      <c r="Q196" s="537" t="s">
        <v>1915</v>
      </c>
    </row>
    <row r="197" spans="4:17" x14ac:dyDescent="0.2">
      <c r="D197" s="538" t="s">
        <v>3199</v>
      </c>
      <c r="E197" s="537" t="s">
        <v>3192</v>
      </c>
      <c r="F197" s="538"/>
      <c r="G197" s="537"/>
      <c r="H197" s="538"/>
      <c r="I197" s="538"/>
      <c r="J197" s="537" t="str">
        <f t="shared" si="3"/>
        <v/>
      </c>
      <c r="K197" s="538"/>
      <c r="L197" s="538"/>
      <c r="M197" s="538"/>
      <c r="N197" s="538"/>
      <c r="O197" s="538"/>
      <c r="P197" s="538"/>
      <c r="Q197" s="537" t="s">
        <v>1916</v>
      </c>
    </row>
    <row r="198" spans="4:17" x14ac:dyDescent="0.2">
      <c r="D198" s="538" t="s">
        <v>3200</v>
      </c>
      <c r="E198" s="537" t="s">
        <v>3192</v>
      </c>
      <c r="F198" s="538"/>
      <c r="G198" s="537"/>
      <c r="H198" s="538"/>
      <c r="I198" s="538"/>
      <c r="J198" s="537" t="str">
        <f t="shared" si="3"/>
        <v/>
      </c>
      <c r="K198" s="538"/>
      <c r="L198" s="538"/>
      <c r="M198" s="538"/>
      <c r="N198" s="538"/>
      <c r="O198" s="538"/>
      <c r="P198" s="538"/>
      <c r="Q198" s="537" t="s">
        <v>1917</v>
      </c>
    </row>
    <row r="199" spans="4:17" x14ac:dyDescent="0.2">
      <c r="D199" s="538" t="s">
        <v>3201</v>
      </c>
      <c r="E199" s="537" t="s">
        <v>3192</v>
      </c>
      <c r="F199" s="538"/>
      <c r="G199" s="537"/>
      <c r="H199" s="538"/>
      <c r="I199" s="538"/>
      <c r="J199" s="537" t="str">
        <f t="shared" si="3"/>
        <v/>
      </c>
      <c r="K199" s="538"/>
      <c r="L199" s="538"/>
      <c r="M199" s="538"/>
      <c r="N199" s="538"/>
      <c r="O199" s="538"/>
      <c r="P199" s="538"/>
      <c r="Q199" s="537" t="s">
        <v>1918</v>
      </c>
    </row>
    <row r="200" spans="4:17" x14ac:dyDescent="0.2">
      <c r="D200" s="538" t="s">
        <v>3202</v>
      </c>
      <c r="E200" s="537" t="s">
        <v>3203</v>
      </c>
      <c r="F200" s="538"/>
      <c r="G200" s="537"/>
      <c r="H200" s="538"/>
      <c r="I200" s="538"/>
      <c r="J200" s="537" t="str">
        <f t="shared" si="3"/>
        <v/>
      </c>
      <c r="K200" s="538"/>
      <c r="L200" s="538"/>
      <c r="M200" s="538"/>
      <c r="N200" s="538"/>
      <c r="O200" s="538"/>
      <c r="P200" s="538"/>
      <c r="Q200" s="537" t="s">
        <v>1919</v>
      </c>
    </row>
    <row r="201" spans="4:17" x14ac:dyDescent="0.2">
      <c r="D201" s="538" t="s">
        <v>3204</v>
      </c>
      <c r="E201" s="537" t="s">
        <v>3203</v>
      </c>
      <c r="F201" s="538"/>
      <c r="G201" s="537"/>
      <c r="H201" s="538"/>
      <c r="I201" s="538"/>
      <c r="J201" s="537" t="str">
        <f t="shared" si="3"/>
        <v/>
      </c>
      <c r="K201" s="538"/>
      <c r="L201" s="538"/>
      <c r="M201" s="538"/>
      <c r="N201" s="538"/>
      <c r="O201" s="538"/>
      <c r="P201" s="538"/>
      <c r="Q201" s="537" t="s">
        <v>1920</v>
      </c>
    </row>
    <row r="202" spans="4:17" x14ac:dyDescent="0.2">
      <c r="D202" s="538" t="s">
        <v>3205</v>
      </c>
      <c r="E202" s="537" t="s">
        <v>3203</v>
      </c>
      <c r="F202" s="538"/>
      <c r="G202" s="537"/>
      <c r="H202" s="538"/>
      <c r="I202" s="538"/>
      <c r="J202" s="537" t="str">
        <f t="shared" si="3"/>
        <v/>
      </c>
      <c r="K202" s="538"/>
      <c r="L202" s="538"/>
      <c r="M202" s="538"/>
      <c r="N202" s="538"/>
      <c r="O202" s="538"/>
      <c r="P202" s="538"/>
      <c r="Q202" s="537" t="s">
        <v>1921</v>
      </c>
    </row>
    <row r="203" spans="4:17" x14ac:dyDescent="0.2">
      <c r="D203" s="538" t="s">
        <v>3206</v>
      </c>
      <c r="E203" s="537" t="s">
        <v>3203</v>
      </c>
      <c r="F203" s="538"/>
      <c r="G203" s="537"/>
      <c r="H203" s="538"/>
      <c r="I203" s="538"/>
      <c r="J203" s="537" t="str">
        <f t="shared" si="3"/>
        <v/>
      </c>
      <c r="K203" s="538"/>
      <c r="L203" s="538"/>
      <c r="M203" s="538"/>
      <c r="N203" s="538"/>
      <c r="O203" s="538"/>
      <c r="P203" s="538"/>
      <c r="Q203" s="537" t="s">
        <v>1922</v>
      </c>
    </row>
    <row r="204" spans="4:17" x14ac:dyDescent="0.2">
      <c r="D204" s="538" t="s">
        <v>3207</v>
      </c>
      <c r="E204" s="537" t="s">
        <v>3203</v>
      </c>
      <c r="F204" s="538"/>
      <c r="G204" s="537"/>
      <c r="H204" s="538"/>
      <c r="I204" s="538"/>
      <c r="J204" s="537" t="str">
        <f t="shared" si="3"/>
        <v/>
      </c>
      <c r="K204" s="538"/>
      <c r="L204" s="538"/>
      <c r="M204" s="538"/>
      <c r="N204" s="538"/>
      <c r="O204" s="538"/>
      <c r="P204" s="538"/>
      <c r="Q204" s="537" t="s">
        <v>1923</v>
      </c>
    </row>
    <row r="205" spans="4:17" x14ac:dyDescent="0.2">
      <c r="D205" s="538" t="s">
        <v>3208</v>
      </c>
      <c r="E205" s="537" t="s">
        <v>3203</v>
      </c>
      <c r="F205" s="538"/>
      <c r="G205" s="537"/>
      <c r="H205" s="538"/>
      <c r="I205" s="538"/>
      <c r="J205" s="537" t="str">
        <f t="shared" si="3"/>
        <v/>
      </c>
      <c r="K205" s="538"/>
      <c r="L205" s="538"/>
      <c r="M205" s="538"/>
      <c r="N205" s="538"/>
      <c r="O205" s="538"/>
      <c r="P205" s="538"/>
      <c r="Q205" s="537" t="s">
        <v>1924</v>
      </c>
    </row>
    <row r="206" spans="4:17" x14ac:dyDescent="0.2">
      <c r="D206" s="538" t="s">
        <v>3209</v>
      </c>
      <c r="E206" s="537" t="s">
        <v>3203</v>
      </c>
      <c r="F206" s="538"/>
      <c r="G206" s="537"/>
      <c r="H206" s="538"/>
      <c r="I206" s="538"/>
      <c r="J206" s="537" t="str">
        <f t="shared" si="3"/>
        <v/>
      </c>
      <c r="K206" s="538"/>
      <c r="L206" s="538"/>
      <c r="M206" s="538"/>
      <c r="N206" s="538"/>
      <c r="O206" s="538"/>
      <c r="P206" s="538"/>
      <c r="Q206" s="537" t="s">
        <v>1925</v>
      </c>
    </row>
    <row r="207" spans="4:17" x14ac:dyDescent="0.2">
      <c r="D207" s="538" t="s">
        <v>3210</v>
      </c>
      <c r="E207" s="537" t="s">
        <v>3203</v>
      </c>
      <c r="F207" s="538"/>
      <c r="G207" s="537"/>
      <c r="H207" s="538"/>
      <c r="I207" s="538"/>
      <c r="J207" s="537" t="str">
        <f t="shared" si="3"/>
        <v/>
      </c>
      <c r="K207" s="538"/>
      <c r="L207" s="538"/>
      <c r="M207" s="538"/>
      <c r="N207" s="538"/>
      <c r="O207" s="538"/>
      <c r="P207" s="538"/>
      <c r="Q207" s="537" t="s">
        <v>1926</v>
      </c>
    </row>
    <row r="208" spans="4:17" x14ac:dyDescent="0.2">
      <c r="D208" s="538" t="s">
        <v>3211</v>
      </c>
      <c r="E208" s="537" t="s">
        <v>3203</v>
      </c>
      <c r="F208" s="538"/>
      <c r="G208" s="537"/>
      <c r="H208" s="538"/>
      <c r="I208" s="538"/>
      <c r="J208" s="537" t="str">
        <f t="shared" si="3"/>
        <v/>
      </c>
      <c r="K208" s="538"/>
      <c r="L208" s="538"/>
      <c r="M208" s="538"/>
      <c r="N208" s="538"/>
      <c r="O208" s="538"/>
      <c r="P208" s="538"/>
      <c r="Q208" s="537" t="s">
        <v>1927</v>
      </c>
    </row>
    <row r="209" spans="4:17" x14ac:dyDescent="0.2">
      <c r="D209" s="538" t="s">
        <v>3212</v>
      </c>
      <c r="E209" s="537" t="s">
        <v>3203</v>
      </c>
      <c r="F209" s="538"/>
      <c r="G209" s="537"/>
      <c r="H209" s="538"/>
      <c r="I209" s="538"/>
      <c r="J209" s="537" t="str">
        <f t="shared" si="3"/>
        <v/>
      </c>
      <c r="K209" s="538"/>
      <c r="L209" s="538"/>
      <c r="M209" s="538"/>
      <c r="N209" s="538"/>
      <c r="O209" s="538"/>
      <c r="P209" s="538"/>
      <c r="Q209" s="537" t="s">
        <v>1928</v>
      </c>
    </row>
    <row r="210" spans="4:17" x14ac:dyDescent="0.2">
      <c r="D210" s="538" t="s">
        <v>3213</v>
      </c>
      <c r="E210" s="537" t="s">
        <v>3214</v>
      </c>
      <c r="F210" s="538"/>
      <c r="G210" s="537"/>
      <c r="H210" s="538"/>
      <c r="I210" s="538"/>
      <c r="J210" s="537" t="str">
        <f t="shared" si="3"/>
        <v/>
      </c>
      <c r="K210" s="538"/>
      <c r="L210" s="538"/>
      <c r="M210" s="538"/>
      <c r="N210" s="538"/>
      <c r="O210" s="538"/>
      <c r="P210" s="538"/>
      <c r="Q210" s="537" t="s">
        <v>1929</v>
      </c>
    </row>
    <row r="211" spans="4:17" x14ac:dyDescent="0.2">
      <c r="D211" s="538" t="s">
        <v>3215</v>
      </c>
      <c r="E211" s="537" t="s">
        <v>3214</v>
      </c>
      <c r="F211" s="538"/>
      <c r="G211" s="537"/>
      <c r="H211" s="538"/>
      <c r="I211" s="538"/>
      <c r="J211" s="537" t="str">
        <f t="shared" si="3"/>
        <v/>
      </c>
      <c r="K211" s="538"/>
      <c r="L211" s="538"/>
      <c r="M211" s="538"/>
      <c r="N211" s="538"/>
      <c r="O211" s="538"/>
      <c r="P211" s="538"/>
      <c r="Q211" s="537" t="s">
        <v>1930</v>
      </c>
    </row>
    <row r="212" spans="4:17" x14ac:dyDescent="0.2">
      <c r="D212" s="538" t="s">
        <v>3216</v>
      </c>
      <c r="E212" s="537" t="s">
        <v>3214</v>
      </c>
      <c r="F212" s="538"/>
      <c r="G212" s="537"/>
      <c r="H212" s="538"/>
      <c r="I212" s="538"/>
      <c r="J212" s="537" t="str">
        <f t="shared" si="3"/>
        <v/>
      </c>
      <c r="K212" s="538"/>
      <c r="L212" s="538"/>
      <c r="M212" s="538"/>
      <c r="N212" s="538"/>
      <c r="O212" s="538"/>
      <c r="P212" s="538"/>
      <c r="Q212" s="537" t="s">
        <v>1931</v>
      </c>
    </row>
    <row r="213" spans="4:17" x14ac:dyDescent="0.2">
      <c r="D213" s="538" t="s">
        <v>3217</v>
      </c>
      <c r="E213" s="537" t="s">
        <v>3214</v>
      </c>
      <c r="F213" s="538"/>
      <c r="G213" s="537"/>
      <c r="H213" s="538"/>
      <c r="I213" s="538"/>
      <c r="J213" s="537" t="str">
        <f t="shared" si="3"/>
        <v/>
      </c>
      <c r="K213" s="538"/>
      <c r="L213" s="538"/>
      <c r="M213" s="538"/>
      <c r="N213" s="538"/>
      <c r="O213" s="538"/>
      <c r="P213" s="538"/>
      <c r="Q213" s="537" t="s">
        <v>1932</v>
      </c>
    </row>
    <row r="214" spans="4:17" x14ac:dyDescent="0.2">
      <c r="D214" s="538" t="s">
        <v>3218</v>
      </c>
      <c r="E214" s="537" t="s">
        <v>3214</v>
      </c>
      <c r="F214" s="538"/>
      <c r="G214" s="537"/>
      <c r="H214" s="538"/>
      <c r="I214" s="538"/>
      <c r="J214" s="537" t="str">
        <f t="shared" si="3"/>
        <v/>
      </c>
      <c r="K214" s="538"/>
      <c r="L214" s="538"/>
      <c r="M214" s="538"/>
      <c r="N214" s="538"/>
      <c r="O214" s="538"/>
      <c r="P214" s="538"/>
      <c r="Q214" s="537" t="s">
        <v>1933</v>
      </c>
    </row>
    <row r="215" spans="4:17" x14ac:dyDescent="0.2">
      <c r="D215" s="538" t="s">
        <v>3219</v>
      </c>
      <c r="E215" s="537" t="s">
        <v>3214</v>
      </c>
      <c r="F215" s="538"/>
      <c r="G215" s="537"/>
      <c r="H215" s="538"/>
      <c r="I215" s="538"/>
      <c r="J215" s="537" t="str">
        <f t="shared" si="3"/>
        <v/>
      </c>
      <c r="K215" s="538"/>
      <c r="L215" s="538"/>
      <c r="M215" s="538"/>
      <c r="N215" s="538"/>
      <c r="O215" s="538"/>
      <c r="P215" s="538"/>
      <c r="Q215" s="537" t="s">
        <v>1934</v>
      </c>
    </row>
    <row r="216" spans="4:17" x14ac:dyDescent="0.2">
      <c r="D216" s="538" t="s">
        <v>3220</v>
      </c>
      <c r="E216" s="537" t="s">
        <v>3214</v>
      </c>
      <c r="F216" s="538"/>
      <c r="G216" s="537"/>
      <c r="H216" s="538"/>
      <c r="I216" s="538"/>
      <c r="J216" s="537" t="str">
        <f t="shared" si="3"/>
        <v/>
      </c>
      <c r="K216" s="538"/>
      <c r="L216" s="538"/>
      <c r="M216" s="538"/>
      <c r="N216" s="538"/>
      <c r="O216" s="538"/>
      <c r="P216" s="538"/>
      <c r="Q216" s="537" t="s">
        <v>1935</v>
      </c>
    </row>
    <row r="217" spans="4:17" x14ac:dyDescent="0.2">
      <c r="D217" s="538" t="s">
        <v>3221</v>
      </c>
      <c r="E217" s="537" t="s">
        <v>3214</v>
      </c>
      <c r="F217" s="538"/>
      <c r="G217" s="537"/>
      <c r="H217" s="538"/>
      <c r="I217" s="538"/>
      <c r="J217" s="537" t="str">
        <f t="shared" si="3"/>
        <v/>
      </c>
      <c r="K217" s="538"/>
      <c r="L217" s="538"/>
      <c r="M217" s="538"/>
      <c r="N217" s="538"/>
      <c r="O217" s="538"/>
      <c r="P217" s="538"/>
      <c r="Q217" s="537" t="s">
        <v>1936</v>
      </c>
    </row>
    <row r="218" spans="4:17" x14ac:dyDescent="0.2">
      <c r="D218" s="538" t="s">
        <v>3222</v>
      </c>
      <c r="E218" s="537" t="s">
        <v>3214</v>
      </c>
      <c r="F218" s="538"/>
      <c r="G218" s="537"/>
      <c r="H218" s="538"/>
      <c r="I218" s="538"/>
      <c r="J218" s="537" t="str">
        <f t="shared" si="3"/>
        <v/>
      </c>
      <c r="K218" s="538"/>
      <c r="L218" s="538"/>
      <c r="M218" s="538"/>
      <c r="N218" s="538"/>
      <c r="O218" s="538"/>
      <c r="P218" s="538"/>
      <c r="Q218" s="537" t="s">
        <v>1937</v>
      </c>
    </row>
    <row r="219" spans="4:17" x14ac:dyDescent="0.2">
      <c r="D219" s="538" t="s">
        <v>3223</v>
      </c>
      <c r="E219" s="537" t="s">
        <v>3214</v>
      </c>
      <c r="F219" s="538"/>
      <c r="G219" s="537"/>
      <c r="H219" s="538"/>
      <c r="I219" s="538"/>
      <c r="J219" s="537" t="str">
        <f t="shared" si="3"/>
        <v/>
      </c>
      <c r="K219" s="538"/>
      <c r="L219" s="538"/>
      <c r="M219" s="538"/>
      <c r="N219" s="538"/>
      <c r="O219" s="538"/>
      <c r="P219" s="538"/>
      <c r="Q219" s="537" t="s">
        <v>1938</v>
      </c>
    </row>
    <row r="220" spans="4:17" x14ac:dyDescent="0.2">
      <c r="D220" s="538" t="s">
        <v>3224</v>
      </c>
      <c r="E220" s="537" t="s">
        <v>3225</v>
      </c>
      <c r="F220" s="538"/>
      <c r="G220" s="537"/>
      <c r="H220" s="538"/>
      <c r="I220" s="538"/>
      <c r="J220" s="537" t="str">
        <f t="shared" si="3"/>
        <v/>
      </c>
      <c r="K220" s="538"/>
      <c r="L220" s="538"/>
      <c r="M220" s="538"/>
      <c r="N220" s="538"/>
      <c r="O220" s="538"/>
      <c r="P220" s="538"/>
      <c r="Q220" s="537" t="s">
        <v>1939</v>
      </c>
    </row>
    <row r="221" spans="4:17" x14ac:dyDescent="0.2">
      <c r="D221" s="538" t="s">
        <v>3226</v>
      </c>
      <c r="E221" s="537" t="s">
        <v>3225</v>
      </c>
      <c r="F221" s="538"/>
      <c r="G221" s="537"/>
      <c r="H221" s="538"/>
      <c r="I221" s="538"/>
      <c r="J221" s="537" t="str">
        <f t="shared" si="3"/>
        <v/>
      </c>
      <c r="K221" s="538"/>
      <c r="L221" s="538"/>
      <c r="M221" s="538"/>
      <c r="N221" s="538"/>
      <c r="O221" s="538"/>
      <c r="P221" s="538"/>
      <c r="Q221" s="537" t="s">
        <v>1940</v>
      </c>
    </row>
    <row r="222" spans="4:17" x14ac:dyDescent="0.2">
      <c r="D222" s="538" t="s">
        <v>3227</v>
      </c>
      <c r="E222" s="537" t="s">
        <v>3225</v>
      </c>
      <c r="F222" s="538"/>
      <c r="G222" s="537"/>
      <c r="H222" s="538"/>
      <c r="I222" s="538"/>
      <c r="J222" s="537" t="str">
        <f t="shared" si="3"/>
        <v/>
      </c>
      <c r="K222" s="538"/>
      <c r="L222" s="538"/>
      <c r="M222" s="538"/>
      <c r="N222" s="538"/>
      <c r="O222" s="538"/>
      <c r="P222" s="538"/>
      <c r="Q222" s="537" t="s">
        <v>1941</v>
      </c>
    </row>
    <row r="223" spans="4:17" x14ac:dyDescent="0.2">
      <c r="D223" s="538" t="s">
        <v>3228</v>
      </c>
      <c r="E223" s="537" t="s">
        <v>3225</v>
      </c>
      <c r="F223" s="538"/>
      <c r="G223" s="537"/>
      <c r="H223" s="538"/>
      <c r="I223" s="538"/>
      <c r="J223" s="537" t="str">
        <f t="shared" si="3"/>
        <v/>
      </c>
      <c r="K223" s="538"/>
      <c r="L223" s="538"/>
      <c r="M223" s="538"/>
      <c r="N223" s="538"/>
      <c r="O223" s="538"/>
      <c r="P223" s="538"/>
      <c r="Q223" s="537" t="s">
        <v>1942</v>
      </c>
    </row>
    <row r="224" spans="4:17" x14ac:dyDescent="0.2">
      <c r="D224" s="538" t="s">
        <v>3229</v>
      </c>
      <c r="E224" s="537" t="s">
        <v>3225</v>
      </c>
      <c r="F224" s="538"/>
      <c r="G224" s="537"/>
      <c r="H224" s="538"/>
      <c r="I224" s="538"/>
      <c r="J224" s="537" t="str">
        <f t="shared" ref="J224:J287" si="4">F224&amp;H224&amp;I224</f>
        <v/>
      </c>
      <c r="K224" s="538"/>
      <c r="L224" s="538"/>
      <c r="M224" s="538"/>
      <c r="N224" s="538"/>
      <c r="O224" s="538"/>
      <c r="P224" s="538"/>
      <c r="Q224" s="537" t="s">
        <v>1943</v>
      </c>
    </row>
    <row r="225" spans="4:17" x14ac:dyDescent="0.2">
      <c r="D225" s="538" t="s">
        <v>3230</v>
      </c>
      <c r="E225" s="537" t="s">
        <v>3225</v>
      </c>
      <c r="F225" s="538"/>
      <c r="G225" s="537"/>
      <c r="H225" s="538"/>
      <c r="I225" s="538"/>
      <c r="J225" s="537" t="str">
        <f t="shared" si="4"/>
        <v/>
      </c>
      <c r="K225" s="538"/>
      <c r="L225" s="538"/>
      <c r="M225" s="538"/>
      <c r="N225" s="538"/>
      <c r="O225" s="538"/>
      <c r="P225" s="538"/>
      <c r="Q225" s="537" t="s">
        <v>1944</v>
      </c>
    </row>
    <row r="226" spans="4:17" x14ac:dyDescent="0.2">
      <c r="D226" s="538" t="s">
        <v>3231</v>
      </c>
      <c r="E226" s="537" t="s">
        <v>3225</v>
      </c>
      <c r="F226" s="538"/>
      <c r="G226" s="537"/>
      <c r="H226" s="538"/>
      <c r="I226" s="538"/>
      <c r="J226" s="537" t="str">
        <f t="shared" si="4"/>
        <v/>
      </c>
      <c r="K226" s="538"/>
      <c r="L226" s="538"/>
      <c r="M226" s="538"/>
      <c r="N226" s="538"/>
      <c r="O226" s="538"/>
      <c r="P226" s="538"/>
      <c r="Q226" s="537" t="s">
        <v>1945</v>
      </c>
    </row>
    <row r="227" spans="4:17" x14ac:dyDescent="0.2">
      <c r="D227" s="538" t="s">
        <v>3232</v>
      </c>
      <c r="E227" s="537" t="s">
        <v>3225</v>
      </c>
      <c r="F227" s="538"/>
      <c r="G227" s="537"/>
      <c r="H227" s="538"/>
      <c r="I227" s="538"/>
      <c r="J227" s="537" t="str">
        <f t="shared" si="4"/>
        <v/>
      </c>
      <c r="K227" s="538"/>
      <c r="L227" s="538"/>
      <c r="M227" s="538"/>
      <c r="N227" s="538"/>
      <c r="O227" s="538"/>
      <c r="P227" s="538"/>
      <c r="Q227" s="537" t="s">
        <v>1946</v>
      </c>
    </row>
    <row r="228" spans="4:17" x14ac:dyDescent="0.2">
      <c r="D228" s="538" t="s">
        <v>3233</v>
      </c>
      <c r="E228" s="537" t="s">
        <v>3225</v>
      </c>
      <c r="F228" s="538"/>
      <c r="G228" s="537"/>
      <c r="H228" s="538"/>
      <c r="I228" s="538"/>
      <c r="J228" s="537" t="str">
        <f t="shared" si="4"/>
        <v/>
      </c>
      <c r="K228" s="538"/>
      <c r="L228" s="538"/>
      <c r="M228" s="538"/>
      <c r="N228" s="538"/>
      <c r="O228" s="538"/>
      <c r="P228" s="538"/>
      <c r="Q228" s="537" t="s">
        <v>1947</v>
      </c>
    </row>
    <row r="229" spans="4:17" x14ac:dyDescent="0.2">
      <c r="D229" s="538" t="s">
        <v>3234</v>
      </c>
      <c r="E229" s="537" t="s">
        <v>3225</v>
      </c>
      <c r="F229" s="538"/>
      <c r="G229" s="537"/>
      <c r="H229" s="538"/>
      <c r="I229" s="538"/>
      <c r="J229" s="537" t="str">
        <f t="shared" si="4"/>
        <v/>
      </c>
      <c r="K229" s="538"/>
      <c r="L229" s="538"/>
      <c r="M229" s="538"/>
      <c r="N229" s="538"/>
      <c r="O229" s="538"/>
      <c r="P229" s="538"/>
      <c r="Q229" s="537" t="s">
        <v>1948</v>
      </c>
    </row>
    <row r="230" spans="4:17" x14ac:dyDescent="0.2">
      <c r="D230" s="538" t="s">
        <v>3235</v>
      </c>
      <c r="E230" s="537" t="s">
        <v>3236</v>
      </c>
      <c r="F230" s="538"/>
      <c r="G230" s="537"/>
      <c r="H230" s="538"/>
      <c r="I230" s="538"/>
      <c r="J230" s="537" t="str">
        <f t="shared" si="4"/>
        <v/>
      </c>
      <c r="K230" s="538"/>
      <c r="L230" s="538"/>
      <c r="M230" s="538"/>
      <c r="N230" s="538"/>
      <c r="O230" s="538"/>
      <c r="P230" s="538"/>
      <c r="Q230" s="537" t="s">
        <v>1949</v>
      </c>
    </row>
    <row r="231" spans="4:17" x14ac:dyDescent="0.2">
      <c r="D231" s="538" t="s">
        <v>3237</v>
      </c>
      <c r="E231" s="537" t="s">
        <v>3236</v>
      </c>
      <c r="F231" s="538"/>
      <c r="G231" s="537"/>
      <c r="H231" s="538"/>
      <c r="I231" s="538"/>
      <c r="J231" s="537" t="str">
        <f t="shared" si="4"/>
        <v/>
      </c>
      <c r="K231" s="538"/>
      <c r="L231" s="538"/>
      <c r="M231" s="538"/>
      <c r="N231" s="538"/>
      <c r="O231" s="538"/>
      <c r="P231" s="538"/>
      <c r="Q231" s="537" t="s">
        <v>1950</v>
      </c>
    </row>
    <row r="232" spans="4:17" x14ac:dyDescent="0.2">
      <c r="D232" s="538" t="s">
        <v>3238</v>
      </c>
      <c r="E232" s="537" t="s">
        <v>3236</v>
      </c>
      <c r="F232" s="538"/>
      <c r="G232" s="537"/>
      <c r="H232" s="538"/>
      <c r="I232" s="538"/>
      <c r="J232" s="537" t="str">
        <f t="shared" si="4"/>
        <v/>
      </c>
      <c r="K232" s="538"/>
      <c r="L232" s="538"/>
      <c r="M232" s="538"/>
      <c r="N232" s="538"/>
      <c r="O232" s="538"/>
      <c r="P232" s="538"/>
      <c r="Q232" s="537" t="s">
        <v>1951</v>
      </c>
    </row>
    <row r="233" spans="4:17" x14ac:dyDescent="0.2">
      <c r="D233" s="538" t="s">
        <v>3239</v>
      </c>
      <c r="E233" s="537" t="s">
        <v>3236</v>
      </c>
      <c r="F233" s="538"/>
      <c r="G233" s="537"/>
      <c r="H233" s="538"/>
      <c r="I233" s="538"/>
      <c r="J233" s="537" t="str">
        <f t="shared" si="4"/>
        <v/>
      </c>
      <c r="K233" s="538"/>
      <c r="L233" s="538"/>
      <c r="M233" s="538"/>
      <c r="N233" s="538"/>
      <c r="O233" s="538"/>
      <c r="P233" s="538"/>
      <c r="Q233" s="537" t="s">
        <v>1952</v>
      </c>
    </row>
    <row r="234" spans="4:17" x14ac:dyDescent="0.2">
      <c r="D234" s="538" t="s">
        <v>3240</v>
      </c>
      <c r="E234" s="537" t="s">
        <v>3236</v>
      </c>
      <c r="F234" s="538"/>
      <c r="G234" s="537"/>
      <c r="H234" s="538"/>
      <c r="I234" s="538"/>
      <c r="J234" s="537" t="str">
        <f t="shared" si="4"/>
        <v/>
      </c>
      <c r="K234" s="538"/>
      <c r="L234" s="538"/>
      <c r="M234" s="538"/>
      <c r="N234" s="538"/>
      <c r="O234" s="538"/>
      <c r="P234" s="538"/>
      <c r="Q234" s="537" t="s">
        <v>1953</v>
      </c>
    </row>
    <row r="235" spans="4:17" x14ac:dyDescent="0.2">
      <c r="D235" s="538" t="s">
        <v>3241</v>
      </c>
      <c r="E235" s="537" t="s">
        <v>3236</v>
      </c>
      <c r="F235" s="538"/>
      <c r="G235" s="537"/>
      <c r="H235" s="538"/>
      <c r="I235" s="538"/>
      <c r="J235" s="537" t="str">
        <f t="shared" si="4"/>
        <v/>
      </c>
      <c r="K235" s="538"/>
      <c r="L235" s="538"/>
      <c r="M235" s="538"/>
      <c r="N235" s="538"/>
      <c r="O235" s="538"/>
      <c r="P235" s="538"/>
      <c r="Q235" s="537" t="s">
        <v>1954</v>
      </c>
    </row>
    <row r="236" spans="4:17" x14ac:dyDescent="0.2">
      <c r="D236" s="538" t="s">
        <v>3242</v>
      </c>
      <c r="E236" s="537" t="s">
        <v>3236</v>
      </c>
      <c r="F236" s="538"/>
      <c r="G236" s="537"/>
      <c r="H236" s="538"/>
      <c r="I236" s="538"/>
      <c r="J236" s="537" t="str">
        <f t="shared" si="4"/>
        <v/>
      </c>
      <c r="K236" s="538"/>
      <c r="L236" s="538"/>
      <c r="M236" s="538"/>
      <c r="N236" s="538"/>
      <c r="O236" s="538"/>
      <c r="P236" s="538"/>
      <c r="Q236" s="537" t="s">
        <v>1955</v>
      </c>
    </row>
    <row r="237" spans="4:17" x14ac:dyDescent="0.2">
      <c r="D237" s="538" t="s">
        <v>3243</v>
      </c>
      <c r="E237" s="537" t="s">
        <v>3236</v>
      </c>
      <c r="F237" s="538"/>
      <c r="G237" s="537"/>
      <c r="H237" s="538"/>
      <c r="I237" s="538"/>
      <c r="J237" s="537" t="str">
        <f t="shared" si="4"/>
        <v/>
      </c>
      <c r="K237" s="538"/>
      <c r="L237" s="538"/>
      <c r="M237" s="538"/>
      <c r="N237" s="538"/>
      <c r="O237" s="538"/>
      <c r="P237" s="538"/>
      <c r="Q237" s="537" t="s">
        <v>1956</v>
      </c>
    </row>
    <row r="238" spans="4:17" x14ac:dyDescent="0.2">
      <c r="D238" s="538" t="s">
        <v>3244</v>
      </c>
      <c r="E238" s="537" t="s">
        <v>3236</v>
      </c>
      <c r="F238" s="538"/>
      <c r="G238" s="537"/>
      <c r="H238" s="538"/>
      <c r="I238" s="538"/>
      <c r="J238" s="537" t="str">
        <f t="shared" si="4"/>
        <v/>
      </c>
      <c r="K238" s="538"/>
      <c r="L238" s="538"/>
      <c r="M238" s="538"/>
      <c r="N238" s="538"/>
      <c r="O238" s="538"/>
      <c r="P238" s="538"/>
      <c r="Q238" s="537" t="s">
        <v>1957</v>
      </c>
    </row>
    <row r="239" spans="4:17" x14ac:dyDescent="0.2">
      <c r="D239" s="538" t="s">
        <v>3245</v>
      </c>
      <c r="E239" s="537" t="s">
        <v>3236</v>
      </c>
      <c r="F239" s="538"/>
      <c r="G239" s="537"/>
      <c r="H239" s="538"/>
      <c r="I239" s="538"/>
      <c r="J239" s="537" t="str">
        <f t="shared" si="4"/>
        <v/>
      </c>
      <c r="K239" s="538"/>
      <c r="L239" s="538"/>
      <c r="M239" s="538"/>
      <c r="N239" s="538"/>
      <c r="O239" s="538"/>
      <c r="P239" s="538"/>
      <c r="Q239" s="537" t="s">
        <v>1958</v>
      </c>
    </row>
    <row r="240" spans="4:17" x14ac:dyDescent="0.2">
      <c r="D240" s="538" t="s">
        <v>3246</v>
      </c>
      <c r="E240" s="537" t="s">
        <v>3247</v>
      </c>
      <c r="F240" s="538"/>
      <c r="G240" s="537"/>
      <c r="H240" s="538"/>
      <c r="I240" s="538"/>
      <c r="J240" s="537" t="str">
        <f t="shared" si="4"/>
        <v/>
      </c>
      <c r="K240" s="538"/>
      <c r="L240" s="538"/>
      <c r="M240" s="538"/>
      <c r="N240" s="538"/>
      <c r="O240" s="538"/>
      <c r="P240" s="538"/>
      <c r="Q240" s="537" t="s">
        <v>1959</v>
      </c>
    </row>
    <row r="241" spans="4:17" x14ac:dyDescent="0.2">
      <c r="D241" s="538" t="s">
        <v>3248</v>
      </c>
      <c r="E241" s="537" t="s">
        <v>3247</v>
      </c>
      <c r="F241" s="538"/>
      <c r="G241" s="537"/>
      <c r="H241" s="538"/>
      <c r="I241" s="538"/>
      <c r="J241" s="537" t="str">
        <f t="shared" si="4"/>
        <v/>
      </c>
      <c r="K241" s="538"/>
      <c r="L241" s="538"/>
      <c r="M241" s="538"/>
      <c r="N241" s="538"/>
      <c r="O241" s="538"/>
      <c r="P241" s="538"/>
      <c r="Q241" s="537" t="s">
        <v>1960</v>
      </c>
    </row>
    <row r="242" spans="4:17" x14ac:dyDescent="0.2">
      <c r="D242" s="538" t="s">
        <v>3249</v>
      </c>
      <c r="E242" s="537" t="s">
        <v>3247</v>
      </c>
      <c r="F242" s="538"/>
      <c r="G242" s="537"/>
      <c r="H242" s="538"/>
      <c r="I242" s="538"/>
      <c r="J242" s="537" t="str">
        <f t="shared" si="4"/>
        <v/>
      </c>
      <c r="K242" s="538"/>
      <c r="L242" s="538"/>
      <c r="M242" s="538"/>
      <c r="N242" s="538"/>
      <c r="O242" s="538"/>
      <c r="P242" s="538"/>
      <c r="Q242" s="537" t="s">
        <v>1961</v>
      </c>
    </row>
    <row r="243" spans="4:17" x14ac:dyDescent="0.2">
      <c r="D243" s="538" t="s">
        <v>3250</v>
      </c>
      <c r="E243" s="537" t="s">
        <v>3247</v>
      </c>
      <c r="F243" s="538"/>
      <c r="G243" s="537"/>
      <c r="H243" s="538"/>
      <c r="I243" s="538"/>
      <c r="J243" s="537" t="str">
        <f t="shared" si="4"/>
        <v/>
      </c>
      <c r="K243" s="538"/>
      <c r="L243" s="538"/>
      <c r="M243" s="538"/>
      <c r="N243" s="538"/>
      <c r="O243" s="538"/>
      <c r="P243" s="538"/>
      <c r="Q243" s="537" t="s">
        <v>1962</v>
      </c>
    </row>
    <row r="244" spans="4:17" x14ac:dyDescent="0.2">
      <c r="D244" s="538" t="s">
        <v>3251</v>
      </c>
      <c r="E244" s="537" t="s">
        <v>3247</v>
      </c>
      <c r="F244" s="538"/>
      <c r="G244" s="537"/>
      <c r="H244" s="538"/>
      <c r="I244" s="538"/>
      <c r="J244" s="537" t="str">
        <f t="shared" si="4"/>
        <v/>
      </c>
      <c r="K244" s="538"/>
      <c r="L244" s="538"/>
      <c r="M244" s="538"/>
      <c r="N244" s="538"/>
      <c r="O244" s="538"/>
      <c r="P244" s="538"/>
      <c r="Q244" s="537" t="s">
        <v>1963</v>
      </c>
    </row>
    <row r="245" spans="4:17" x14ac:dyDescent="0.2">
      <c r="D245" s="538" t="s">
        <v>3252</v>
      </c>
      <c r="E245" s="537" t="s">
        <v>3247</v>
      </c>
      <c r="F245" s="538"/>
      <c r="G245" s="537"/>
      <c r="H245" s="538"/>
      <c r="I245" s="538"/>
      <c r="J245" s="537" t="str">
        <f t="shared" si="4"/>
        <v/>
      </c>
      <c r="K245" s="538"/>
      <c r="L245" s="538"/>
      <c r="M245" s="538"/>
      <c r="N245" s="538"/>
      <c r="O245" s="538"/>
      <c r="P245" s="538"/>
      <c r="Q245" s="537" t="s">
        <v>1964</v>
      </c>
    </row>
    <row r="246" spans="4:17" x14ac:dyDescent="0.2">
      <c r="D246" s="538" t="s">
        <v>3253</v>
      </c>
      <c r="E246" s="537" t="s">
        <v>3247</v>
      </c>
      <c r="F246" s="538"/>
      <c r="G246" s="537"/>
      <c r="H246" s="538"/>
      <c r="I246" s="538"/>
      <c r="J246" s="537" t="str">
        <f t="shared" si="4"/>
        <v/>
      </c>
      <c r="K246" s="538"/>
      <c r="L246" s="538"/>
      <c r="M246" s="538"/>
      <c r="N246" s="538"/>
      <c r="O246" s="538"/>
      <c r="P246" s="538"/>
      <c r="Q246" s="537" t="s">
        <v>1965</v>
      </c>
    </row>
    <row r="247" spans="4:17" x14ac:dyDescent="0.2">
      <c r="D247" s="538" t="s">
        <v>3254</v>
      </c>
      <c r="E247" s="537" t="s">
        <v>3247</v>
      </c>
      <c r="F247" s="538"/>
      <c r="G247" s="537"/>
      <c r="H247" s="538"/>
      <c r="I247" s="538"/>
      <c r="J247" s="537" t="str">
        <f t="shared" si="4"/>
        <v/>
      </c>
      <c r="K247" s="538"/>
      <c r="L247" s="538"/>
      <c r="M247" s="538"/>
      <c r="N247" s="538"/>
      <c r="O247" s="538"/>
      <c r="P247" s="538"/>
      <c r="Q247" s="537" t="s">
        <v>1966</v>
      </c>
    </row>
    <row r="248" spans="4:17" x14ac:dyDescent="0.2">
      <c r="D248" s="538" t="s">
        <v>3255</v>
      </c>
      <c r="E248" s="537" t="s">
        <v>3247</v>
      </c>
      <c r="F248" s="538"/>
      <c r="G248" s="537"/>
      <c r="H248" s="538"/>
      <c r="I248" s="538"/>
      <c r="J248" s="537" t="str">
        <f t="shared" si="4"/>
        <v/>
      </c>
      <c r="K248" s="538"/>
      <c r="L248" s="538"/>
      <c r="M248" s="538"/>
      <c r="N248" s="538"/>
      <c r="O248" s="538"/>
      <c r="P248" s="538"/>
      <c r="Q248" s="537" t="s">
        <v>1967</v>
      </c>
    </row>
    <row r="249" spans="4:17" x14ac:dyDescent="0.2">
      <c r="D249" s="538" t="s">
        <v>3256</v>
      </c>
      <c r="E249" s="537" t="s">
        <v>3247</v>
      </c>
      <c r="F249" s="538"/>
      <c r="G249" s="537"/>
      <c r="H249" s="538"/>
      <c r="I249" s="538"/>
      <c r="J249" s="537" t="str">
        <f t="shared" si="4"/>
        <v/>
      </c>
      <c r="K249" s="538"/>
      <c r="L249" s="538"/>
      <c r="M249" s="538"/>
      <c r="N249" s="538"/>
      <c r="O249" s="538"/>
      <c r="P249" s="538"/>
      <c r="Q249" s="537" t="s">
        <v>1968</v>
      </c>
    </row>
    <row r="250" spans="4:17" x14ac:dyDescent="0.2">
      <c r="D250" s="538" t="s">
        <v>3257</v>
      </c>
      <c r="E250" s="537" t="s">
        <v>3258</v>
      </c>
      <c r="F250" s="538"/>
      <c r="G250" s="537"/>
      <c r="H250" s="538"/>
      <c r="I250" s="538"/>
      <c r="J250" s="537" t="str">
        <f t="shared" si="4"/>
        <v/>
      </c>
      <c r="K250" s="538"/>
      <c r="L250" s="538"/>
      <c r="M250" s="538"/>
      <c r="N250" s="538"/>
      <c r="O250" s="538"/>
      <c r="P250" s="538"/>
      <c r="Q250" s="537" t="s">
        <v>1969</v>
      </c>
    </row>
    <row r="251" spans="4:17" x14ac:dyDescent="0.2">
      <c r="D251" s="538" t="s">
        <v>3259</v>
      </c>
      <c r="E251" s="537" t="s">
        <v>3258</v>
      </c>
      <c r="F251" s="538"/>
      <c r="G251" s="537"/>
      <c r="H251" s="538"/>
      <c r="I251" s="538"/>
      <c r="J251" s="537" t="str">
        <f t="shared" si="4"/>
        <v/>
      </c>
      <c r="K251" s="538"/>
      <c r="L251" s="538"/>
      <c r="M251" s="538"/>
      <c r="N251" s="538"/>
      <c r="O251" s="538"/>
      <c r="P251" s="538"/>
      <c r="Q251" s="537" t="s">
        <v>1970</v>
      </c>
    </row>
    <row r="252" spans="4:17" x14ac:dyDescent="0.2">
      <c r="D252" s="538" t="s">
        <v>3260</v>
      </c>
      <c r="E252" s="537" t="s">
        <v>3258</v>
      </c>
      <c r="F252" s="538"/>
      <c r="G252" s="537"/>
      <c r="H252" s="538"/>
      <c r="I252" s="538"/>
      <c r="J252" s="537" t="str">
        <f t="shared" si="4"/>
        <v/>
      </c>
      <c r="K252" s="538"/>
      <c r="L252" s="538"/>
      <c r="M252" s="538"/>
      <c r="N252" s="538"/>
      <c r="O252" s="538"/>
      <c r="P252" s="538"/>
      <c r="Q252" s="537" t="s">
        <v>1971</v>
      </c>
    </row>
    <row r="253" spans="4:17" x14ac:dyDescent="0.2">
      <c r="D253" s="538" t="s">
        <v>3261</v>
      </c>
      <c r="E253" s="537" t="s">
        <v>3258</v>
      </c>
      <c r="F253" s="538"/>
      <c r="G253" s="537"/>
      <c r="H253" s="538"/>
      <c r="I253" s="538"/>
      <c r="J253" s="537" t="str">
        <f t="shared" si="4"/>
        <v/>
      </c>
      <c r="K253" s="538"/>
      <c r="L253" s="538"/>
      <c r="M253" s="538"/>
      <c r="N253" s="538"/>
      <c r="O253" s="538"/>
      <c r="P253" s="538"/>
      <c r="Q253" s="537" t="s">
        <v>1972</v>
      </c>
    </row>
    <row r="254" spans="4:17" x14ac:dyDescent="0.2">
      <c r="D254" s="538" t="s">
        <v>3262</v>
      </c>
      <c r="E254" s="537" t="s">
        <v>3258</v>
      </c>
      <c r="F254" s="538"/>
      <c r="G254" s="537"/>
      <c r="H254" s="538"/>
      <c r="I254" s="538"/>
      <c r="J254" s="537" t="str">
        <f t="shared" si="4"/>
        <v/>
      </c>
      <c r="K254" s="538"/>
      <c r="L254" s="538"/>
      <c r="M254" s="538"/>
      <c r="N254" s="538"/>
      <c r="O254" s="538"/>
      <c r="P254" s="538"/>
      <c r="Q254" s="537" t="s">
        <v>1973</v>
      </c>
    </row>
    <row r="255" spans="4:17" x14ac:dyDescent="0.2">
      <c r="D255" s="538" t="s">
        <v>3263</v>
      </c>
      <c r="E255" s="537" t="s">
        <v>3258</v>
      </c>
      <c r="F255" s="538"/>
      <c r="G255" s="537"/>
      <c r="H255" s="538"/>
      <c r="I255" s="538"/>
      <c r="J255" s="537" t="str">
        <f t="shared" si="4"/>
        <v/>
      </c>
      <c r="K255" s="538"/>
      <c r="L255" s="538"/>
      <c r="M255" s="538"/>
      <c r="N255" s="538"/>
      <c r="O255" s="538"/>
      <c r="P255" s="538"/>
      <c r="Q255" s="537" t="s">
        <v>1974</v>
      </c>
    </row>
    <row r="256" spans="4:17" x14ac:dyDescent="0.2">
      <c r="D256" s="538" t="s">
        <v>3264</v>
      </c>
      <c r="E256" s="537" t="s">
        <v>3258</v>
      </c>
      <c r="F256" s="538"/>
      <c r="G256" s="537"/>
      <c r="H256" s="538"/>
      <c r="I256" s="538"/>
      <c r="J256" s="537" t="str">
        <f t="shared" si="4"/>
        <v/>
      </c>
      <c r="K256" s="538"/>
      <c r="L256" s="538"/>
      <c r="M256" s="538"/>
      <c r="N256" s="538"/>
      <c r="O256" s="538"/>
      <c r="P256" s="538"/>
      <c r="Q256" s="537" t="s">
        <v>1975</v>
      </c>
    </row>
    <row r="257" spans="4:17" x14ac:dyDescent="0.2">
      <c r="D257" s="538" t="s">
        <v>3265</v>
      </c>
      <c r="E257" s="537" t="s">
        <v>3258</v>
      </c>
      <c r="F257" s="538"/>
      <c r="G257" s="537"/>
      <c r="H257" s="538"/>
      <c r="I257" s="538"/>
      <c r="J257" s="537" t="str">
        <f t="shared" si="4"/>
        <v/>
      </c>
      <c r="K257" s="538"/>
      <c r="L257" s="538"/>
      <c r="M257" s="538"/>
      <c r="N257" s="538"/>
      <c r="O257" s="538"/>
      <c r="P257" s="538"/>
      <c r="Q257" s="537" t="s">
        <v>1976</v>
      </c>
    </row>
    <row r="258" spans="4:17" x14ac:dyDescent="0.2">
      <c r="D258" s="538" t="s">
        <v>3266</v>
      </c>
      <c r="E258" s="537" t="s">
        <v>3258</v>
      </c>
      <c r="F258" s="538"/>
      <c r="G258" s="537"/>
      <c r="H258" s="538"/>
      <c r="I258" s="538"/>
      <c r="J258" s="537" t="str">
        <f t="shared" si="4"/>
        <v/>
      </c>
      <c r="K258" s="538"/>
      <c r="L258" s="538"/>
      <c r="M258" s="538"/>
      <c r="N258" s="538"/>
      <c r="O258" s="538"/>
      <c r="P258" s="538"/>
      <c r="Q258" s="537" t="s">
        <v>1977</v>
      </c>
    </row>
    <row r="259" spans="4:17" x14ac:dyDescent="0.2">
      <c r="D259" s="538" t="s">
        <v>3267</v>
      </c>
      <c r="E259" s="537" t="s">
        <v>3258</v>
      </c>
      <c r="F259" s="538"/>
      <c r="G259" s="537"/>
      <c r="H259" s="538"/>
      <c r="I259" s="538"/>
      <c r="J259" s="537" t="str">
        <f t="shared" si="4"/>
        <v/>
      </c>
      <c r="K259" s="538"/>
      <c r="L259" s="538"/>
      <c r="M259" s="538"/>
      <c r="N259" s="538"/>
      <c r="O259" s="538"/>
      <c r="P259" s="538"/>
      <c r="Q259" s="537" t="s">
        <v>1978</v>
      </c>
    </row>
    <row r="260" spans="4:17" x14ac:dyDescent="0.2">
      <c r="D260" s="538" t="s">
        <v>3268</v>
      </c>
      <c r="E260" s="537" t="s">
        <v>3269</v>
      </c>
      <c r="F260" s="538"/>
      <c r="G260" s="537"/>
      <c r="H260" s="538"/>
      <c r="I260" s="538"/>
      <c r="J260" s="537" t="str">
        <f t="shared" si="4"/>
        <v/>
      </c>
      <c r="K260" s="538"/>
      <c r="L260" s="538"/>
      <c r="M260" s="538"/>
      <c r="N260" s="538"/>
      <c r="O260" s="538"/>
      <c r="P260" s="538"/>
      <c r="Q260" s="537" t="s">
        <v>1979</v>
      </c>
    </row>
    <row r="261" spans="4:17" x14ac:dyDescent="0.2">
      <c r="D261" s="538" t="s">
        <v>3270</v>
      </c>
      <c r="E261" s="537" t="s">
        <v>3269</v>
      </c>
      <c r="F261" s="538"/>
      <c r="G261" s="537"/>
      <c r="H261" s="538"/>
      <c r="I261" s="538"/>
      <c r="J261" s="537" t="str">
        <f t="shared" si="4"/>
        <v/>
      </c>
      <c r="K261" s="538"/>
      <c r="L261" s="538"/>
      <c r="M261" s="538"/>
      <c r="N261" s="538"/>
      <c r="O261" s="538"/>
      <c r="P261" s="538"/>
      <c r="Q261" s="537" t="s">
        <v>1980</v>
      </c>
    </row>
    <row r="262" spans="4:17" x14ac:dyDescent="0.2">
      <c r="D262" s="538" t="s">
        <v>3271</v>
      </c>
      <c r="E262" s="537" t="s">
        <v>3269</v>
      </c>
      <c r="F262" s="538"/>
      <c r="G262" s="537"/>
      <c r="H262" s="538"/>
      <c r="I262" s="538"/>
      <c r="J262" s="537" t="str">
        <f t="shared" si="4"/>
        <v/>
      </c>
      <c r="K262" s="538"/>
      <c r="L262" s="538"/>
      <c r="M262" s="538"/>
      <c r="N262" s="538"/>
      <c r="O262" s="538"/>
      <c r="P262" s="538"/>
      <c r="Q262" s="537" t="s">
        <v>1981</v>
      </c>
    </row>
    <row r="263" spans="4:17" x14ac:dyDescent="0.2">
      <c r="D263" s="538" t="s">
        <v>3272</v>
      </c>
      <c r="E263" s="537" t="s">
        <v>3269</v>
      </c>
      <c r="F263" s="538"/>
      <c r="G263" s="537"/>
      <c r="H263" s="538"/>
      <c r="I263" s="538"/>
      <c r="J263" s="537" t="str">
        <f t="shared" si="4"/>
        <v/>
      </c>
      <c r="K263" s="538"/>
      <c r="L263" s="538"/>
      <c r="M263" s="538"/>
      <c r="N263" s="538"/>
      <c r="O263" s="538"/>
      <c r="P263" s="538"/>
      <c r="Q263" s="537" t="s">
        <v>1982</v>
      </c>
    </row>
    <row r="264" spans="4:17" x14ac:dyDescent="0.2">
      <c r="D264" s="538" t="s">
        <v>3273</v>
      </c>
      <c r="E264" s="537" t="s">
        <v>3269</v>
      </c>
      <c r="F264" s="538"/>
      <c r="G264" s="537"/>
      <c r="H264" s="538"/>
      <c r="I264" s="538"/>
      <c r="J264" s="537" t="str">
        <f t="shared" si="4"/>
        <v/>
      </c>
      <c r="K264" s="538"/>
      <c r="L264" s="538"/>
      <c r="M264" s="538"/>
      <c r="N264" s="538"/>
      <c r="O264" s="538"/>
      <c r="P264" s="538"/>
      <c r="Q264" s="537" t="s">
        <v>1983</v>
      </c>
    </row>
    <row r="265" spans="4:17" x14ac:dyDescent="0.2">
      <c r="D265" s="538" t="s">
        <v>3274</v>
      </c>
      <c r="E265" s="537" t="s">
        <v>3269</v>
      </c>
      <c r="F265" s="538"/>
      <c r="G265" s="537"/>
      <c r="H265" s="538"/>
      <c r="I265" s="538"/>
      <c r="J265" s="537" t="str">
        <f t="shared" si="4"/>
        <v/>
      </c>
      <c r="K265" s="538"/>
      <c r="L265" s="538"/>
      <c r="M265" s="538"/>
      <c r="N265" s="538"/>
      <c r="O265" s="538"/>
      <c r="P265" s="538"/>
      <c r="Q265" s="537" t="s">
        <v>1984</v>
      </c>
    </row>
    <row r="266" spans="4:17" x14ac:dyDescent="0.2">
      <c r="D266" s="538" t="s">
        <v>3275</v>
      </c>
      <c r="E266" s="537" t="s">
        <v>3269</v>
      </c>
      <c r="F266" s="538"/>
      <c r="G266" s="537"/>
      <c r="H266" s="538"/>
      <c r="I266" s="538"/>
      <c r="J266" s="537" t="str">
        <f t="shared" si="4"/>
        <v/>
      </c>
      <c r="K266" s="538"/>
      <c r="L266" s="538"/>
      <c r="M266" s="538"/>
      <c r="N266" s="538"/>
      <c r="O266" s="538"/>
      <c r="P266" s="538"/>
      <c r="Q266" s="537" t="s">
        <v>1985</v>
      </c>
    </row>
    <row r="267" spans="4:17" x14ac:dyDescent="0.2">
      <c r="D267" s="538" t="s">
        <v>3276</v>
      </c>
      <c r="E267" s="537" t="s">
        <v>3269</v>
      </c>
      <c r="F267" s="538"/>
      <c r="G267" s="537"/>
      <c r="H267" s="538"/>
      <c r="I267" s="538"/>
      <c r="J267" s="537" t="str">
        <f t="shared" si="4"/>
        <v/>
      </c>
      <c r="K267" s="538"/>
      <c r="L267" s="538"/>
      <c r="M267" s="538"/>
      <c r="N267" s="538"/>
      <c r="O267" s="538"/>
      <c r="P267" s="538"/>
      <c r="Q267" s="537" t="s">
        <v>1986</v>
      </c>
    </row>
    <row r="268" spans="4:17" x14ac:dyDescent="0.2">
      <c r="D268" s="538" t="s">
        <v>3277</v>
      </c>
      <c r="E268" s="537" t="s">
        <v>3269</v>
      </c>
      <c r="F268" s="538"/>
      <c r="G268" s="537"/>
      <c r="H268" s="538"/>
      <c r="I268" s="538"/>
      <c r="J268" s="537" t="str">
        <f t="shared" si="4"/>
        <v/>
      </c>
      <c r="K268" s="538"/>
      <c r="L268" s="538"/>
      <c r="M268" s="538"/>
      <c r="N268" s="538"/>
      <c r="O268" s="538"/>
      <c r="P268" s="538"/>
      <c r="Q268" s="537" t="s">
        <v>1987</v>
      </c>
    </row>
    <row r="269" spans="4:17" x14ac:dyDescent="0.2">
      <c r="D269" s="538" t="s">
        <v>3278</v>
      </c>
      <c r="E269" s="537" t="s">
        <v>3269</v>
      </c>
      <c r="F269" s="538"/>
      <c r="G269" s="537"/>
      <c r="H269" s="538"/>
      <c r="I269" s="538"/>
      <c r="J269" s="537" t="str">
        <f t="shared" si="4"/>
        <v/>
      </c>
      <c r="K269" s="538"/>
      <c r="L269" s="538"/>
      <c r="M269" s="538"/>
      <c r="N269" s="538"/>
      <c r="O269" s="538"/>
      <c r="P269" s="538"/>
      <c r="Q269" s="537" t="s">
        <v>1988</v>
      </c>
    </row>
    <row r="270" spans="4:17" x14ac:dyDescent="0.2">
      <c r="D270" s="538" t="s">
        <v>3279</v>
      </c>
      <c r="E270" s="537" t="s">
        <v>3280</v>
      </c>
      <c r="F270" s="538"/>
      <c r="G270" s="537"/>
      <c r="H270" s="538"/>
      <c r="I270" s="538"/>
      <c r="J270" s="537" t="str">
        <f t="shared" si="4"/>
        <v/>
      </c>
      <c r="K270" s="538"/>
      <c r="L270" s="538"/>
      <c r="M270" s="538"/>
      <c r="N270" s="538"/>
      <c r="O270" s="538"/>
      <c r="P270" s="538"/>
      <c r="Q270" s="537" t="s">
        <v>1989</v>
      </c>
    </row>
    <row r="271" spans="4:17" x14ac:dyDescent="0.2">
      <c r="D271" s="538" t="s">
        <v>3281</v>
      </c>
      <c r="E271" s="537" t="s">
        <v>3280</v>
      </c>
      <c r="F271" s="538"/>
      <c r="G271" s="537"/>
      <c r="H271" s="538"/>
      <c r="I271" s="538"/>
      <c r="J271" s="537" t="str">
        <f t="shared" si="4"/>
        <v/>
      </c>
      <c r="K271" s="538"/>
      <c r="L271" s="538"/>
      <c r="M271" s="538"/>
      <c r="N271" s="538"/>
      <c r="O271" s="538"/>
      <c r="P271" s="538"/>
      <c r="Q271" s="537" t="s">
        <v>1990</v>
      </c>
    </row>
    <row r="272" spans="4:17" x14ac:dyDescent="0.2">
      <c r="D272" s="538" t="s">
        <v>3282</v>
      </c>
      <c r="E272" s="537" t="s">
        <v>3280</v>
      </c>
      <c r="F272" s="538"/>
      <c r="G272" s="537"/>
      <c r="H272" s="538"/>
      <c r="I272" s="538"/>
      <c r="J272" s="537" t="str">
        <f t="shared" si="4"/>
        <v/>
      </c>
      <c r="K272" s="538"/>
      <c r="L272" s="538"/>
      <c r="M272" s="538"/>
      <c r="N272" s="538"/>
      <c r="O272" s="538"/>
      <c r="P272" s="538"/>
      <c r="Q272" s="537" t="s">
        <v>1991</v>
      </c>
    </row>
    <row r="273" spans="4:17" x14ac:dyDescent="0.2">
      <c r="D273" s="538" t="s">
        <v>3283</v>
      </c>
      <c r="E273" s="537" t="s">
        <v>3280</v>
      </c>
      <c r="F273" s="538"/>
      <c r="G273" s="537"/>
      <c r="H273" s="538"/>
      <c r="I273" s="538"/>
      <c r="J273" s="537" t="str">
        <f t="shared" si="4"/>
        <v/>
      </c>
      <c r="K273" s="538"/>
      <c r="L273" s="538"/>
      <c r="M273" s="538"/>
      <c r="N273" s="538"/>
      <c r="O273" s="538"/>
      <c r="P273" s="538"/>
      <c r="Q273" s="537" t="s">
        <v>1992</v>
      </c>
    </row>
    <row r="274" spans="4:17" x14ac:dyDescent="0.2">
      <c r="D274" s="538" t="s">
        <v>3284</v>
      </c>
      <c r="E274" s="537" t="s">
        <v>3280</v>
      </c>
      <c r="F274" s="538"/>
      <c r="G274" s="537"/>
      <c r="H274" s="538"/>
      <c r="I274" s="538"/>
      <c r="J274" s="537" t="str">
        <f t="shared" si="4"/>
        <v/>
      </c>
      <c r="K274" s="538"/>
      <c r="L274" s="538"/>
      <c r="M274" s="538"/>
      <c r="N274" s="538"/>
      <c r="O274" s="538"/>
      <c r="P274" s="538"/>
      <c r="Q274" s="537" t="s">
        <v>1993</v>
      </c>
    </row>
    <row r="275" spans="4:17" x14ac:dyDescent="0.2">
      <c r="D275" s="538" t="s">
        <v>3285</v>
      </c>
      <c r="E275" s="537" t="s">
        <v>3280</v>
      </c>
      <c r="F275" s="538"/>
      <c r="G275" s="537"/>
      <c r="H275" s="538"/>
      <c r="I275" s="538"/>
      <c r="J275" s="537" t="str">
        <f t="shared" si="4"/>
        <v/>
      </c>
      <c r="K275" s="538"/>
      <c r="L275" s="538"/>
      <c r="M275" s="538"/>
      <c r="N275" s="538"/>
      <c r="O275" s="538"/>
      <c r="P275" s="538"/>
      <c r="Q275" s="537" t="s">
        <v>1994</v>
      </c>
    </row>
    <row r="276" spans="4:17" x14ac:dyDescent="0.2">
      <c r="D276" s="538" t="s">
        <v>3286</v>
      </c>
      <c r="E276" s="537" t="s">
        <v>3280</v>
      </c>
      <c r="F276" s="538"/>
      <c r="G276" s="537"/>
      <c r="H276" s="538"/>
      <c r="I276" s="538"/>
      <c r="J276" s="537" t="str">
        <f t="shared" si="4"/>
        <v/>
      </c>
      <c r="K276" s="538"/>
      <c r="L276" s="538"/>
      <c r="M276" s="538"/>
      <c r="N276" s="538"/>
      <c r="O276" s="538"/>
      <c r="P276" s="538"/>
      <c r="Q276" s="537" t="s">
        <v>1995</v>
      </c>
    </row>
    <row r="277" spans="4:17" x14ac:dyDescent="0.2">
      <c r="D277" s="538" t="s">
        <v>3287</v>
      </c>
      <c r="E277" s="537" t="s">
        <v>3280</v>
      </c>
      <c r="F277" s="538"/>
      <c r="G277" s="537"/>
      <c r="H277" s="538"/>
      <c r="I277" s="538"/>
      <c r="J277" s="537" t="str">
        <f t="shared" si="4"/>
        <v/>
      </c>
      <c r="K277" s="538"/>
      <c r="L277" s="538"/>
      <c r="M277" s="538"/>
      <c r="N277" s="538"/>
      <c r="O277" s="538"/>
      <c r="P277" s="538"/>
      <c r="Q277" s="537" t="s">
        <v>1996</v>
      </c>
    </row>
    <row r="278" spans="4:17" x14ac:dyDescent="0.2">
      <c r="D278" s="538" t="s">
        <v>3288</v>
      </c>
      <c r="E278" s="537" t="s">
        <v>3280</v>
      </c>
      <c r="F278" s="538"/>
      <c r="G278" s="537"/>
      <c r="H278" s="538"/>
      <c r="I278" s="538"/>
      <c r="J278" s="537" t="str">
        <f t="shared" si="4"/>
        <v/>
      </c>
      <c r="K278" s="538"/>
      <c r="L278" s="538"/>
      <c r="M278" s="538"/>
      <c r="N278" s="538"/>
      <c r="O278" s="538"/>
      <c r="P278" s="538"/>
      <c r="Q278" s="537" t="s">
        <v>1997</v>
      </c>
    </row>
    <row r="279" spans="4:17" x14ac:dyDescent="0.2">
      <c r="D279" s="538" t="s">
        <v>3289</v>
      </c>
      <c r="E279" s="537" t="s">
        <v>3280</v>
      </c>
      <c r="F279" s="538"/>
      <c r="G279" s="537"/>
      <c r="H279" s="538"/>
      <c r="I279" s="538"/>
      <c r="J279" s="537" t="str">
        <f t="shared" si="4"/>
        <v/>
      </c>
      <c r="K279" s="538"/>
      <c r="L279" s="538"/>
      <c r="M279" s="538"/>
      <c r="N279" s="538"/>
      <c r="O279" s="538"/>
      <c r="P279" s="538"/>
      <c r="Q279" s="537" t="s">
        <v>1998</v>
      </c>
    </row>
    <row r="280" spans="4:17" x14ac:dyDescent="0.2">
      <c r="D280" s="538" t="s">
        <v>3290</v>
      </c>
      <c r="E280" s="537" t="s">
        <v>3291</v>
      </c>
      <c r="F280" s="538"/>
      <c r="G280" s="537"/>
      <c r="H280" s="538"/>
      <c r="I280" s="538"/>
      <c r="J280" s="537" t="str">
        <f t="shared" si="4"/>
        <v/>
      </c>
      <c r="K280" s="538"/>
      <c r="L280" s="538"/>
      <c r="M280" s="538"/>
      <c r="N280" s="538"/>
      <c r="O280" s="538"/>
      <c r="P280" s="538"/>
      <c r="Q280" s="537" t="s">
        <v>1999</v>
      </c>
    </row>
    <row r="281" spans="4:17" x14ac:dyDescent="0.2">
      <c r="D281" s="538" t="s">
        <v>3292</v>
      </c>
      <c r="E281" s="537" t="s">
        <v>3291</v>
      </c>
      <c r="F281" s="538"/>
      <c r="G281" s="537"/>
      <c r="H281" s="538"/>
      <c r="I281" s="538"/>
      <c r="J281" s="537" t="str">
        <f t="shared" si="4"/>
        <v/>
      </c>
      <c r="K281" s="538"/>
      <c r="L281" s="538"/>
      <c r="M281" s="538"/>
      <c r="N281" s="538"/>
      <c r="O281" s="538"/>
      <c r="P281" s="538"/>
      <c r="Q281" s="537" t="s">
        <v>2000</v>
      </c>
    </row>
    <row r="282" spans="4:17" x14ac:dyDescent="0.2">
      <c r="D282" s="538" t="s">
        <v>3293</v>
      </c>
      <c r="E282" s="537" t="s">
        <v>3291</v>
      </c>
      <c r="F282" s="538"/>
      <c r="G282" s="537"/>
      <c r="H282" s="538"/>
      <c r="I282" s="538"/>
      <c r="J282" s="537" t="str">
        <f t="shared" si="4"/>
        <v/>
      </c>
      <c r="K282" s="538"/>
      <c r="L282" s="538"/>
      <c r="M282" s="538"/>
      <c r="N282" s="538"/>
      <c r="O282" s="538"/>
      <c r="P282" s="538"/>
      <c r="Q282" s="537" t="s">
        <v>2001</v>
      </c>
    </row>
    <row r="283" spans="4:17" x14ac:dyDescent="0.2">
      <c r="D283" s="538" t="s">
        <v>3294</v>
      </c>
      <c r="E283" s="537" t="s">
        <v>3291</v>
      </c>
      <c r="F283" s="538"/>
      <c r="G283" s="537"/>
      <c r="H283" s="538"/>
      <c r="I283" s="538"/>
      <c r="J283" s="537" t="str">
        <f t="shared" si="4"/>
        <v/>
      </c>
      <c r="K283" s="538"/>
      <c r="L283" s="538"/>
      <c r="M283" s="538"/>
      <c r="N283" s="538"/>
      <c r="O283" s="538"/>
      <c r="P283" s="538"/>
      <c r="Q283" s="537" t="s">
        <v>2002</v>
      </c>
    </row>
    <row r="284" spans="4:17" x14ac:dyDescent="0.2">
      <c r="D284" s="538" t="s">
        <v>3295</v>
      </c>
      <c r="E284" s="537" t="s">
        <v>3291</v>
      </c>
      <c r="F284" s="538"/>
      <c r="G284" s="537"/>
      <c r="H284" s="538"/>
      <c r="I284" s="538"/>
      <c r="J284" s="537" t="str">
        <f t="shared" si="4"/>
        <v/>
      </c>
      <c r="K284" s="538"/>
      <c r="L284" s="538"/>
      <c r="M284" s="538"/>
      <c r="N284" s="538"/>
      <c r="O284" s="538"/>
      <c r="P284" s="538"/>
      <c r="Q284" s="537" t="s">
        <v>2003</v>
      </c>
    </row>
    <row r="285" spans="4:17" x14ac:dyDescent="0.2">
      <c r="D285" s="538" t="s">
        <v>3296</v>
      </c>
      <c r="E285" s="537" t="s">
        <v>3291</v>
      </c>
      <c r="F285" s="538"/>
      <c r="G285" s="537"/>
      <c r="H285" s="538"/>
      <c r="I285" s="538"/>
      <c r="J285" s="537" t="str">
        <f t="shared" si="4"/>
        <v/>
      </c>
      <c r="K285" s="538"/>
      <c r="L285" s="538"/>
      <c r="M285" s="538"/>
      <c r="N285" s="538"/>
      <c r="O285" s="538"/>
      <c r="P285" s="538"/>
      <c r="Q285" s="537" t="s">
        <v>2004</v>
      </c>
    </row>
    <row r="286" spans="4:17" x14ac:dyDescent="0.2">
      <c r="D286" s="538" t="s">
        <v>3297</v>
      </c>
      <c r="E286" s="537" t="s">
        <v>3291</v>
      </c>
      <c r="F286" s="538"/>
      <c r="G286" s="537"/>
      <c r="H286" s="538"/>
      <c r="I286" s="538"/>
      <c r="J286" s="537" t="str">
        <f t="shared" si="4"/>
        <v/>
      </c>
      <c r="K286" s="538"/>
      <c r="L286" s="538"/>
      <c r="M286" s="538"/>
      <c r="N286" s="538"/>
      <c r="O286" s="538"/>
      <c r="P286" s="538"/>
      <c r="Q286" s="537" t="s">
        <v>2005</v>
      </c>
    </row>
    <row r="287" spans="4:17" x14ac:dyDescent="0.2">
      <c r="D287" s="538" t="s">
        <v>3298</v>
      </c>
      <c r="E287" s="537" t="s">
        <v>3291</v>
      </c>
      <c r="F287" s="538"/>
      <c r="G287" s="537"/>
      <c r="H287" s="538"/>
      <c r="I287" s="538"/>
      <c r="J287" s="537" t="str">
        <f t="shared" si="4"/>
        <v/>
      </c>
      <c r="K287" s="538"/>
      <c r="L287" s="538"/>
      <c r="M287" s="538"/>
      <c r="N287" s="538"/>
      <c r="O287" s="538"/>
      <c r="P287" s="538"/>
      <c r="Q287" s="537" t="s">
        <v>2006</v>
      </c>
    </row>
    <row r="288" spans="4:17" x14ac:dyDescent="0.2">
      <c r="D288" s="538" t="s">
        <v>3299</v>
      </c>
      <c r="E288" s="537" t="s">
        <v>3291</v>
      </c>
      <c r="F288" s="538"/>
      <c r="G288" s="537"/>
      <c r="H288" s="538"/>
      <c r="I288" s="538"/>
      <c r="J288" s="537" t="str">
        <f t="shared" ref="J288:J309" si="5">F288&amp;H288&amp;I288</f>
        <v/>
      </c>
      <c r="K288" s="538"/>
      <c r="L288" s="538"/>
      <c r="M288" s="538"/>
      <c r="N288" s="538"/>
      <c r="O288" s="538"/>
      <c r="P288" s="538"/>
      <c r="Q288" s="537" t="s">
        <v>2007</v>
      </c>
    </row>
    <row r="289" spans="4:17" x14ac:dyDescent="0.2">
      <c r="D289" s="538" t="s">
        <v>3300</v>
      </c>
      <c r="E289" s="537" t="s">
        <v>3291</v>
      </c>
      <c r="F289" s="538"/>
      <c r="G289" s="537"/>
      <c r="H289" s="538"/>
      <c r="I289" s="538"/>
      <c r="J289" s="537" t="str">
        <f t="shared" si="5"/>
        <v/>
      </c>
      <c r="K289" s="538"/>
      <c r="L289" s="538"/>
      <c r="M289" s="538"/>
      <c r="N289" s="538"/>
      <c r="O289" s="538"/>
      <c r="P289" s="538"/>
      <c r="Q289" s="537" t="s">
        <v>2008</v>
      </c>
    </row>
    <row r="290" spans="4:17" x14ac:dyDescent="0.2">
      <c r="D290" s="538" t="s">
        <v>3301</v>
      </c>
      <c r="E290" s="537" t="s">
        <v>3302</v>
      </c>
      <c r="F290" s="538"/>
      <c r="G290" s="537"/>
      <c r="H290" s="538"/>
      <c r="I290" s="538"/>
      <c r="J290" s="537" t="str">
        <f t="shared" si="5"/>
        <v/>
      </c>
      <c r="K290" s="538"/>
      <c r="L290" s="538"/>
      <c r="M290" s="538"/>
      <c r="N290" s="538"/>
      <c r="O290" s="538"/>
      <c r="P290" s="538"/>
      <c r="Q290" s="537" t="s">
        <v>2009</v>
      </c>
    </row>
    <row r="291" spans="4:17" x14ac:dyDescent="0.2">
      <c r="D291" s="538" t="s">
        <v>3303</v>
      </c>
      <c r="E291" s="537" t="s">
        <v>3302</v>
      </c>
      <c r="F291" s="538"/>
      <c r="G291" s="537"/>
      <c r="H291" s="538"/>
      <c r="I291" s="538"/>
      <c r="J291" s="537" t="str">
        <f t="shared" si="5"/>
        <v/>
      </c>
      <c r="K291" s="538"/>
      <c r="L291" s="538"/>
      <c r="M291" s="538"/>
      <c r="N291" s="538"/>
      <c r="O291" s="538"/>
      <c r="P291" s="538"/>
      <c r="Q291" s="537" t="s">
        <v>2010</v>
      </c>
    </row>
    <row r="292" spans="4:17" x14ac:dyDescent="0.2">
      <c r="D292" s="538" t="s">
        <v>3304</v>
      </c>
      <c r="E292" s="537" t="s">
        <v>3302</v>
      </c>
      <c r="F292" s="538"/>
      <c r="G292" s="537"/>
      <c r="H292" s="538"/>
      <c r="I292" s="538"/>
      <c r="J292" s="537" t="str">
        <f t="shared" si="5"/>
        <v/>
      </c>
      <c r="K292" s="538"/>
      <c r="L292" s="538"/>
      <c r="M292" s="538"/>
      <c r="N292" s="538"/>
      <c r="O292" s="538"/>
      <c r="P292" s="538"/>
      <c r="Q292" s="537" t="s">
        <v>2011</v>
      </c>
    </row>
    <row r="293" spans="4:17" x14ac:dyDescent="0.2">
      <c r="D293" s="538" t="s">
        <v>3305</v>
      </c>
      <c r="E293" s="537" t="s">
        <v>3302</v>
      </c>
      <c r="F293" s="538"/>
      <c r="G293" s="537"/>
      <c r="H293" s="538"/>
      <c r="I293" s="538"/>
      <c r="J293" s="537" t="str">
        <f t="shared" si="5"/>
        <v/>
      </c>
      <c r="K293" s="538"/>
      <c r="L293" s="538"/>
      <c r="M293" s="538"/>
      <c r="N293" s="538"/>
      <c r="O293" s="538"/>
      <c r="P293" s="538"/>
      <c r="Q293" s="537" t="s">
        <v>2012</v>
      </c>
    </row>
    <row r="294" spans="4:17" x14ac:dyDescent="0.2">
      <c r="D294" s="538" t="s">
        <v>3306</v>
      </c>
      <c r="E294" s="537" t="s">
        <v>3302</v>
      </c>
      <c r="F294" s="538"/>
      <c r="G294" s="537"/>
      <c r="H294" s="538"/>
      <c r="I294" s="538"/>
      <c r="J294" s="537" t="str">
        <f t="shared" si="5"/>
        <v/>
      </c>
      <c r="K294" s="538"/>
      <c r="L294" s="538"/>
      <c r="M294" s="538"/>
      <c r="N294" s="538"/>
      <c r="O294" s="538"/>
      <c r="P294" s="538"/>
      <c r="Q294" s="537" t="s">
        <v>2013</v>
      </c>
    </row>
    <row r="295" spans="4:17" x14ac:dyDescent="0.2">
      <c r="D295" s="538" t="s">
        <v>3307</v>
      </c>
      <c r="E295" s="537" t="s">
        <v>3302</v>
      </c>
      <c r="F295" s="538"/>
      <c r="G295" s="537"/>
      <c r="H295" s="538"/>
      <c r="I295" s="538"/>
      <c r="J295" s="537" t="str">
        <f t="shared" si="5"/>
        <v/>
      </c>
      <c r="K295" s="538"/>
      <c r="L295" s="538"/>
      <c r="M295" s="538"/>
      <c r="N295" s="538"/>
      <c r="O295" s="538"/>
      <c r="P295" s="538"/>
      <c r="Q295" s="537" t="s">
        <v>2014</v>
      </c>
    </row>
    <row r="296" spans="4:17" x14ac:dyDescent="0.2">
      <c r="D296" s="538" t="s">
        <v>3308</v>
      </c>
      <c r="E296" s="537" t="s">
        <v>3302</v>
      </c>
      <c r="F296" s="538"/>
      <c r="G296" s="537"/>
      <c r="H296" s="538"/>
      <c r="I296" s="538"/>
      <c r="J296" s="537" t="str">
        <f t="shared" si="5"/>
        <v/>
      </c>
      <c r="K296" s="538"/>
      <c r="L296" s="538"/>
      <c r="M296" s="538"/>
      <c r="N296" s="538"/>
      <c r="O296" s="538"/>
      <c r="P296" s="538"/>
      <c r="Q296" s="537" t="s">
        <v>2015</v>
      </c>
    </row>
    <row r="297" spans="4:17" x14ac:dyDescent="0.2">
      <c r="D297" s="538" t="s">
        <v>3309</v>
      </c>
      <c r="E297" s="537" t="s">
        <v>3302</v>
      </c>
      <c r="F297" s="538"/>
      <c r="G297" s="537"/>
      <c r="H297" s="538"/>
      <c r="I297" s="538"/>
      <c r="J297" s="537" t="str">
        <f t="shared" si="5"/>
        <v/>
      </c>
      <c r="K297" s="538"/>
      <c r="L297" s="538"/>
      <c r="M297" s="538"/>
      <c r="N297" s="538"/>
      <c r="O297" s="538"/>
      <c r="P297" s="538"/>
      <c r="Q297" s="537" t="s">
        <v>2016</v>
      </c>
    </row>
    <row r="298" spans="4:17" x14ac:dyDescent="0.2">
      <c r="D298" s="538" t="s">
        <v>3310</v>
      </c>
      <c r="E298" s="537" t="s">
        <v>3302</v>
      </c>
      <c r="F298" s="538"/>
      <c r="G298" s="537"/>
      <c r="H298" s="538"/>
      <c r="I298" s="538"/>
      <c r="J298" s="537" t="str">
        <f t="shared" si="5"/>
        <v/>
      </c>
      <c r="K298" s="538"/>
      <c r="L298" s="538"/>
      <c r="M298" s="538"/>
      <c r="N298" s="538"/>
      <c r="O298" s="538"/>
      <c r="P298" s="538"/>
      <c r="Q298" s="537" t="s">
        <v>2017</v>
      </c>
    </row>
    <row r="299" spans="4:17" x14ac:dyDescent="0.2">
      <c r="D299" s="538" t="s">
        <v>3311</v>
      </c>
      <c r="E299" s="537" t="s">
        <v>3302</v>
      </c>
      <c r="F299" s="538"/>
      <c r="G299" s="537"/>
      <c r="H299" s="538"/>
      <c r="I299" s="538"/>
      <c r="J299" s="537" t="str">
        <f t="shared" si="5"/>
        <v/>
      </c>
      <c r="K299" s="538"/>
      <c r="L299" s="538"/>
      <c r="M299" s="538"/>
      <c r="N299" s="538"/>
      <c r="O299" s="538"/>
      <c r="P299" s="538"/>
      <c r="Q299" s="537" t="s">
        <v>2018</v>
      </c>
    </row>
    <row r="300" spans="4:17" x14ac:dyDescent="0.2">
      <c r="D300" s="538" t="s">
        <v>3312</v>
      </c>
      <c r="E300" s="537" t="s">
        <v>3313</v>
      </c>
      <c r="F300" s="538"/>
      <c r="G300" s="537"/>
      <c r="H300" s="538"/>
      <c r="I300" s="538"/>
      <c r="J300" s="537" t="str">
        <f t="shared" si="5"/>
        <v/>
      </c>
      <c r="K300" s="538"/>
      <c r="L300" s="538"/>
      <c r="M300" s="538"/>
      <c r="N300" s="538"/>
      <c r="O300" s="538"/>
      <c r="P300" s="538"/>
      <c r="Q300" s="537" t="s">
        <v>2019</v>
      </c>
    </row>
    <row r="301" spans="4:17" x14ac:dyDescent="0.2">
      <c r="D301" s="538" t="s">
        <v>3314</v>
      </c>
      <c r="E301" s="537" t="s">
        <v>3313</v>
      </c>
      <c r="F301" s="538"/>
      <c r="G301" s="537"/>
      <c r="H301" s="538"/>
      <c r="I301" s="538"/>
      <c r="J301" s="537" t="str">
        <f t="shared" si="5"/>
        <v/>
      </c>
      <c r="K301" s="538"/>
      <c r="L301" s="538"/>
      <c r="M301" s="538"/>
      <c r="N301" s="538"/>
      <c r="O301" s="538"/>
      <c r="P301" s="538"/>
      <c r="Q301" s="537" t="s">
        <v>2020</v>
      </c>
    </row>
    <row r="302" spans="4:17" x14ac:dyDescent="0.2">
      <c r="D302" s="538" t="s">
        <v>3315</v>
      </c>
      <c r="E302" s="537" t="s">
        <v>3313</v>
      </c>
      <c r="F302" s="538"/>
      <c r="G302" s="537"/>
      <c r="H302" s="538"/>
      <c r="I302" s="538"/>
      <c r="J302" s="537" t="str">
        <f t="shared" si="5"/>
        <v/>
      </c>
      <c r="K302" s="538"/>
      <c r="L302" s="538"/>
      <c r="M302" s="538"/>
      <c r="N302" s="538"/>
      <c r="O302" s="538"/>
      <c r="P302" s="538"/>
      <c r="Q302" s="537" t="s">
        <v>2021</v>
      </c>
    </row>
    <row r="303" spans="4:17" x14ac:dyDescent="0.2">
      <c r="D303" s="538" t="s">
        <v>3316</v>
      </c>
      <c r="E303" s="537" t="s">
        <v>3313</v>
      </c>
      <c r="F303" s="538"/>
      <c r="G303" s="537"/>
      <c r="H303" s="538"/>
      <c r="I303" s="538"/>
      <c r="J303" s="537" t="str">
        <f t="shared" si="5"/>
        <v/>
      </c>
      <c r="K303" s="538"/>
      <c r="L303" s="538"/>
      <c r="M303" s="538"/>
      <c r="N303" s="538"/>
      <c r="O303" s="538"/>
      <c r="P303" s="538"/>
      <c r="Q303" s="537" t="s">
        <v>2022</v>
      </c>
    </row>
    <row r="304" spans="4:17" x14ac:dyDescent="0.2">
      <c r="D304" s="538" t="s">
        <v>3317</v>
      </c>
      <c r="E304" s="537" t="s">
        <v>3313</v>
      </c>
      <c r="F304" s="538"/>
      <c r="G304" s="537"/>
      <c r="H304" s="538"/>
      <c r="I304" s="538"/>
      <c r="J304" s="537" t="str">
        <f t="shared" si="5"/>
        <v/>
      </c>
      <c r="K304" s="538"/>
      <c r="L304" s="538"/>
      <c r="M304" s="538"/>
      <c r="N304" s="538"/>
      <c r="O304" s="538"/>
      <c r="P304" s="538"/>
      <c r="Q304" s="537" t="s">
        <v>2023</v>
      </c>
    </row>
    <row r="305" spans="4:19" x14ac:dyDescent="0.2">
      <c r="D305" s="538" t="s">
        <v>3318</v>
      </c>
      <c r="E305" s="537" t="s">
        <v>3313</v>
      </c>
      <c r="F305" s="538"/>
      <c r="G305" s="537"/>
      <c r="H305" s="538"/>
      <c r="I305" s="538"/>
      <c r="J305" s="537" t="str">
        <f t="shared" si="5"/>
        <v/>
      </c>
      <c r="K305" s="538"/>
      <c r="L305" s="538"/>
      <c r="M305" s="538"/>
      <c r="N305" s="538"/>
      <c r="O305" s="538"/>
      <c r="P305" s="538"/>
      <c r="Q305" s="537" t="s">
        <v>2024</v>
      </c>
    </row>
    <row r="306" spans="4:19" x14ac:dyDescent="0.2">
      <c r="D306" s="538" t="s">
        <v>3319</v>
      </c>
      <c r="E306" s="537" t="s">
        <v>3313</v>
      </c>
      <c r="F306" s="538"/>
      <c r="G306" s="537"/>
      <c r="H306" s="538"/>
      <c r="I306" s="538"/>
      <c r="J306" s="537" t="str">
        <f t="shared" si="5"/>
        <v/>
      </c>
      <c r="K306" s="538"/>
      <c r="L306" s="538"/>
      <c r="M306" s="538"/>
      <c r="N306" s="538"/>
      <c r="O306" s="538"/>
      <c r="P306" s="538"/>
      <c r="Q306" s="537" t="s">
        <v>2025</v>
      </c>
    </row>
    <row r="307" spans="4:19" x14ac:dyDescent="0.2">
      <c r="D307" s="538" t="s">
        <v>3320</v>
      </c>
      <c r="E307" s="537" t="s">
        <v>3313</v>
      </c>
      <c r="F307" s="538"/>
      <c r="G307" s="537"/>
      <c r="H307" s="538"/>
      <c r="I307" s="538"/>
      <c r="J307" s="537" t="str">
        <f t="shared" si="5"/>
        <v/>
      </c>
      <c r="K307" s="538"/>
      <c r="L307" s="538"/>
      <c r="M307" s="538"/>
      <c r="N307" s="538"/>
      <c r="O307" s="538"/>
      <c r="P307" s="538"/>
      <c r="Q307" s="537" t="s">
        <v>2026</v>
      </c>
    </row>
    <row r="308" spans="4:19" x14ac:dyDescent="0.2">
      <c r="D308" s="538" t="s">
        <v>3321</v>
      </c>
      <c r="E308" s="537" t="s">
        <v>3313</v>
      </c>
      <c r="F308" s="538"/>
      <c r="G308" s="537"/>
      <c r="H308" s="538"/>
      <c r="I308" s="538"/>
      <c r="J308" s="537" t="str">
        <f t="shared" si="5"/>
        <v/>
      </c>
      <c r="K308" s="538"/>
      <c r="L308" s="538"/>
      <c r="M308" s="538"/>
      <c r="N308" s="538"/>
      <c r="O308" s="538"/>
      <c r="P308" s="538"/>
      <c r="Q308" s="537" t="s">
        <v>2027</v>
      </c>
    </row>
    <row r="309" spans="4:19" x14ac:dyDescent="0.2">
      <c r="D309" s="538" t="s">
        <v>3322</v>
      </c>
      <c r="E309" s="537" t="s">
        <v>3313</v>
      </c>
      <c r="F309" s="538"/>
      <c r="G309" s="537"/>
      <c r="H309" s="538"/>
      <c r="I309" s="538"/>
      <c r="J309" s="537" t="str">
        <f t="shared" si="5"/>
        <v/>
      </c>
      <c r="K309" s="538"/>
      <c r="L309" s="538"/>
      <c r="M309" s="538"/>
      <c r="N309" s="538"/>
      <c r="O309" s="538"/>
      <c r="P309" s="538"/>
      <c r="Q309" s="537" t="s">
        <v>2028</v>
      </c>
    </row>
    <row r="313" spans="4:19" x14ac:dyDescent="0.2">
      <c r="D313" s="8" t="s">
        <v>160</v>
      </c>
    </row>
    <row r="314" spans="4:19" x14ac:dyDescent="0.2">
      <c r="D314" s="537" t="s">
        <v>162</v>
      </c>
      <c r="E314" s="537" t="s">
        <v>164</v>
      </c>
      <c r="F314" s="537" t="s">
        <v>340</v>
      </c>
      <c r="G314" s="537"/>
      <c r="H314" s="537" t="s">
        <v>334</v>
      </c>
      <c r="I314" s="537" t="s">
        <v>336</v>
      </c>
      <c r="J314" s="537" t="s">
        <v>152</v>
      </c>
      <c r="K314" s="537" t="s">
        <v>2</v>
      </c>
      <c r="L314" s="537" t="s">
        <v>3</v>
      </c>
      <c r="M314" s="537" t="s">
        <v>4</v>
      </c>
      <c r="N314" s="537" t="s">
        <v>140</v>
      </c>
      <c r="O314" s="537" t="s">
        <v>7</v>
      </c>
      <c r="P314" s="537" t="s">
        <v>5</v>
      </c>
      <c r="Q314" s="537" t="s">
        <v>226</v>
      </c>
      <c r="R314" s="537" t="s">
        <v>228</v>
      </c>
      <c r="S314" s="537" t="s">
        <v>30</v>
      </c>
    </row>
    <row r="315" spans="4:19" hidden="1" x14ac:dyDescent="0.2">
      <c r="D315" s="538" t="s">
        <v>161</v>
      </c>
      <c r="E315" s="537" t="s">
        <v>163</v>
      </c>
      <c r="F315" s="538" t="s">
        <v>339</v>
      </c>
      <c r="G315" s="537"/>
      <c r="H315" s="538" t="s">
        <v>333</v>
      </c>
      <c r="I315" s="538" t="s">
        <v>335</v>
      </c>
      <c r="J315" s="537" t="str">
        <f>F315&amp;H315&amp;I315</f>
        <v>[Coverage Indicator Name  - FR][Category FR][Disaggregation FR]</v>
      </c>
      <c r="K315" s="549" t="s">
        <v>39</v>
      </c>
      <c r="L315" s="550" t="s">
        <v>40</v>
      </c>
      <c r="M315" s="551" t="s">
        <v>165</v>
      </c>
      <c r="N315" s="538" t="s">
        <v>41</v>
      </c>
      <c r="O315" s="538" t="s">
        <v>20</v>
      </c>
      <c r="P315" s="538" t="s">
        <v>56</v>
      </c>
      <c r="Q315" s="538" t="s">
        <v>225</v>
      </c>
      <c r="R315" s="538" t="s">
        <v>227</v>
      </c>
      <c r="S315" s="537" t="s">
        <v>29</v>
      </c>
    </row>
    <row r="316" spans="4:19" x14ac:dyDescent="0.2">
      <c r="D316" s="538" t="s">
        <v>3323</v>
      </c>
      <c r="E316" s="537" t="s">
        <v>3324</v>
      </c>
      <c r="F316" s="538" t="s">
        <v>2744</v>
      </c>
      <c r="G316" s="537"/>
      <c r="H316" s="538"/>
      <c r="I316" s="538"/>
      <c r="J316" s="537" t="str">
        <f t="shared" ref="J316:J379" si="6">F316&amp;H316&amp;I316</f>
        <v>VC-1(M): Nombre de moustiquaires imprégnées d’insecticide longue durée distribuées aux populations à risque à travers de campagnes à grande échelle</v>
      </c>
      <c r="K316" s="549"/>
      <c r="L316" s="550"/>
      <c r="M316" s="551"/>
      <c r="N316" s="538"/>
      <c r="O316" s="538"/>
      <c r="P316" s="538"/>
      <c r="Q316" s="538"/>
      <c r="R316" s="538"/>
      <c r="S316" s="537" t="s">
        <v>2029</v>
      </c>
    </row>
    <row r="317" spans="4:19" x14ac:dyDescent="0.2">
      <c r="D317" s="538" t="s">
        <v>3325</v>
      </c>
      <c r="E317" s="537" t="s">
        <v>3324</v>
      </c>
      <c r="F317" s="538" t="s">
        <v>2744</v>
      </c>
      <c r="G317" s="537"/>
      <c r="H317" s="538"/>
      <c r="I317" s="538"/>
      <c r="J317" s="537" t="str">
        <f t="shared" si="6"/>
        <v>VC-1(M): Nombre de moustiquaires imprégnées d’insecticide longue durée distribuées aux populations à risque à travers de campagnes à grande échelle</v>
      </c>
      <c r="K317" s="549"/>
      <c r="L317" s="550"/>
      <c r="M317" s="551"/>
      <c r="N317" s="538"/>
      <c r="O317" s="538"/>
      <c r="P317" s="538"/>
      <c r="Q317" s="538"/>
      <c r="R317" s="538"/>
      <c r="S317" s="537" t="s">
        <v>2030</v>
      </c>
    </row>
    <row r="318" spans="4:19" x14ac:dyDescent="0.2">
      <c r="D318" s="538" t="s">
        <v>3326</v>
      </c>
      <c r="E318" s="537" t="s">
        <v>3324</v>
      </c>
      <c r="F318" s="538" t="s">
        <v>2744</v>
      </c>
      <c r="G318" s="537"/>
      <c r="H318" s="538"/>
      <c r="I318" s="538"/>
      <c r="J318" s="537" t="str">
        <f t="shared" si="6"/>
        <v>VC-1(M): Nombre de moustiquaires imprégnées d’insecticide longue durée distribuées aux populations à risque à travers de campagnes à grande échelle</v>
      </c>
      <c r="K318" s="549"/>
      <c r="L318" s="550"/>
      <c r="M318" s="551"/>
      <c r="N318" s="538"/>
      <c r="O318" s="538"/>
      <c r="P318" s="538"/>
      <c r="Q318" s="538"/>
      <c r="R318" s="538"/>
      <c r="S318" s="537" t="s">
        <v>2031</v>
      </c>
    </row>
    <row r="319" spans="4:19" x14ac:dyDescent="0.2">
      <c r="D319" s="538" t="s">
        <v>3327</v>
      </c>
      <c r="E319" s="537" t="s">
        <v>3324</v>
      </c>
      <c r="F319" s="538" t="s">
        <v>2744</v>
      </c>
      <c r="G319" s="537"/>
      <c r="H319" s="538"/>
      <c r="I319" s="538"/>
      <c r="J319" s="537" t="str">
        <f t="shared" si="6"/>
        <v>VC-1(M): Nombre de moustiquaires imprégnées d’insecticide longue durée distribuées aux populations à risque à travers de campagnes à grande échelle</v>
      </c>
      <c r="K319" s="549"/>
      <c r="L319" s="550"/>
      <c r="M319" s="551"/>
      <c r="N319" s="538"/>
      <c r="O319" s="538"/>
      <c r="P319" s="538"/>
      <c r="Q319" s="538"/>
      <c r="R319" s="538"/>
      <c r="S319" s="537" t="s">
        <v>2032</v>
      </c>
    </row>
    <row r="320" spans="4:19" x14ac:dyDescent="0.2">
      <c r="D320" s="538" t="s">
        <v>3328</v>
      </c>
      <c r="E320" s="537" t="s">
        <v>3324</v>
      </c>
      <c r="F320" s="538" t="s">
        <v>2744</v>
      </c>
      <c r="G320" s="537"/>
      <c r="H320" s="538"/>
      <c r="I320" s="538"/>
      <c r="J320" s="537" t="str">
        <f t="shared" si="6"/>
        <v>VC-1(M): Nombre de moustiquaires imprégnées d’insecticide longue durée distribuées aux populations à risque à travers de campagnes à grande échelle</v>
      </c>
      <c r="K320" s="549"/>
      <c r="L320" s="550"/>
      <c r="M320" s="551"/>
      <c r="N320" s="538"/>
      <c r="O320" s="538"/>
      <c r="P320" s="538"/>
      <c r="Q320" s="538"/>
      <c r="R320" s="538"/>
      <c r="S320" s="537" t="s">
        <v>2033</v>
      </c>
    </row>
    <row r="321" spans="4:19" x14ac:dyDescent="0.2">
      <c r="D321" s="538" t="s">
        <v>3329</v>
      </c>
      <c r="E321" s="537" t="s">
        <v>3324</v>
      </c>
      <c r="F321" s="538" t="s">
        <v>2744</v>
      </c>
      <c r="G321" s="537"/>
      <c r="H321" s="538"/>
      <c r="I321" s="538"/>
      <c r="J321" s="537" t="str">
        <f t="shared" si="6"/>
        <v>VC-1(M): Nombre de moustiquaires imprégnées d’insecticide longue durée distribuées aux populations à risque à travers de campagnes à grande échelle</v>
      </c>
      <c r="K321" s="549"/>
      <c r="L321" s="550"/>
      <c r="M321" s="551"/>
      <c r="N321" s="538"/>
      <c r="O321" s="538"/>
      <c r="P321" s="538"/>
      <c r="Q321" s="538"/>
      <c r="R321" s="538"/>
      <c r="S321" s="537" t="s">
        <v>2034</v>
      </c>
    </row>
    <row r="322" spans="4:19" x14ac:dyDescent="0.2">
      <c r="D322" s="538" t="s">
        <v>3330</v>
      </c>
      <c r="E322" s="537" t="s">
        <v>3324</v>
      </c>
      <c r="F322" s="538" t="s">
        <v>2744</v>
      </c>
      <c r="G322" s="537"/>
      <c r="H322" s="538"/>
      <c r="I322" s="538"/>
      <c r="J322" s="537" t="str">
        <f t="shared" si="6"/>
        <v>VC-1(M): Nombre de moustiquaires imprégnées d’insecticide longue durée distribuées aux populations à risque à travers de campagnes à grande échelle</v>
      </c>
      <c r="K322" s="549"/>
      <c r="L322" s="550"/>
      <c r="M322" s="551"/>
      <c r="N322" s="538"/>
      <c r="O322" s="538"/>
      <c r="P322" s="538"/>
      <c r="Q322" s="538"/>
      <c r="R322" s="538"/>
      <c r="S322" s="537" t="s">
        <v>2035</v>
      </c>
    </row>
    <row r="323" spans="4:19" x14ac:dyDescent="0.2">
      <c r="D323" s="538" t="s">
        <v>3331</v>
      </c>
      <c r="E323" s="537" t="s">
        <v>3324</v>
      </c>
      <c r="F323" s="538" t="s">
        <v>2744</v>
      </c>
      <c r="G323" s="537"/>
      <c r="H323" s="538"/>
      <c r="I323" s="538"/>
      <c r="J323" s="537" t="str">
        <f t="shared" si="6"/>
        <v>VC-1(M): Nombre de moustiquaires imprégnées d’insecticide longue durée distribuées aux populations à risque à travers de campagnes à grande échelle</v>
      </c>
      <c r="K323" s="549"/>
      <c r="L323" s="550"/>
      <c r="M323" s="551"/>
      <c r="N323" s="538"/>
      <c r="O323" s="538"/>
      <c r="P323" s="538"/>
      <c r="Q323" s="538"/>
      <c r="R323" s="538"/>
      <c r="S323" s="537" t="s">
        <v>2036</v>
      </c>
    </row>
    <row r="324" spans="4:19" x14ac:dyDescent="0.2">
      <c r="D324" s="538" t="s">
        <v>3332</v>
      </c>
      <c r="E324" s="537" t="s">
        <v>3324</v>
      </c>
      <c r="F324" s="538" t="s">
        <v>2744</v>
      </c>
      <c r="G324" s="537"/>
      <c r="H324" s="538"/>
      <c r="I324" s="538"/>
      <c r="J324" s="537" t="str">
        <f t="shared" si="6"/>
        <v>VC-1(M): Nombre de moustiquaires imprégnées d’insecticide longue durée distribuées aux populations à risque à travers de campagnes à grande échelle</v>
      </c>
      <c r="K324" s="549"/>
      <c r="L324" s="550"/>
      <c r="M324" s="551"/>
      <c r="N324" s="538"/>
      <c r="O324" s="538"/>
      <c r="P324" s="538"/>
      <c r="Q324" s="538"/>
      <c r="R324" s="538"/>
      <c r="S324" s="537" t="s">
        <v>2037</v>
      </c>
    </row>
    <row r="325" spans="4:19" x14ac:dyDescent="0.2">
      <c r="D325" s="538" t="s">
        <v>3333</v>
      </c>
      <c r="E325" s="537" t="s">
        <v>3324</v>
      </c>
      <c r="F325" s="538" t="s">
        <v>2744</v>
      </c>
      <c r="G325" s="537"/>
      <c r="H325" s="538"/>
      <c r="I325" s="538"/>
      <c r="J325" s="537" t="str">
        <f t="shared" si="6"/>
        <v>VC-1(M): Nombre de moustiquaires imprégnées d’insecticide longue durée distribuées aux populations à risque à travers de campagnes à grande échelle</v>
      </c>
      <c r="K325" s="549"/>
      <c r="L325" s="550"/>
      <c r="M325" s="551"/>
      <c r="N325" s="538"/>
      <c r="O325" s="538"/>
      <c r="P325" s="538"/>
      <c r="Q325" s="538"/>
      <c r="R325" s="538"/>
      <c r="S325" s="537" t="s">
        <v>2038</v>
      </c>
    </row>
    <row r="326" spans="4:19" x14ac:dyDescent="0.2">
      <c r="D326" s="538" t="s">
        <v>3334</v>
      </c>
      <c r="E326" s="537" t="s">
        <v>3335</v>
      </c>
      <c r="F326" s="538" t="s">
        <v>2539</v>
      </c>
      <c r="G326" s="537"/>
      <c r="H326" s="538" t="s">
        <v>2344</v>
      </c>
      <c r="I326" s="538" t="s">
        <v>2396</v>
      </c>
      <c r="J326" s="537" t="str">
        <f t="shared" si="6"/>
        <v>CM-1a(M): Proportion de cas suspect de paludisme soumis à un test parasitologique dans des établissements de santé du secteur publicAge&lt;5 ans</v>
      </c>
      <c r="K326" s="549"/>
      <c r="L326" s="550"/>
      <c r="M326" s="551"/>
      <c r="N326" s="538"/>
      <c r="O326" s="538"/>
      <c r="P326" s="538" t="s">
        <v>2040</v>
      </c>
      <c r="Q326" s="538"/>
      <c r="R326" s="538" t="s">
        <v>2039</v>
      </c>
      <c r="S326" s="537" t="s">
        <v>2041</v>
      </c>
    </row>
    <row r="327" spans="4:19" x14ac:dyDescent="0.2">
      <c r="D327" s="538" t="s">
        <v>3336</v>
      </c>
      <c r="E327" s="537" t="s">
        <v>3335</v>
      </c>
      <c r="F327" s="538" t="s">
        <v>2539</v>
      </c>
      <c r="G327" s="537"/>
      <c r="H327" s="538" t="s">
        <v>2344</v>
      </c>
      <c r="I327" s="538" t="s">
        <v>2398</v>
      </c>
      <c r="J327" s="537" t="str">
        <f t="shared" si="6"/>
        <v>CM-1a(M): Proportion de cas suspect de paludisme soumis à un test parasitologique dans des établissements de santé du secteur publicAge+ de 5 ans</v>
      </c>
      <c r="K327" s="549"/>
      <c r="L327" s="550"/>
      <c r="M327" s="551"/>
      <c r="N327" s="538"/>
      <c r="O327" s="538"/>
      <c r="P327" s="538" t="s">
        <v>2040</v>
      </c>
      <c r="Q327" s="538"/>
      <c r="R327" s="538" t="s">
        <v>2039</v>
      </c>
      <c r="S327" s="537" t="s">
        <v>2042</v>
      </c>
    </row>
    <row r="328" spans="4:19" x14ac:dyDescent="0.2">
      <c r="D328" s="538" t="s">
        <v>3337</v>
      </c>
      <c r="E328" s="537" t="s">
        <v>3335</v>
      </c>
      <c r="F328" s="538" t="s">
        <v>2539</v>
      </c>
      <c r="G328" s="537"/>
      <c r="H328" s="538" t="s">
        <v>2366</v>
      </c>
      <c r="I328" s="538" t="s">
        <v>2367</v>
      </c>
      <c r="J328" s="537" t="str">
        <f t="shared" si="6"/>
        <v>CM-1a(M): Proportion de cas suspect de paludisme soumis à un test parasitologique dans des établissements de santé du secteur publicType de testsMicroscopie</v>
      </c>
      <c r="K328" s="549">
        <v>3441302</v>
      </c>
      <c r="L328" s="550">
        <v>2199398.7999999998</v>
      </c>
      <c r="M328" s="551">
        <v>1.56465575956484</v>
      </c>
      <c r="N328" s="538" t="s">
        <v>389</v>
      </c>
      <c r="O328" s="538" t="s">
        <v>437</v>
      </c>
      <c r="P328" s="538" t="s">
        <v>2044</v>
      </c>
      <c r="Q328" s="538" t="s">
        <v>437</v>
      </c>
      <c r="R328" s="538" t="s">
        <v>2043</v>
      </c>
      <c r="S328" s="537" t="s">
        <v>2045</v>
      </c>
    </row>
    <row r="329" spans="4:19" x14ac:dyDescent="0.2">
      <c r="D329" s="538" t="s">
        <v>3338</v>
      </c>
      <c r="E329" s="537" t="s">
        <v>3335</v>
      </c>
      <c r="F329" s="538" t="s">
        <v>2539</v>
      </c>
      <c r="G329" s="537"/>
      <c r="H329" s="538" t="s">
        <v>2366</v>
      </c>
      <c r="I329" s="538" t="s">
        <v>2369</v>
      </c>
      <c r="J329" s="537" t="str">
        <f t="shared" si="6"/>
        <v>CM-1a(M): Proportion de cas suspect de paludisme soumis à un test parasitologique dans des établissements de santé du secteur publicType de testsTest de dépistage rapide</v>
      </c>
      <c r="K329" s="549">
        <v>8047074</v>
      </c>
      <c r="L329" s="550">
        <v>8797595.1999999993</v>
      </c>
      <c r="M329" s="551">
        <v>0.91469018715478101</v>
      </c>
      <c r="N329" s="538" t="s">
        <v>389</v>
      </c>
      <c r="O329" s="538" t="s">
        <v>437</v>
      </c>
      <c r="P329" s="538" t="s">
        <v>2044</v>
      </c>
      <c r="Q329" s="538" t="s">
        <v>437</v>
      </c>
      <c r="R329" s="538" t="s">
        <v>2043</v>
      </c>
      <c r="S329" s="537" t="s">
        <v>2046</v>
      </c>
    </row>
    <row r="330" spans="4:19" x14ac:dyDescent="0.2">
      <c r="D330" s="538" t="s">
        <v>3339</v>
      </c>
      <c r="E330" s="537" t="s">
        <v>3335</v>
      </c>
      <c r="F330" s="538" t="s">
        <v>2539</v>
      </c>
      <c r="G330" s="537"/>
      <c r="H330" s="538"/>
      <c r="I330" s="538"/>
      <c r="J330" s="537" t="str">
        <f t="shared" si="6"/>
        <v>CM-1a(M): Proportion de cas suspect de paludisme soumis à un test parasitologique dans des établissements de santé du secteur public</v>
      </c>
      <c r="K330" s="549"/>
      <c r="L330" s="550"/>
      <c r="M330" s="551"/>
      <c r="N330" s="538"/>
      <c r="O330" s="538"/>
      <c r="P330" s="538"/>
      <c r="Q330" s="538"/>
      <c r="R330" s="538"/>
      <c r="S330" s="537" t="s">
        <v>2047</v>
      </c>
    </row>
    <row r="331" spans="4:19" x14ac:dyDescent="0.2">
      <c r="D331" s="538" t="s">
        <v>3340</v>
      </c>
      <c r="E331" s="537" t="s">
        <v>3335</v>
      </c>
      <c r="F331" s="538" t="s">
        <v>2539</v>
      </c>
      <c r="G331" s="537"/>
      <c r="H331" s="538"/>
      <c r="I331" s="538"/>
      <c r="J331" s="537" t="str">
        <f t="shared" si="6"/>
        <v>CM-1a(M): Proportion de cas suspect de paludisme soumis à un test parasitologique dans des établissements de santé du secteur public</v>
      </c>
      <c r="K331" s="549"/>
      <c r="L331" s="550"/>
      <c r="M331" s="551"/>
      <c r="N331" s="538"/>
      <c r="O331" s="538"/>
      <c r="P331" s="538"/>
      <c r="Q331" s="538"/>
      <c r="R331" s="538"/>
      <c r="S331" s="537" t="s">
        <v>2048</v>
      </c>
    </row>
    <row r="332" spans="4:19" x14ac:dyDescent="0.2">
      <c r="D332" s="538" t="s">
        <v>3341</v>
      </c>
      <c r="E332" s="537" t="s">
        <v>3335</v>
      </c>
      <c r="F332" s="538" t="s">
        <v>2539</v>
      </c>
      <c r="G332" s="537"/>
      <c r="H332" s="538"/>
      <c r="I332" s="538"/>
      <c r="J332" s="537" t="str">
        <f t="shared" si="6"/>
        <v>CM-1a(M): Proportion de cas suspect de paludisme soumis à un test parasitologique dans des établissements de santé du secteur public</v>
      </c>
      <c r="K332" s="549"/>
      <c r="L332" s="550"/>
      <c r="M332" s="551"/>
      <c r="N332" s="538"/>
      <c r="O332" s="538"/>
      <c r="P332" s="538"/>
      <c r="Q332" s="538"/>
      <c r="R332" s="538"/>
      <c r="S332" s="537" t="s">
        <v>2049</v>
      </c>
    </row>
    <row r="333" spans="4:19" x14ac:dyDescent="0.2">
      <c r="D333" s="538" t="s">
        <v>3342</v>
      </c>
      <c r="E333" s="537" t="s">
        <v>3335</v>
      </c>
      <c r="F333" s="538" t="s">
        <v>2539</v>
      </c>
      <c r="G333" s="537"/>
      <c r="H333" s="538"/>
      <c r="I333" s="538"/>
      <c r="J333" s="537" t="str">
        <f t="shared" si="6"/>
        <v>CM-1a(M): Proportion de cas suspect de paludisme soumis à un test parasitologique dans des établissements de santé du secteur public</v>
      </c>
      <c r="K333" s="549"/>
      <c r="L333" s="550"/>
      <c r="M333" s="551"/>
      <c r="N333" s="538"/>
      <c r="O333" s="538"/>
      <c r="P333" s="538"/>
      <c r="Q333" s="538"/>
      <c r="R333" s="538"/>
      <c r="S333" s="537" t="s">
        <v>2050</v>
      </c>
    </row>
    <row r="334" spans="4:19" x14ac:dyDescent="0.2">
      <c r="D334" s="538" t="s">
        <v>3343</v>
      </c>
      <c r="E334" s="537" t="s">
        <v>3335</v>
      </c>
      <c r="F334" s="538" t="s">
        <v>2539</v>
      </c>
      <c r="G334" s="537"/>
      <c r="H334" s="538"/>
      <c r="I334" s="538"/>
      <c r="J334" s="537" t="str">
        <f t="shared" si="6"/>
        <v>CM-1a(M): Proportion de cas suspect de paludisme soumis à un test parasitologique dans des établissements de santé du secteur public</v>
      </c>
      <c r="K334" s="549"/>
      <c r="L334" s="550"/>
      <c r="M334" s="551"/>
      <c r="N334" s="538"/>
      <c r="O334" s="538"/>
      <c r="P334" s="538"/>
      <c r="Q334" s="538"/>
      <c r="R334" s="538"/>
      <c r="S334" s="537" t="s">
        <v>2051</v>
      </c>
    </row>
    <row r="335" spans="4:19" x14ac:dyDescent="0.2">
      <c r="D335" s="538" t="s">
        <v>3344</v>
      </c>
      <c r="E335" s="537" t="s">
        <v>3335</v>
      </c>
      <c r="F335" s="538" t="s">
        <v>2539</v>
      </c>
      <c r="G335" s="537"/>
      <c r="H335" s="538"/>
      <c r="I335" s="538"/>
      <c r="J335" s="537" t="str">
        <f t="shared" si="6"/>
        <v>CM-1a(M): Proportion de cas suspect de paludisme soumis à un test parasitologique dans des établissements de santé du secteur public</v>
      </c>
      <c r="K335" s="549"/>
      <c r="L335" s="550"/>
      <c r="M335" s="551"/>
      <c r="N335" s="538"/>
      <c r="O335" s="538"/>
      <c r="P335" s="538"/>
      <c r="Q335" s="538"/>
      <c r="R335" s="538"/>
      <c r="S335" s="537" t="s">
        <v>2052</v>
      </c>
    </row>
    <row r="336" spans="4:19" x14ac:dyDescent="0.2">
      <c r="D336" s="538" t="s">
        <v>3345</v>
      </c>
      <c r="E336" s="537" t="s">
        <v>3346</v>
      </c>
      <c r="F336" s="538" t="s">
        <v>2544</v>
      </c>
      <c r="G336" s="537"/>
      <c r="H336" s="538" t="s">
        <v>2344</v>
      </c>
      <c r="I336" s="538" t="s">
        <v>2396</v>
      </c>
      <c r="J336" s="537" t="str">
        <f t="shared" si="6"/>
        <v>CM-1b(M): Proportion de cas suspects de paludisme soumis à un test parasitologique dans la communautéAge&lt;5 ans</v>
      </c>
      <c r="K336" s="549"/>
      <c r="L336" s="550"/>
      <c r="M336" s="551"/>
      <c r="N336" s="538"/>
      <c r="O336" s="538"/>
      <c r="P336" s="538" t="s">
        <v>2040</v>
      </c>
      <c r="Q336" s="538"/>
      <c r="R336" s="538" t="s">
        <v>2039</v>
      </c>
      <c r="S336" s="537" t="s">
        <v>2053</v>
      </c>
    </row>
    <row r="337" spans="4:19" x14ac:dyDescent="0.2">
      <c r="D337" s="538" t="s">
        <v>3347</v>
      </c>
      <c r="E337" s="537" t="s">
        <v>3346</v>
      </c>
      <c r="F337" s="538" t="s">
        <v>2544</v>
      </c>
      <c r="G337" s="537"/>
      <c r="H337" s="538" t="s">
        <v>2344</v>
      </c>
      <c r="I337" s="538" t="s">
        <v>2398</v>
      </c>
      <c r="J337" s="537" t="str">
        <f t="shared" si="6"/>
        <v>CM-1b(M): Proportion de cas suspects de paludisme soumis à un test parasitologique dans la communautéAge+ de 5 ans</v>
      </c>
      <c r="K337" s="549"/>
      <c r="L337" s="550"/>
      <c r="M337" s="551"/>
      <c r="N337" s="538"/>
      <c r="O337" s="538"/>
      <c r="P337" s="538" t="s">
        <v>2040</v>
      </c>
      <c r="Q337" s="538"/>
      <c r="R337" s="538" t="s">
        <v>2039</v>
      </c>
      <c r="S337" s="537" t="s">
        <v>2054</v>
      </c>
    </row>
    <row r="338" spans="4:19" x14ac:dyDescent="0.2">
      <c r="D338" s="538" t="s">
        <v>3348</v>
      </c>
      <c r="E338" s="537" t="s">
        <v>3346</v>
      </c>
      <c r="F338" s="538" t="s">
        <v>2544</v>
      </c>
      <c r="G338" s="537"/>
      <c r="H338" s="538" t="s">
        <v>2366</v>
      </c>
      <c r="I338" s="538" t="s">
        <v>2367</v>
      </c>
      <c r="J338" s="537" t="str">
        <f t="shared" si="6"/>
        <v>CM-1b(M): Proportion de cas suspects de paludisme soumis à un test parasitologique dans la communautéType de testsMicroscopie</v>
      </c>
      <c r="K338" s="549"/>
      <c r="L338" s="550"/>
      <c r="M338" s="551"/>
      <c r="N338" s="538"/>
      <c r="O338" s="538"/>
      <c r="P338" s="538" t="s">
        <v>2056</v>
      </c>
      <c r="Q338" s="538"/>
      <c r="R338" s="538" t="s">
        <v>2055</v>
      </c>
      <c r="S338" s="537" t="s">
        <v>2057</v>
      </c>
    </row>
    <row r="339" spans="4:19" x14ac:dyDescent="0.2">
      <c r="D339" s="538" t="s">
        <v>3349</v>
      </c>
      <c r="E339" s="537" t="s">
        <v>3346</v>
      </c>
      <c r="F339" s="538" t="s">
        <v>2544</v>
      </c>
      <c r="G339" s="537"/>
      <c r="H339" s="538" t="s">
        <v>2366</v>
      </c>
      <c r="I339" s="538" t="s">
        <v>2369</v>
      </c>
      <c r="J339" s="537" t="str">
        <f t="shared" si="6"/>
        <v>CM-1b(M): Proportion de cas suspects de paludisme soumis à un test parasitologique dans la communautéType de testsTest de dépistage rapide</v>
      </c>
      <c r="K339" s="549"/>
      <c r="L339" s="550"/>
      <c r="M339" s="551"/>
      <c r="N339" s="538"/>
      <c r="O339" s="538"/>
      <c r="P339" s="538" t="s">
        <v>2059</v>
      </c>
      <c r="Q339" s="538"/>
      <c r="R339" s="538" t="s">
        <v>2058</v>
      </c>
      <c r="S339" s="537" t="s">
        <v>2060</v>
      </c>
    </row>
    <row r="340" spans="4:19" x14ac:dyDescent="0.2">
      <c r="D340" s="538" t="s">
        <v>3350</v>
      </c>
      <c r="E340" s="537" t="s">
        <v>3346</v>
      </c>
      <c r="F340" s="538" t="s">
        <v>2544</v>
      </c>
      <c r="G340" s="537"/>
      <c r="H340" s="538"/>
      <c r="I340" s="538"/>
      <c r="J340" s="537" t="str">
        <f t="shared" si="6"/>
        <v>CM-1b(M): Proportion de cas suspects de paludisme soumis à un test parasitologique dans la communauté</v>
      </c>
      <c r="K340" s="549"/>
      <c r="L340" s="550"/>
      <c r="M340" s="551"/>
      <c r="N340" s="538"/>
      <c r="O340" s="538"/>
      <c r="P340" s="538"/>
      <c r="Q340" s="538"/>
      <c r="R340" s="538"/>
      <c r="S340" s="537" t="s">
        <v>2061</v>
      </c>
    </row>
    <row r="341" spans="4:19" x14ac:dyDescent="0.2">
      <c r="D341" s="538" t="s">
        <v>3351</v>
      </c>
      <c r="E341" s="537" t="s">
        <v>3346</v>
      </c>
      <c r="F341" s="538" t="s">
        <v>2544</v>
      </c>
      <c r="G341" s="537"/>
      <c r="H341" s="538"/>
      <c r="I341" s="538"/>
      <c r="J341" s="537" t="str">
        <f t="shared" si="6"/>
        <v>CM-1b(M): Proportion de cas suspects de paludisme soumis à un test parasitologique dans la communauté</v>
      </c>
      <c r="K341" s="549"/>
      <c r="L341" s="550"/>
      <c r="M341" s="551"/>
      <c r="N341" s="538"/>
      <c r="O341" s="538"/>
      <c r="P341" s="538"/>
      <c r="Q341" s="538"/>
      <c r="R341" s="538"/>
      <c r="S341" s="537" t="s">
        <v>2062</v>
      </c>
    </row>
    <row r="342" spans="4:19" x14ac:dyDescent="0.2">
      <c r="D342" s="538" t="s">
        <v>3352</v>
      </c>
      <c r="E342" s="537" t="s">
        <v>3346</v>
      </c>
      <c r="F342" s="538" t="s">
        <v>2544</v>
      </c>
      <c r="G342" s="537"/>
      <c r="H342" s="538"/>
      <c r="I342" s="538"/>
      <c r="J342" s="537" t="str">
        <f t="shared" si="6"/>
        <v>CM-1b(M): Proportion de cas suspects de paludisme soumis à un test parasitologique dans la communauté</v>
      </c>
      <c r="K342" s="549"/>
      <c r="L342" s="550"/>
      <c r="M342" s="551"/>
      <c r="N342" s="538"/>
      <c r="O342" s="538"/>
      <c r="P342" s="538"/>
      <c r="Q342" s="538"/>
      <c r="R342" s="538"/>
      <c r="S342" s="537" t="s">
        <v>2063</v>
      </c>
    </row>
    <row r="343" spans="4:19" x14ac:dyDescent="0.2">
      <c r="D343" s="538" t="s">
        <v>3353</v>
      </c>
      <c r="E343" s="537" t="s">
        <v>3346</v>
      </c>
      <c r="F343" s="538" t="s">
        <v>2544</v>
      </c>
      <c r="G343" s="537"/>
      <c r="H343" s="538"/>
      <c r="I343" s="538"/>
      <c r="J343" s="537" t="str">
        <f t="shared" si="6"/>
        <v>CM-1b(M): Proportion de cas suspects de paludisme soumis à un test parasitologique dans la communauté</v>
      </c>
      <c r="K343" s="549"/>
      <c r="L343" s="550"/>
      <c r="M343" s="551"/>
      <c r="N343" s="538"/>
      <c r="O343" s="538"/>
      <c r="P343" s="538"/>
      <c r="Q343" s="538"/>
      <c r="R343" s="538"/>
      <c r="S343" s="537" t="s">
        <v>2064</v>
      </c>
    </row>
    <row r="344" spans="4:19" x14ac:dyDescent="0.2">
      <c r="D344" s="538" t="s">
        <v>3354</v>
      </c>
      <c r="E344" s="537" t="s">
        <v>3346</v>
      </c>
      <c r="F344" s="538" t="s">
        <v>2544</v>
      </c>
      <c r="G344" s="537"/>
      <c r="H344" s="538"/>
      <c r="I344" s="538"/>
      <c r="J344" s="537" t="str">
        <f t="shared" si="6"/>
        <v>CM-1b(M): Proportion de cas suspects de paludisme soumis à un test parasitologique dans la communauté</v>
      </c>
      <c r="K344" s="549"/>
      <c r="L344" s="550"/>
      <c r="M344" s="551"/>
      <c r="N344" s="538"/>
      <c r="O344" s="538"/>
      <c r="P344" s="538"/>
      <c r="Q344" s="538"/>
      <c r="R344" s="538"/>
      <c r="S344" s="537" t="s">
        <v>2065</v>
      </c>
    </row>
    <row r="345" spans="4:19" x14ac:dyDescent="0.2">
      <c r="D345" s="538" t="s">
        <v>3355</v>
      </c>
      <c r="E345" s="537" t="s">
        <v>3346</v>
      </c>
      <c r="F345" s="538" t="s">
        <v>2544</v>
      </c>
      <c r="G345" s="537"/>
      <c r="H345" s="538"/>
      <c r="I345" s="538"/>
      <c r="J345" s="537" t="str">
        <f t="shared" si="6"/>
        <v>CM-1b(M): Proportion de cas suspects de paludisme soumis à un test parasitologique dans la communauté</v>
      </c>
      <c r="K345" s="549"/>
      <c r="L345" s="550"/>
      <c r="M345" s="551"/>
      <c r="N345" s="538"/>
      <c r="O345" s="538"/>
      <c r="P345" s="538"/>
      <c r="Q345" s="538"/>
      <c r="R345" s="538"/>
      <c r="S345" s="537" t="s">
        <v>2066</v>
      </c>
    </row>
    <row r="346" spans="4:19" x14ac:dyDescent="0.2">
      <c r="D346" s="538" t="s">
        <v>3356</v>
      </c>
      <c r="E346" s="537" t="s">
        <v>3357</v>
      </c>
      <c r="F346" s="538" t="s">
        <v>2549</v>
      </c>
      <c r="G346" s="537"/>
      <c r="H346" s="538" t="s">
        <v>2344</v>
      </c>
      <c r="I346" s="538" t="s">
        <v>2396</v>
      </c>
      <c r="J346" s="537" t="str">
        <f t="shared" si="6"/>
        <v>CM-1c(M): Proportion de cas suspects de paludisme soumis à un test parasitologique dans des locaux du secteur privéAge&lt;5 ans</v>
      </c>
      <c r="K346" s="549"/>
      <c r="L346" s="550"/>
      <c r="M346" s="551"/>
      <c r="N346" s="538"/>
      <c r="O346" s="538"/>
      <c r="P346" s="538" t="s">
        <v>2040</v>
      </c>
      <c r="Q346" s="538"/>
      <c r="R346" s="538" t="s">
        <v>2039</v>
      </c>
      <c r="S346" s="537" t="s">
        <v>2067</v>
      </c>
    </row>
    <row r="347" spans="4:19" x14ac:dyDescent="0.2">
      <c r="D347" s="538" t="s">
        <v>3358</v>
      </c>
      <c r="E347" s="537" t="s">
        <v>3357</v>
      </c>
      <c r="F347" s="538" t="s">
        <v>2549</v>
      </c>
      <c r="G347" s="537"/>
      <c r="H347" s="538" t="s">
        <v>2344</v>
      </c>
      <c r="I347" s="538" t="s">
        <v>2398</v>
      </c>
      <c r="J347" s="537" t="str">
        <f t="shared" si="6"/>
        <v>CM-1c(M): Proportion de cas suspects de paludisme soumis à un test parasitologique dans des locaux du secteur privéAge+ de 5 ans</v>
      </c>
      <c r="K347" s="549"/>
      <c r="L347" s="550"/>
      <c r="M347" s="551"/>
      <c r="N347" s="538"/>
      <c r="O347" s="538"/>
      <c r="P347" s="538" t="s">
        <v>2040</v>
      </c>
      <c r="Q347" s="538"/>
      <c r="R347" s="538" t="s">
        <v>2039</v>
      </c>
      <c r="S347" s="537" t="s">
        <v>2068</v>
      </c>
    </row>
    <row r="348" spans="4:19" x14ac:dyDescent="0.2">
      <c r="D348" s="538" t="s">
        <v>3359</v>
      </c>
      <c r="E348" s="537" t="s">
        <v>3357</v>
      </c>
      <c r="F348" s="538" t="s">
        <v>2549</v>
      </c>
      <c r="G348" s="537"/>
      <c r="H348" s="538" t="s">
        <v>2366</v>
      </c>
      <c r="I348" s="538" t="s">
        <v>2367</v>
      </c>
      <c r="J348" s="537" t="str">
        <f t="shared" si="6"/>
        <v>CM-1c(M): Proportion de cas suspects de paludisme soumis à un test parasitologique dans des locaux du secteur privéType de testsMicroscopie</v>
      </c>
      <c r="K348" s="549">
        <v>536615</v>
      </c>
      <c r="L348" s="550"/>
      <c r="M348" s="551"/>
      <c r="N348" s="538"/>
      <c r="O348" s="538"/>
      <c r="P348" s="538" t="s">
        <v>2070</v>
      </c>
      <c r="Q348" s="538"/>
      <c r="R348" s="538" t="s">
        <v>2069</v>
      </c>
      <c r="S348" s="537" t="s">
        <v>2071</v>
      </c>
    </row>
    <row r="349" spans="4:19" x14ac:dyDescent="0.2">
      <c r="D349" s="538" t="s">
        <v>3360</v>
      </c>
      <c r="E349" s="537" t="s">
        <v>3357</v>
      </c>
      <c r="F349" s="538" t="s">
        <v>2549</v>
      </c>
      <c r="G349" s="537"/>
      <c r="H349" s="538" t="s">
        <v>2366</v>
      </c>
      <c r="I349" s="538" t="s">
        <v>2369</v>
      </c>
      <c r="J349" s="537" t="str">
        <f t="shared" si="6"/>
        <v>CM-1c(M): Proportion de cas suspects de paludisme soumis à un test parasitologique dans des locaux du secteur privéType de testsTest de dépistage rapide</v>
      </c>
      <c r="K349" s="549">
        <v>252959</v>
      </c>
      <c r="L349" s="550"/>
      <c r="M349" s="551"/>
      <c r="N349" s="538"/>
      <c r="O349" s="538"/>
      <c r="P349" s="538" t="s">
        <v>2070</v>
      </c>
      <c r="Q349" s="538"/>
      <c r="R349" s="538" t="s">
        <v>2069</v>
      </c>
      <c r="S349" s="537" t="s">
        <v>2072</v>
      </c>
    </row>
    <row r="350" spans="4:19" x14ac:dyDescent="0.2">
      <c r="D350" s="538" t="s">
        <v>3361</v>
      </c>
      <c r="E350" s="537" t="s">
        <v>3357</v>
      </c>
      <c r="F350" s="538" t="s">
        <v>2549</v>
      </c>
      <c r="G350" s="537"/>
      <c r="H350" s="538"/>
      <c r="I350" s="538"/>
      <c r="J350" s="537" t="str">
        <f t="shared" si="6"/>
        <v>CM-1c(M): Proportion de cas suspects de paludisme soumis à un test parasitologique dans des locaux du secteur privé</v>
      </c>
      <c r="K350" s="549"/>
      <c r="L350" s="550"/>
      <c r="M350" s="551"/>
      <c r="N350" s="538"/>
      <c r="O350" s="538"/>
      <c r="P350" s="538"/>
      <c r="Q350" s="538"/>
      <c r="R350" s="538"/>
      <c r="S350" s="537" t="s">
        <v>2073</v>
      </c>
    </row>
    <row r="351" spans="4:19" x14ac:dyDescent="0.2">
      <c r="D351" s="538" t="s">
        <v>3362</v>
      </c>
      <c r="E351" s="537" t="s">
        <v>3357</v>
      </c>
      <c r="F351" s="538" t="s">
        <v>2549</v>
      </c>
      <c r="G351" s="537"/>
      <c r="H351" s="538"/>
      <c r="I351" s="538"/>
      <c r="J351" s="537" t="str">
        <f t="shared" si="6"/>
        <v>CM-1c(M): Proportion de cas suspects de paludisme soumis à un test parasitologique dans des locaux du secteur privé</v>
      </c>
      <c r="K351" s="549"/>
      <c r="L351" s="550"/>
      <c r="M351" s="551"/>
      <c r="N351" s="538"/>
      <c r="O351" s="538"/>
      <c r="P351" s="538"/>
      <c r="Q351" s="538"/>
      <c r="R351" s="538"/>
      <c r="S351" s="537" t="s">
        <v>2074</v>
      </c>
    </row>
    <row r="352" spans="4:19" x14ac:dyDescent="0.2">
      <c r="D352" s="538" t="s">
        <v>3363</v>
      </c>
      <c r="E352" s="537" t="s">
        <v>3357</v>
      </c>
      <c r="F352" s="538" t="s">
        <v>2549</v>
      </c>
      <c r="G352" s="537"/>
      <c r="H352" s="538"/>
      <c r="I352" s="538"/>
      <c r="J352" s="537" t="str">
        <f t="shared" si="6"/>
        <v>CM-1c(M): Proportion de cas suspects de paludisme soumis à un test parasitologique dans des locaux du secteur privé</v>
      </c>
      <c r="K352" s="549"/>
      <c r="L352" s="550"/>
      <c r="M352" s="551"/>
      <c r="N352" s="538"/>
      <c r="O352" s="538"/>
      <c r="P352" s="538"/>
      <c r="Q352" s="538"/>
      <c r="R352" s="538"/>
      <c r="S352" s="537" t="s">
        <v>2075</v>
      </c>
    </row>
    <row r="353" spans="4:19" x14ac:dyDescent="0.2">
      <c r="D353" s="538" t="s">
        <v>3364</v>
      </c>
      <c r="E353" s="537" t="s">
        <v>3357</v>
      </c>
      <c r="F353" s="538" t="s">
        <v>2549</v>
      </c>
      <c r="G353" s="537"/>
      <c r="H353" s="538"/>
      <c r="I353" s="538"/>
      <c r="J353" s="537" t="str">
        <f t="shared" si="6"/>
        <v>CM-1c(M): Proportion de cas suspects de paludisme soumis à un test parasitologique dans des locaux du secteur privé</v>
      </c>
      <c r="K353" s="549"/>
      <c r="L353" s="550"/>
      <c r="M353" s="551"/>
      <c r="N353" s="538"/>
      <c r="O353" s="538"/>
      <c r="P353" s="538"/>
      <c r="Q353" s="538"/>
      <c r="R353" s="538"/>
      <c r="S353" s="537" t="s">
        <v>2076</v>
      </c>
    </row>
    <row r="354" spans="4:19" x14ac:dyDescent="0.2">
      <c r="D354" s="538" t="s">
        <v>3365</v>
      </c>
      <c r="E354" s="537" t="s">
        <v>3357</v>
      </c>
      <c r="F354" s="538" t="s">
        <v>2549</v>
      </c>
      <c r="G354" s="537"/>
      <c r="H354" s="538"/>
      <c r="I354" s="538"/>
      <c r="J354" s="537" t="str">
        <f t="shared" si="6"/>
        <v>CM-1c(M): Proportion de cas suspects de paludisme soumis à un test parasitologique dans des locaux du secteur privé</v>
      </c>
      <c r="K354" s="549"/>
      <c r="L354" s="550"/>
      <c r="M354" s="551"/>
      <c r="N354" s="538"/>
      <c r="O354" s="538"/>
      <c r="P354" s="538"/>
      <c r="Q354" s="538"/>
      <c r="R354" s="538"/>
      <c r="S354" s="537" t="s">
        <v>2077</v>
      </c>
    </row>
    <row r="355" spans="4:19" x14ac:dyDescent="0.2">
      <c r="D355" s="538" t="s">
        <v>3366</v>
      </c>
      <c r="E355" s="537" t="s">
        <v>3357</v>
      </c>
      <c r="F355" s="538" t="s">
        <v>2549</v>
      </c>
      <c r="G355" s="537"/>
      <c r="H355" s="538"/>
      <c r="I355" s="538"/>
      <c r="J355" s="537" t="str">
        <f t="shared" si="6"/>
        <v>CM-1c(M): Proportion de cas suspects de paludisme soumis à un test parasitologique dans des locaux du secteur privé</v>
      </c>
      <c r="K355" s="549"/>
      <c r="L355" s="550"/>
      <c r="M355" s="551"/>
      <c r="N355" s="538"/>
      <c r="O355" s="538"/>
      <c r="P355" s="538"/>
      <c r="Q355" s="538"/>
      <c r="R355" s="538"/>
      <c r="S355" s="537" t="s">
        <v>2078</v>
      </c>
    </row>
    <row r="356" spans="4:19" x14ac:dyDescent="0.2">
      <c r="D356" s="538" t="s">
        <v>3367</v>
      </c>
      <c r="E356" s="537" t="s">
        <v>3368</v>
      </c>
      <c r="F356" s="538" t="s">
        <v>2554</v>
      </c>
      <c r="G356" s="537"/>
      <c r="H356" s="538" t="s">
        <v>2344</v>
      </c>
      <c r="I356" s="538" t="s">
        <v>2396</v>
      </c>
      <c r="J356" s="537" t="str">
        <f t="shared" si="6"/>
        <v>CM-2a(M): Proportion de cas de paludisme confirmés ayant reçu un traitement antipaludique de première intention, conformément à la politique nationale, dans des établissements de santé du secteur publicAge&lt;5 ans</v>
      </c>
      <c r="K356" s="549"/>
      <c r="L356" s="550"/>
      <c r="M356" s="551"/>
      <c r="N356" s="538"/>
      <c r="O356" s="538"/>
      <c r="P356" s="538" t="s">
        <v>2079</v>
      </c>
      <c r="Q356" s="538"/>
      <c r="R356" s="538" t="s">
        <v>2039</v>
      </c>
      <c r="S356" s="537" t="s">
        <v>2080</v>
      </c>
    </row>
    <row r="357" spans="4:19" x14ac:dyDescent="0.2">
      <c r="D357" s="538" t="s">
        <v>3369</v>
      </c>
      <c r="E357" s="537" t="s">
        <v>3368</v>
      </c>
      <c r="F357" s="538" t="s">
        <v>2554</v>
      </c>
      <c r="G357" s="537"/>
      <c r="H357" s="538" t="s">
        <v>2344</v>
      </c>
      <c r="I357" s="538" t="s">
        <v>2398</v>
      </c>
      <c r="J357" s="537" t="str">
        <f t="shared" si="6"/>
        <v>CM-2a(M): Proportion de cas de paludisme confirmés ayant reçu un traitement antipaludique de première intention, conformément à la politique nationale, dans des établissements de santé du secteur publicAge+ de 5 ans</v>
      </c>
      <c r="K357" s="549"/>
      <c r="L357" s="550"/>
      <c r="M357" s="551"/>
      <c r="N357" s="538"/>
      <c r="O357" s="538"/>
      <c r="P357" s="538" t="s">
        <v>2079</v>
      </c>
      <c r="Q357" s="538"/>
      <c r="R357" s="538" t="s">
        <v>2039</v>
      </c>
      <c r="S357" s="537" t="s">
        <v>2081</v>
      </c>
    </row>
    <row r="358" spans="4:19" x14ac:dyDescent="0.2">
      <c r="D358" s="538" t="s">
        <v>3370</v>
      </c>
      <c r="E358" s="537" t="s">
        <v>3368</v>
      </c>
      <c r="F358" s="538" t="s">
        <v>2554</v>
      </c>
      <c r="G358" s="537"/>
      <c r="H358" s="538"/>
      <c r="I358" s="538"/>
      <c r="J358" s="537" t="str">
        <f t="shared" si="6"/>
        <v>CM-2a(M): Proportion de cas de paludisme confirmés ayant reçu un traitement antipaludique de première intention, conformément à la politique nationale, dans des établissements de santé du secteur public</v>
      </c>
      <c r="K358" s="549"/>
      <c r="L358" s="550"/>
      <c r="M358" s="551"/>
      <c r="N358" s="538"/>
      <c r="O358" s="538"/>
      <c r="P358" s="538"/>
      <c r="Q358" s="538"/>
      <c r="R358" s="538"/>
      <c r="S358" s="537" t="s">
        <v>2082</v>
      </c>
    </row>
    <row r="359" spans="4:19" x14ac:dyDescent="0.2">
      <c r="D359" s="538" t="s">
        <v>3371</v>
      </c>
      <c r="E359" s="537" t="s">
        <v>3368</v>
      </c>
      <c r="F359" s="538" t="s">
        <v>2554</v>
      </c>
      <c r="G359" s="537"/>
      <c r="H359" s="538"/>
      <c r="I359" s="538"/>
      <c r="J359" s="537" t="str">
        <f t="shared" si="6"/>
        <v>CM-2a(M): Proportion de cas de paludisme confirmés ayant reçu un traitement antipaludique de première intention, conformément à la politique nationale, dans des établissements de santé du secteur public</v>
      </c>
      <c r="K359" s="549"/>
      <c r="L359" s="550"/>
      <c r="M359" s="551"/>
      <c r="N359" s="538"/>
      <c r="O359" s="538"/>
      <c r="P359" s="538"/>
      <c r="Q359" s="538"/>
      <c r="R359" s="538"/>
      <c r="S359" s="537" t="s">
        <v>2083</v>
      </c>
    </row>
    <row r="360" spans="4:19" x14ac:dyDescent="0.2">
      <c r="D360" s="538" t="s">
        <v>3372</v>
      </c>
      <c r="E360" s="537" t="s">
        <v>3368</v>
      </c>
      <c r="F360" s="538" t="s">
        <v>2554</v>
      </c>
      <c r="G360" s="537"/>
      <c r="H360" s="538"/>
      <c r="I360" s="538"/>
      <c r="J360" s="537" t="str">
        <f t="shared" si="6"/>
        <v>CM-2a(M): Proportion de cas de paludisme confirmés ayant reçu un traitement antipaludique de première intention, conformément à la politique nationale, dans des établissements de santé du secteur public</v>
      </c>
      <c r="K360" s="549"/>
      <c r="L360" s="550"/>
      <c r="M360" s="551"/>
      <c r="N360" s="538"/>
      <c r="O360" s="538"/>
      <c r="P360" s="538"/>
      <c r="Q360" s="538"/>
      <c r="R360" s="538"/>
      <c r="S360" s="537" t="s">
        <v>2084</v>
      </c>
    </row>
    <row r="361" spans="4:19" x14ac:dyDescent="0.2">
      <c r="D361" s="538" t="s">
        <v>3373</v>
      </c>
      <c r="E361" s="537" t="s">
        <v>3368</v>
      </c>
      <c r="F361" s="538" t="s">
        <v>2554</v>
      </c>
      <c r="G361" s="537"/>
      <c r="H361" s="538"/>
      <c r="I361" s="538"/>
      <c r="J361" s="537" t="str">
        <f t="shared" si="6"/>
        <v>CM-2a(M): Proportion de cas de paludisme confirmés ayant reçu un traitement antipaludique de première intention, conformément à la politique nationale, dans des établissements de santé du secteur public</v>
      </c>
      <c r="K361" s="549"/>
      <c r="L361" s="550"/>
      <c r="M361" s="551"/>
      <c r="N361" s="538"/>
      <c r="O361" s="538"/>
      <c r="P361" s="538"/>
      <c r="Q361" s="538"/>
      <c r="R361" s="538"/>
      <c r="S361" s="537" t="s">
        <v>2085</v>
      </c>
    </row>
    <row r="362" spans="4:19" x14ac:dyDescent="0.2">
      <c r="D362" s="538" t="s">
        <v>3374</v>
      </c>
      <c r="E362" s="537" t="s">
        <v>3368</v>
      </c>
      <c r="F362" s="538" t="s">
        <v>2554</v>
      </c>
      <c r="G362" s="537"/>
      <c r="H362" s="538"/>
      <c r="I362" s="538"/>
      <c r="J362" s="537" t="str">
        <f t="shared" si="6"/>
        <v>CM-2a(M): Proportion de cas de paludisme confirmés ayant reçu un traitement antipaludique de première intention, conformément à la politique nationale, dans des établissements de santé du secteur public</v>
      </c>
      <c r="K362" s="549"/>
      <c r="L362" s="550"/>
      <c r="M362" s="551"/>
      <c r="N362" s="538"/>
      <c r="O362" s="538"/>
      <c r="P362" s="538"/>
      <c r="Q362" s="538"/>
      <c r="R362" s="538"/>
      <c r="S362" s="537" t="s">
        <v>2086</v>
      </c>
    </row>
    <row r="363" spans="4:19" x14ac:dyDescent="0.2">
      <c r="D363" s="538" t="s">
        <v>3375</v>
      </c>
      <c r="E363" s="537" t="s">
        <v>3368</v>
      </c>
      <c r="F363" s="538" t="s">
        <v>2554</v>
      </c>
      <c r="G363" s="537"/>
      <c r="H363" s="538"/>
      <c r="I363" s="538"/>
      <c r="J363" s="537" t="str">
        <f t="shared" si="6"/>
        <v>CM-2a(M): Proportion de cas de paludisme confirmés ayant reçu un traitement antipaludique de première intention, conformément à la politique nationale, dans des établissements de santé du secteur public</v>
      </c>
      <c r="K363" s="549"/>
      <c r="L363" s="550"/>
      <c r="M363" s="551"/>
      <c r="N363" s="538"/>
      <c r="O363" s="538"/>
      <c r="P363" s="538"/>
      <c r="Q363" s="538"/>
      <c r="R363" s="538"/>
      <c r="S363" s="537" t="s">
        <v>2087</v>
      </c>
    </row>
    <row r="364" spans="4:19" x14ac:dyDescent="0.2">
      <c r="D364" s="538" t="s">
        <v>3376</v>
      </c>
      <c r="E364" s="537" t="s">
        <v>3368</v>
      </c>
      <c r="F364" s="538" t="s">
        <v>2554</v>
      </c>
      <c r="G364" s="537"/>
      <c r="H364" s="538"/>
      <c r="I364" s="538"/>
      <c r="J364" s="537" t="str">
        <f t="shared" si="6"/>
        <v>CM-2a(M): Proportion de cas de paludisme confirmés ayant reçu un traitement antipaludique de première intention, conformément à la politique nationale, dans des établissements de santé du secteur public</v>
      </c>
      <c r="K364" s="549"/>
      <c r="L364" s="550"/>
      <c r="M364" s="551"/>
      <c r="N364" s="538"/>
      <c r="O364" s="538"/>
      <c r="P364" s="538"/>
      <c r="Q364" s="538"/>
      <c r="R364" s="538"/>
      <c r="S364" s="537" t="s">
        <v>2088</v>
      </c>
    </row>
    <row r="365" spans="4:19" x14ac:dyDescent="0.2">
      <c r="D365" s="538" t="s">
        <v>3377</v>
      </c>
      <c r="E365" s="537" t="s">
        <v>3368</v>
      </c>
      <c r="F365" s="538" t="s">
        <v>2554</v>
      </c>
      <c r="G365" s="537"/>
      <c r="H365" s="538"/>
      <c r="I365" s="538"/>
      <c r="J365" s="537" t="str">
        <f t="shared" si="6"/>
        <v>CM-2a(M): Proportion de cas de paludisme confirmés ayant reçu un traitement antipaludique de première intention, conformément à la politique nationale, dans des établissements de santé du secteur public</v>
      </c>
      <c r="K365" s="549"/>
      <c r="L365" s="550"/>
      <c r="M365" s="551"/>
      <c r="N365" s="538"/>
      <c r="O365" s="538"/>
      <c r="P365" s="538"/>
      <c r="Q365" s="538"/>
      <c r="R365" s="538"/>
      <c r="S365" s="537" t="s">
        <v>2089</v>
      </c>
    </row>
    <row r="366" spans="4:19" x14ac:dyDescent="0.2">
      <c r="D366" s="538" t="s">
        <v>3378</v>
      </c>
      <c r="E366" s="537" t="s">
        <v>3379</v>
      </c>
      <c r="F366" s="538" t="s">
        <v>2557</v>
      </c>
      <c r="G366" s="537"/>
      <c r="H366" s="538" t="s">
        <v>2344</v>
      </c>
      <c r="I366" s="538" t="s">
        <v>2398</v>
      </c>
      <c r="J366" s="537" t="str">
        <f t="shared" si="6"/>
        <v>CM-2b(M): Proportion de cas de paludisme confirmés ayant reçu un traitement antipaludique de première intention dans la communautéAge+ de 5 ans</v>
      </c>
      <c r="K366" s="549"/>
      <c r="L366" s="550"/>
      <c r="M366" s="551"/>
      <c r="N366" s="538"/>
      <c r="O366" s="538"/>
      <c r="P366" s="538" t="s">
        <v>2079</v>
      </c>
      <c r="Q366" s="538"/>
      <c r="R366" s="538" t="s">
        <v>2039</v>
      </c>
      <c r="S366" s="537" t="s">
        <v>2090</v>
      </c>
    </row>
    <row r="367" spans="4:19" x14ac:dyDescent="0.2">
      <c r="D367" s="538" t="s">
        <v>3380</v>
      </c>
      <c r="E367" s="537" t="s">
        <v>3379</v>
      </c>
      <c r="F367" s="538" t="s">
        <v>2557</v>
      </c>
      <c r="G367" s="537"/>
      <c r="H367" s="538" t="s">
        <v>2344</v>
      </c>
      <c r="I367" s="538" t="s">
        <v>2396</v>
      </c>
      <c r="J367" s="537" t="str">
        <f t="shared" si="6"/>
        <v>CM-2b(M): Proportion de cas de paludisme confirmés ayant reçu un traitement antipaludique de première intention dans la communautéAge&lt;5 ans</v>
      </c>
      <c r="K367" s="549"/>
      <c r="L367" s="550"/>
      <c r="M367" s="551"/>
      <c r="N367" s="538"/>
      <c r="O367" s="538"/>
      <c r="P367" s="538" t="s">
        <v>2079</v>
      </c>
      <c r="Q367" s="538"/>
      <c r="R367" s="538" t="s">
        <v>2039</v>
      </c>
      <c r="S367" s="537" t="s">
        <v>2091</v>
      </c>
    </row>
    <row r="368" spans="4:19" x14ac:dyDescent="0.2">
      <c r="D368" s="538" t="s">
        <v>3381</v>
      </c>
      <c r="E368" s="537" t="s">
        <v>3379</v>
      </c>
      <c r="F368" s="538" t="s">
        <v>2557</v>
      </c>
      <c r="G368" s="537"/>
      <c r="H368" s="538"/>
      <c r="I368" s="538"/>
      <c r="J368" s="537" t="str">
        <f t="shared" si="6"/>
        <v>CM-2b(M): Proportion de cas de paludisme confirmés ayant reçu un traitement antipaludique de première intention dans la communauté</v>
      </c>
      <c r="K368" s="549"/>
      <c r="L368" s="550"/>
      <c r="M368" s="551"/>
      <c r="N368" s="538"/>
      <c r="O368" s="538"/>
      <c r="P368" s="538"/>
      <c r="Q368" s="538"/>
      <c r="R368" s="538"/>
      <c r="S368" s="537" t="s">
        <v>2092</v>
      </c>
    </row>
    <row r="369" spans="4:19" x14ac:dyDescent="0.2">
      <c r="D369" s="538" t="s">
        <v>3382</v>
      </c>
      <c r="E369" s="537" t="s">
        <v>3379</v>
      </c>
      <c r="F369" s="538" t="s">
        <v>2557</v>
      </c>
      <c r="G369" s="537"/>
      <c r="H369" s="538"/>
      <c r="I369" s="538"/>
      <c r="J369" s="537" t="str">
        <f t="shared" si="6"/>
        <v>CM-2b(M): Proportion de cas de paludisme confirmés ayant reçu un traitement antipaludique de première intention dans la communauté</v>
      </c>
      <c r="K369" s="549"/>
      <c r="L369" s="550"/>
      <c r="M369" s="551"/>
      <c r="N369" s="538"/>
      <c r="O369" s="538"/>
      <c r="P369" s="538"/>
      <c r="Q369" s="538"/>
      <c r="R369" s="538"/>
      <c r="S369" s="537" t="s">
        <v>2093</v>
      </c>
    </row>
    <row r="370" spans="4:19" x14ac:dyDescent="0.2">
      <c r="D370" s="538" t="s">
        <v>3383</v>
      </c>
      <c r="E370" s="537" t="s">
        <v>3379</v>
      </c>
      <c r="F370" s="538" t="s">
        <v>2557</v>
      </c>
      <c r="G370" s="537"/>
      <c r="H370" s="538"/>
      <c r="I370" s="538"/>
      <c r="J370" s="537" t="str">
        <f t="shared" si="6"/>
        <v>CM-2b(M): Proportion de cas de paludisme confirmés ayant reçu un traitement antipaludique de première intention dans la communauté</v>
      </c>
      <c r="K370" s="549"/>
      <c r="L370" s="550"/>
      <c r="M370" s="551"/>
      <c r="N370" s="538"/>
      <c r="O370" s="538"/>
      <c r="P370" s="538"/>
      <c r="Q370" s="538"/>
      <c r="R370" s="538"/>
      <c r="S370" s="537" t="s">
        <v>2094</v>
      </c>
    </row>
    <row r="371" spans="4:19" x14ac:dyDescent="0.2">
      <c r="D371" s="538" t="s">
        <v>3384</v>
      </c>
      <c r="E371" s="537" t="s">
        <v>3379</v>
      </c>
      <c r="F371" s="538" t="s">
        <v>2557</v>
      </c>
      <c r="G371" s="537"/>
      <c r="H371" s="538"/>
      <c r="I371" s="538"/>
      <c r="J371" s="537" t="str">
        <f t="shared" si="6"/>
        <v>CM-2b(M): Proportion de cas de paludisme confirmés ayant reçu un traitement antipaludique de première intention dans la communauté</v>
      </c>
      <c r="K371" s="549"/>
      <c r="L371" s="550"/>
      <c r="M371" s="551"/>
      <c r="N371" s="538"/>
      <c r="O371" s="538"/>
      <c r="P371" s="538"/>
      <c r="Q371" s="538"/>
      <c r="R371" s="538"/>
      <c r="S371" s="537" t="s">
        <v>2095</v>
      </c>
    </row>
    <row r="372" spans="4:19" x14ac:dyDescent="0.2">
      <c r="D372" s="538" t="s">
        <v>3385</v>
      </c>
      <c r="E372" s="537" t="s">
        <v>3379</v>
      </c>
      <c r="F372" s="538" t="s">
        <v>2557</v>
      </c>
      <c r="G372" s="537"/>
      <c r="H372" s="538"/>
      <c r="I372" s="538"/>
      <c r="J372" s="537" t="str">
        <f t="shared" si="6"/>
        <v>CM-2b(M): Proportion de cas de paludisme confirmés ayant reçu un traitement antipaludique de première intention dans la communauté</v>
      </c>
      <c r="K372" s="549"/>
      <c r="L372" s="550"/>
      <c r="M372" s="551"/>
      <c r="N372" s="538"/>
      <c r="O372" s="538"/>
      <c r="P372" s="538"/>
      <c r="Q372" s="538"/>
      <c r="R372" s="538"/>
      <c r="S372" s="537" t="s">
        <v>2096</v>
      </c>
    </row>
    <row r="373" spans="4:19" x14ac:dyDescent="0.2">
      <c r="D373" s="538" t="s">
        <v>3386</v>
      </c>
      <c r="E373" s="537" t="s">
        <v>3379</v>
      </c>
      <c r="F373" s="538" t="s">
        <v>2557</v>
      </c>
      <c r="G373" s="537"/>
      <c r="H373" s="538"/>
      <c r="I373" s="538"/>
      <c r="J373" s="537" t="str">
        <f t="shared" si="6"/>
        <v>CM-2b(M): Proportion de cas de paludisme confirmés ayant reçu un traitement antipaludique de première intention dans la communauté</v>
      </c>
      <c r="K373" s="549"/>
      <c r="L373" s="550"/>
      <c r="M373" s="551"/>
      <c r="N373" s="538"/>
      <c r="O373" s="538"/>
      <c r="P373" s="538"/>
      <c r="Q373" s="538"/>
      <c r="R373" s="538"/>
      <c r="S373" s="537" t="s">
        <v>2097</v>
      </c>
    </row>
    <row r="374" spans="4:19" x14ac:dyDescent="0.2">
      <c r="D374" s="538" t="s">
        <v>3387</v>
      </c>
      <c r="E374" s="537" t="s">
        <v>3379</v>
      </c>
      <c r="F374" s="538" t="s">
        <v>2557</v>
      </c>
      <c r="G374" s="537"/>
      <c r="H374" s="538"/>
      <c r="I374" s="538"/>
      <c r="J374" s="537" t="str">
        <f t="shared" si="6"/>
        <v>CM-2b(M): Proportion de cas de paludisme confirmés ayant reçu un traitement antipaludique de première intention dans la communauté</v>
      </c>
      <c r="K374" s="549"/>
      <c r="L374" s="550"/>
      <c r="M374" s="551"/>
      <c r="N374" s="538"/>
      <c r="O374" s="538"/>
      <c r="P374" s="538"/>
      <c r="Q374" s="538"/>
      <c r="R374" s="538"/>
      <c r="S374" s="537" t="s">
        <v>2098</v>
      </c>
    </row>
    <row r="375" spans="4:19" x14ac:dyDescent="0.2">
      <c r="D375" s="538" t="s">
        <v>3388</v>
      </c>
      <c r="E375" s="537" t="s">
        <v>3379</v>
      </c>
      <c r="F375" s="538" t="s">
        <v>2557</v>
      </c>
      <c r="G375" s="537"/>
      <c r="H375" s="538"/>
      <c r="I375" s="538"/>
      <c r="J375" s="537" t="str">
        <f t="shared" si="6"/>
        <v>CM-2b(M): Proportion de cas de paludisme confirmés ayant reçu un traitement antipaludique de première intention dans la communauté</v>
      </c>
      <c r="K375" s="549"/>
      <c r="L375" s="550"/>
      <c r="M375" s="551"/>
      <c r="N375" s="538"/>
      <c r="O375" s="538"/>
      <c r="P375" s="538"/>
      <c r="Q375" s="538"/>
      <c r="R375" s="538"/>
      <c r="S375" s="537" t="s">
        <v>2099</v>
      </c>
    </row>
    <row r="376" spans="4:19" x14ac:dyDescent="0.2">
      <c r="D376" s="538" t="s">
        <v>3389</v>
      </c>
      <c r="E376" s="537" t="s">
        <v>3390</v>
      </c>
      <c r="F376" s="538" t="s">
        <v>2572</v>
      </c>
      <c r="G376" s="537"/>
      <c r="H376" s="538" t="s">
        <v>2344</v>
      </c>
      <c r="I376" s="538" t="s">
        <v>2396</v>
      </c>
      <c r="J376" s="537" t="str">
        <f t="shared" si="6"/>
        <v>CM-3c: Proportion de cas de paludisme estimés (présumés et confirmés) ayant reçu un traitement antipaludique de première intention dans des établissements de santé privésAge&lt;5 ans</v>
      </c>
      <c r="K376" s="549"/>
      <c r="L376" s="550"/>
      <c r="M376" s="551"/>
      <c r="N376" s="538"/>
      <c r="O376" s="538"/>
      <c r="P376" s="538" t="s">
        <v>2079</v>
      </c>
      <c r="Q376" s="538"/>
      <c r="R376" s="538" t="s">
        <v>2039</v>
      </c>
      <c r="S376" s="537" t="s">
        <v>2100</v>
      </c>
    </row>
    <row r="377" spans="4:19" x14ac:dyDescent="0.2">
      <c r="D377" s="538" t="s">
        <v>3391</v>
      </c>
      <c r="E377" s="537" t="s">
        <v>3390</v>
      </c>
      <c r="F377" s="538" t="s">
        <v>2572</v>
      </c>
      <c r="G377" s="537"/>
      <c r="H377" s="538" t="s">
        <v>2344</v>
      </c>
      <c r="I377" s="538" t="s">
        <v>2398</v>
      </c>
      <c r="J377" s="537" t="str">
        <f t="shared" si="6"/>
        <v>CM-3c: Proportion de cas de paludisme estimés (présumés et confirmés) ayant reçu un traitement antipaludique de première intention dans des établissements de santé privésAge+ de 5 ans</v>
      </c>
      <c r="K377" s="549"/>
      <c r="L377" s="550"/>
      <c r="M377" s="551"/>
      <c r="N377" s="538"/>
      <c r="O377" s="538"/>
      <c r="P377" s="538" t="s">
        <v>2079</v>
      </c>
      <c r="Q377" s="538"/>
      <c r="R377" s="538" t="s">
        <v>2039</v>
      </c>
      <c r="S377" s="537" t="s">
        <v>2101</v>
      </c>
    </row>
    <row r="378" spans="4:19" x14ac:dyDescent="0.2">
      <c r="D378" s="538" t="s">
        <v>3392</v>
      </c>
      <c r="E378" s="537" t="s">
        <v>3390</v>
      </c>
      <c r="F378" s="538" t="s">
        <v>2572</v>
      </c>
      <c r="G378" s="537"/>
      <c r="H378" s="538"/>
      <c r="I378" s="538"/>
      <c r="J378" s="537" t="str">
        <f t="shared" si="6"/>
        <v>CM-3c: Proportion de cas de paludisme estimés (présumés et confirmés) ayant reçu un traitement antipaludique de première intention dans des établissements de santé privés</v>
      </c>
      <c r="K378" s="549"/>
      <c r="L378" s="550"/>
      <c r="M378" s="551"/>
      <c r="N378" s="538"/>
      <c r="O378" s="538"/>
      <c r="P378" s="538"/>
      <c r="Q378" s="538"/>
      <c r="R378" s="538"/>
      <c r="S378" s="537" t="s">
        <v>2102</v>
      </c>
    </row>
    <row r="379" spans="4:19" x14ac:dyDescent="0.2">
      <c r="D379" s="538" t="s">
        <v>3393</v>
      </c>
      <c r="E379" s="537" t="s">
        <v>3390</v>
      </c>
      <c r="F379" s="538" t="s">
        <v>2572</v>
      </c>
      <c r="G379" s="537"/>
      <c r="H379" s="538"/>
      <c r="I379" s="538"/>
      <c r="J379" s="537" t="str">
        <f t="shared" si="6"/>
        <v>CM-3c: Proportion de cas de paludisme estimés (présumés et confirmés) ayant reçu un traitement antipaludique de première intention dans des établissements de santé privés</v>
      </c>
      <c r="K379" s="549"/>
      <c r="L379" s="550"/>
      <c r="M379" s="551"/>
      <c r="N379" s="538"/>
      <c r="O379" s="538"/>
      <c r="P379" s="538"/>
      <c r="Q379" s="538"/>
      <c r="R379" s="538"/>
      <c r="S379" s="537" t="s">
        <v>2103</v>
      </c>
    </row>
    <row r="380" spans="4:19" x14ac:dyDescent="0.2">
      <c r="D380" s="538" t="s">
        <v>3394</v>
      </c>
      <c r="E380" s="537" t="s">
        <v>3390</v>
      </c>
      <c r="F380" s="538" t="s">
        <v>2572</v>
      </c>
      <c r="G380" s="537"/>
      <c r="H380" s="538"/>
      <c r="I380" s="538"/>
      <c r="J380" s="537" t="str">
        <f t="shared" ref="J380:J443" si="7">F380&amp;H380&amp;I380</f>
        <v>CM-3c: Proportion de cas de paludisme estimés (présumés et confirmés) ayant reçu un traitement antipaludique de première intention dans des établissements de santé privés</v>
      </c>
      <c r="K380" s="549"/>
      <c r="L380" s="550"/>
      <c r="M380" s="551"/>
      <c r="N380" s="538"/>
      <c r="O380" s="538"/>
      <c r="P380" s="538"/>
      <c r="Q380" s="538"/>
      <c r="R380" s="538"/>
      <c r="S380" s="537" t="s">
        <v>2104</v>
      </c>
    </row>
    <row r="381" spans="4:19" x14ac:dyDescent="0.2">
      <c r="D381" s="538" t="s">
        <v>3395</v>
      </c>
      <c r="E381" s="537" t="s">
        <v>3390</v>
      </c>
      <c r="F381" s="538" t="s">
        <v>2572</v>
      </c>
      <c r="G381" s="537"/>
      <c r="H381" s="538"/>
      <c r="I381" s="538"/>
      <c r="J381" s="537" t="str">
        <f t="shared" si="7"/>
        <v>CM-3c: Proportion de cas de paludisme estimés (présumés et confirmés) ayant reçu un traitement antipaludique de première intention dans des établissements de santé privés</v>
      </c>
      <c r="K381" s="549"/>
      <c r="L381" s="550"/>
      <c r="M381" s="551"/>
      <c r="N381" s="538"/>
      <c r="O381" s="538"/>
      <c r="P381" s="538"/>
      <c r="Q381" s="538"/>
      <c r="R381" s="538"/>
      <c r="S381" s="537" t="s">
        <v>2105</v>
      </c>
    </row>
    <row r="382" spans="4:19" x14ac:dyDescent="0.2">
      <c r="D382" s="538" t="s">
        <v>3396</v>
      </c>
      <c r="E382" s="537" t="s">
        <v>3390</v>
      </c>
      <c r="F382" s="538" t="s">
        <v>2572</v>
      </c>
      <c r="G382" s="537"/>
      <c r="H382" s="538"/>
      <c r="I382" s="538"/>
      <c r="J382" s="537" t="str">
        <f t="shared" si="7"/>
        <v>CM-3c: Proportion de cas de paludisme estimés (présumés et confirmés) ayant reçu un traitement antipaludique de première intention dans des établissements de santé privés</v>
      </c>
      <c r="K382" s="549"/>
      <c r="L382" s="550"/>
      <c r="M382" s="551"/>
      <c r="N382" s="538"/>
      <c r="O382" s="538"/>
      <c r="P382" s="538"/>
      <c r="Q382" s="538"/>
      <c r="R382" s="538"/>
      <c r="S382" s="537" t="s">
        <v>2106</v>
      </c>
    </row>
    <row r="383" spans="4:19" x14ac:dyDescent="0.2">
      <c r="D383" s="538" t="s">
        <v>3397</v>
      </c>
      <c r="E383" s="537" t="s">
        <v>3390</v>
      </c>
      <c r="F383" s="538" t="s">
        <v>2572</v>
      </c>
      <c r="G383" s="537"/>
      <c r="H383" s="538"/>
      <c r="I383" s="538"/>
      <c r="J383" s="537" t="str">
        <f t="shared" si="7"/>
        <v>CM-3c: Proportion de cas de paludisme estimés (présumés et confirmés) ayant reçu un traitement antipaludique de première intention dans des établissements de santé privés</v>
      </c>
      <c r="K383" s="549"/>
      <c r="L383" s="550"/>
      <c r="M383" s="551"/>
      <c r="N383" s="538"/>
      <c r="O383" s="538"/>
      <c r="P383" s="538"/>
      <c r="Q383" s="538"/>
      <c r="R383" s="538"/>
      <c r="S383" s="537" t="s">
        <v>2107</v>
      </c>
    </row>
    <row r="384" spans="4:19" x14ac:dyDescent="0.2">
      <c r="D384" s="538" t="s">
        <v>3398</v>
      </c>
      <c r="E384" s="537" t="s">
        <v>3390</v>
      </c>
      <c r="F384" s="538" t="s">
        <v>2572</v>
      </c>
      <c r="G384" s="537"/>
      <c r="H384" s="538"/>
      <c r="I384" s="538"/>
      <c r="J384" s="537" t="str">
        <f t="shared" si="7"/>
        <v>CM-3c: Proportion de cas de paludisme estimés (présumés et confirmés) ayant reçu un traitement antipaludique de première intention dans des établissements de santé privés</v>
      </c>
      <c r="K384" s="549"/>
      <c r="L384" s="550"/>
      <c r="M384" s="551"/>
      <c r="N384" s="538"/>
      <c r="O384" s="538"/>
      <c r="P384" s="538"/>
      <c r="Q384" s="538"/>
      <c r="R384" s="538"/>
      <c r="S384" s="537" t="s">
        <v>2108</v>
      </c>
    </row>
    <row r="385" spans="4:19" x14ac:dyDescent="0.2">
      <c r="D385" s="538" t="s">
        <v>3399</v>
      </c>
      <c r="E385" s="537" t="s">
        <v>3390</v>
      </c>
      <c r="F385" s="538" t="s">
        <v>2572</v>
      </c>
      <c r="G385" s="537"/>
      <c r="H385" s="538"/>
      <c r="I385" s="538"/>
      <c r="J385" s="537" t="str">
        <f t="shared" si="7"/>
        <v>CM-3c: Proportion de cas de paludisme estimés (présumés et confirmés) ayant reçu un traitement antipaludique de première intention dans des établissements de santé privés</v>
      </c>
      <c r="K385" s="549"/>
      <c r="L385" s="550"/>
      <c r="M385" s="551"/>
      <c r="N385" s="538"/>
      <c r="O385" s="538"/>
      <c r="P385" s="538"/>
      <c r="Q385" s="538"/>
      <c r="R385" s="538"/>
      <c r="S385" s="537" t="s">
        <v>2109</v>
      </c>
    </row>
    <row r="386" spans="4:19" x14ac:dyDescent="0.2">
      <c r="D386" s="538" t="s">
        <v>3400</v>
      </c>
      <c r="E386" s="537" t="s">
        <v>3401</v>
      </c>
      <c r="F386" s="538"/>
      <c r="G386" s="537"/>
      <c r="H386" s="538"/>
      <c r="I386" s="538"/>
      <c r="J386" s="537" t="str">
        <f t="shared" si="7"/>
        <v/>
      </c>
      <c r="K386" s="549"/>
      <c r="L386" s="550"/>
      <c r="M386" s="551"/>
      <c r="N386" s="538"/>
      <c r="O386" s="538"/>
      <c r="P386" s="538"/>
      <c r="Q386" s="538"/>
      <c r="R386" s="538"/>
      <c r="S386" s="537" t="s">
        <v>2110</v>
      </c>
    </row>
    <row r="387" spans="4:19" x14ac:dyDescent="0.2">
      <c r="D387" s="538" t="s">
        <v>3402</v>
      </c>
      <c r="E387" s="537" t="s">
        <v>3401</v>
      </c>
      <c r="F387" s="538"/>
      <c r="G387" s="537"/>
      <c r="H387" s="538"/>
      <c r="I387" s="538"/>
      <c r="J387" s="537" t="str">
        <f t="shared" si="7"/>
        <v/>
      </c>
      <c r="K387" s="549"/>
      <c r="L387" s="550"/>
      <c r="M387" s="551"/>
      <c r="N387" s="538"/>
      <c r="O387" s="538"/>
      <c r="P387" s="538"/>
      <c r="Q387" s="538"/>
      <c r="R387" s="538"/>
      <c r="S387" s="537" t="s">
        <v>2111</v>
      </c>
    </row>
    <row r="388" spans="4:19" x14ac:dyDescent="0.2">
      <c r="D388" s="538" t="s">
        <v>3403</v>
      </c>
      <c r="E388" s="537" t="s">
        <v>3401</v>
      </c>
      <c r="F388" s="538"/>
      <c r="G388" s="537"/>
      <c r="H388" s="538"/>
      <c r="I388" s="538"/>
      <c r="J388" s="537" t="str">
        <f t="shared" si="7"/>
        <v/>
      </c>
      <c r="K388" s="549"/>
      <c r="L388" s="550"/>
      <c r="M388" s="551"/>
      <c r="N388" s="538"/>
      <c r="O388" s="538"/>
      <c r="P388" s="538"/>
      <c r="Q388" s="538"/>
      <c r="R388" s="538"/>
      <c r="S388" s="537" t="s">
        <v>2112</v>
      </c>
    </row>
    <row r="389" spans="4:19" x14ac:dyDescent="0.2">
      <c r="D389" s="538" t="s">
        <v>3404</v>
      </c>
      <c r="E389" s="537" t="s">
        <v>3401</v>
      </c>
      <c r="F389" s="538"/>
      <c r="G389" s="537"/>
      <c r="H389" s="538"/>
      <c r="I389" s="538"/>
      <c r="J389" s="537" t="str">
        <f t="shared" si="7"/>
        <v/>
      </c>
      <c r="K389" s="549"/>
      <c r="L389" s="550"/>
      <c r="M389" s="551"/>
      <c r="N389" s="538"/>
      <c r="O389" s="538"/>
      <c r="P389" s="538"/>
      <c r="Q389" s="538"/>
      <c r="R389" s="538"/>
      <c r="S389" s="537" t="s">
        <v>2113</v>
      </c>
    </row>
    <row r="390" spans="4:19" x14ac:dyDescent="0.2">
      <c r="D390" s="538" t="s">
        <v>3405</v>
      </c>
      <c r="E390" s="537" t="s">
        <v>3401</v>
      </c>
      <c r="F390" s="538"/>
      <c r="G390" s="537"/>
      <c r="H390" s="538"/>
      <c r="I390" s="538"/>
      <c r="J390" s="537" t="str">
        <f t="shared" si="7"/>
        <v/>
      </c>
      <c r="K390" s="549"/>
      <c r="L390" s="550"/>
      <c r="M390" s="551"/>
      <c r="N390" s="538"/>
      <c r="O390" s="538"/>
      <c r="P390" s="538"/>
      <c r="Q390" s="538"/>
      <c r="R390" s="538"/>
      <c r="S390" s="537" t="s">
        <v>2114</v>
      </c>
    </row>
    <row r="391" spans="4:19" x14ac:dyDescent="0.2">
      <c r="D391" s="538" t="s">
        <v>3406</v>
      </c>
      <c r="E391" s="537" t="s">
        <v>3401</v>
      </c>
      <c r="F391" s="538"/>
      <c r="G391" s="537"/>
      <c r="H391" s="538"/>
      <c r="I391" s="538"/>
      <c r="J391" s="537" t="str">
        <f t="shared" si="7"/>
        <v/>
      </c>
      <c r="K391" s="549"/>
      <c r="L391" s="550"/>
      <c r="M391" s="551"/>
      <c r="N391" s="538"/>
      <c r="O391" s="538"/>
      <c r="P391" s="538"/>
      <c r="Q391" s="538"/>
      <c r="R391" s="538"/>
      <c r="S391" s="537" t="s">
        <v>2115</v>
      </c>
    </row>
    <row r="392" spans="4:19" x14ac:dyDescent="0.2">
      <c r="D392" s="538" t="s">
        <v>3407</v>
      </c>
      <c r="E392" s="537" t="s">
        <v>3401</v>
      </c>
      <c r="F392" s="538"/>
      <c r="G392" s="537"/>
      <c r="H392" s="538"/>
      <c r="I392" s="538"/>
      <c r="J392" s="537" t="str">
        <f t="shared" si="7"/>
        <v/>
      </c>
      <c r="K392" s="549"/>
      <c r="L392" s="550"/>
      <c r="M392" s="551"/>
      <c r="N392" s="538"/>
      <c r="O392" s="538"/>
      <c r="P392" s="538"/>
      <c r="Q392" s="538"/>
      <c r="R392" s="538"/>
      <c r="S392" s="537" t="s">
        <v>2116</v>
      </c>
    </row>
    <row r="393" spans="4:19" x14ac:dyDescent="0.2">
      <c r="D393" s="538" t="s">
        <v>3408</v>
      </c>
      <c r="E393" s="537" t="s">
        <v>3401</v>
      </c>
      <c r="F393" s="538"/>
      <c r="G393" s="537"/>
      <c r="H393" s="538"/>
      <c r="I393" s="538"/>
      <c r="J393" s="537" t="str">
        <f t="shared" si="7"/>
        <v/>
      </c>
      <c r="K393" s="549"/>
      <c r="L393" s="550"/>
      <c r="M393" s="551"/>
      <c r="N393" s="538"/>
      <c r="O393" s="538"/>
      <c r="P393" s="538"/>
      <c r="Q393" s="538"/>
      <c r="R393" s="538"/>
      <c r="S393" s="537" t="s">
        <v>2117</v>
      </c>
    </row>
    <row r="394" spans="4:19" x14ac:dyDescent="0.2">
      <c r="D394" s="538" t="s">
        <v>3409</v>
      </c>
      <c r="E394" s="537" t="s">
        <v>3401</v>
      </c>
      <c r="F394" s="538"/>
      <c r="G394" s="537"/>
      <c r="H394" s="538"/>
      <c r="I394" s="538"/>
      <c r="J394" s="537" t="str">
        <f t="shared" si="7"/>
        <v/>
      </c>
      <c r="K394" s="549"/>
      <c r="L394" s="550"/>
      <c r="M394" s="551"/>
      <c r="N394" s="538"/>
      <c r="O394" s="538"/>
      <c r="P394" s="538"/>
      <c r="Q394" s="538"/>
      <c r="R394" s="538"/>
      <c r="S394" s="537" t="s">
        <v>2118</v>
      </c>
    </row>
    <row r="395" spans="4:19" x14ac:dyDescent="0.2">
      <c r="D395" s="538" t="s">
        <v>3410</v>
      </c>
      <c r="E395" s="537" t="s">
        <v>3401</v>
      </c>
      <c r="F395" s="538"/>
      <c r="G395" s="537"/>
      <c r="H395" s="538"/>
      <c r="I395" s="538"/>
      <c r="J395" s="537" t="str">
        <f t="shared" si="7"/>
        <v/>
      </c>
      <c r="K395" s="549"/>
      <c r="L395" s="550"/>
      <c r="M395" s="551"/>
      <c r="N395" s="538"/>
      <c r="O395" s="538"/>
      <c r="P395" s="538"/>
      <c r="Q395" s="538"/>
      <c r="R395" s="538"/>
      <c r="S395" s="537" t="s">
        <v>2119</v>
      </c>
    </row>
    <row r="396" spans="4:19" x14ac:dyDescent="0.2">
      <c r="D396" s="538" t="s">
        <v>3411</v>
      </c>
      <c r="E396" s="537" t="s">
        <v>3412</v>
      </c>
      <c r="F396" s="538" t="s">
        <v>2766</v>
      </c>
      <c r="G396" s="537"/>
      <c r="H396" s="538"/>
      <c r="I396" s="538"/>
      <c r="J396" s="537" t="str">
        <f t="shared" si="7"/>
        <v>SPI-1: Pourcentage de femmes bénéficiant de services de soins prénatals ayant reçu au moins 3 doses de traitement préventif intermittent</v>
      </c>
      <c r="K396" s="549"/>
      <c r="L396" s="550"/>
      <c r="M396" s="551"/>
      <c r="N396" s="538"/>
      <c r="O396" s="538"/>
      <c r="P396" s="538"/>
      <c r="Q396" s="538"/>
      <c r="R396" s="538"/>
      <c r="S396" s="537" t="s">
        <v>2120</v>
      </c>
    </row>
    <row r="397" spans="4:19" x14ac:dyDescent="0.2">
      <c r="D397" s="538" t="s">
        <v>3413</v>
      </c>
      <c r="E397" s="537" t="s">
        <v>3412</v>
      </c>
      <c r="F397" s="538" t="s">
        <v>2766</v>
      </c>
      <c r="G397" s="537"/>
      <c r="H397" s="538"/>
      <c r="I397" s="538"/>
      <c r="J397" s="537" t="str">
        <f t="shared" si="7"/>
        <v>SPI-1: Pourcentage de femmes bénéficiant de services de soins prénatals ayant reçu au moins 3 doses de traitement préventif intermittent</v>
      </c>
      <c r="K397" s="549"/>
      <c r="L397" s="550"/>
      <c r="M397" s="551"/>
      <c r="N397" s="538"/>
      <c r="O397" s="538"/>
      <c r="P397" s="538"/>
      <c r="Q397" s="538"/>
      <c r="R397" s="538"/>
      <c r="S397" s="537" t="s">
        <v>2121</v>
      </c>
    </row>
    <row r="398" spans="4:19" x14ac:dyDescent="0.2">
      <c r="D398" s="538" t="s">
        <v>3414</v>
      </c>
      <c r="E398" s="537" t="s">
        <v>3412</v>
      </c>
      <c r="F398" s="538" t="s">
        <v>2766</v>
      </c>
      <c r="G398" s="537"/>
      <c r="H398" s="538"/>
      <c r="I398" s="538"/>
      <c r="J398" s="537" t="str">
        <f t="shared" si="7"/>
        <v>SPI-1: Pourcentage de femmes bénéficiant de services de soins prénatals ayant reçu au moins 3 doses de traitement préventif intermittent</v>
      </c>
      <c r="K398" s="549"/>
      <c r="L398" s="550"/>
      <c r="M398" s="551"/>
      <c r="N398" s="538"/>
      <c r="O398" s="538"/>
      <c r="P398" s="538"/>
      <c r="Q398" s="538"/>
      <c r="R398" s="538"/>
      <c r="S398" s="537" t="s">
        <v>2122</v>
      </c>
    </row>
    <row r="399" spans="4:19" x14ac:dyDescent="0.2">
      <c r="D399" s="538" t="s">
        <v>3415</v>
      </c>
      <c r="E399" s="537" t="s">
        <v>3412</v>
      </c>
      <c r="F399" s="538" t="s">
        <v>2766</v>
      </c>
      <c r="G399" s="537"/>
      <c r="H399" s="538"/>
      <c r="I399" s="538"/>
      <c r="J399" s="537" t="str">
        <f t="shared" si="7"/>
        <v>SPI-1: Pourcentage de femmes bénéficiant de services de soins prénatals ayant reçu au moins 3 doses de traitement préventif intermittent</v>
      </c>
      <c r="K399" s="549"/>
      <c r="L399" s="550"/>
      <c r="M399" s="551"/>
      <c r="N399" s="538"/>
      <c r="O399" s="538"/>
      <c r="P399" s="538"/>
      <c r="Q399" s="538"/>
      <c r="R399" s="538"/>
      <c r="S399" s="537" t="s">
        <v>2123</v>
      </c>
    </row>
    <row r="400" spans="4:19" x14ac:dyDescent="0.2">
      <c r="D400" s="538" t="s">
        <v>3416</v>
      </c>
      <c r="E400" s="537" t="s">
        <v>3412</v>
      </c>
      <c r="F400" s="538" t="s">
        <v>2766</v>
      </c>
      <c r="G400" s="537"/>
      <c r="H400" s="538"/>
      <c r="I400" s="538"/>
      <c r="J400" s="537" t="str">
        <f t="shared" si="7"/>
        <v>SPI-1: Pourcentage de femmes bénéficiant de services de soins prénatals ayant reçu au moins 3 doses de traitement préventif intermittent</v>
      </c>
      <c r="K400" s="549"/>
      <c r="L400" s="550"/>
      <c r="M400" s="551"/>
      <c r="N400" s="538"/>
      <c r="O400" s="538"/>
      <c r="P400" s="538"/>
      <c r="Q400" s="538"/>
      <c r="R400" s="538"/>
      <c r="S400" s="537" t="s">
        <v>2124</v>
      </c>
    </row>
    <row r="401" spans="4:19" x14ac:dyDescent="0.2">
      <c r="D401" s="538" t="s">
        <v>3417</v>
      </c>
      <c r="E401" s="537" t="s">
        <v>3412</v>
      </c>
      <c r="F401" s="538" t="s">
        <v>2766</v>
      </c>
      <c r="G401" s="537"/>
      <c r="H401" s="538"/>
      <c r="I401" s="538"/>
      <c r="J401" s="537" t="str">
        <f t="shared" si="7"/>
        <v>SPI-1: Pourcentage de femmes bénéficiant de services de soins prénatals ayant reçu au moins 3 doses de traitement préventif intermittent</v>
      </c>
      <c r="K401" s="549"/>
      <c r="L401" s="550"/>
      <c r="M401" s="551"/>
      <c r="N401" s="538"/>
      <c r="O401" s="538"/>
      <c r="P401" s="538"/>
      <c r="Q401" s="538"/>
      <c r="R401" s="538"/>
      <c r="S401" s="537" t="s">
        <v>2125</v>
      </c>
    </row>
    <row r="402" spans="4:19" x14ac:dyDescent="0.2">
      <c r="D402" s="538" t="s">
        <v>3418</v>
      </c>
      <c r="E402" s="537" t="s">
        <v>3412</v>
      </c>
      <c r="F402" s="538" t="s">
        <v>2766</v>
      </c>
      <c r="G402" s="537"/>
      <c r="H402" s="538"/>
      <c r="I402" s="538"/>
      <c r="J402" s="537" t="str">
        <f t="shared" si="7"/>
        <v>SPI-1: Pourcentage de femmes bénéficiant de services de soins prénatals ayant reçu au moins 3 doses de traitement préventif intermittent</v>
      </c>
      <c r="K402" s="549"/>
      <c r="L402" s="550"/>
      <c r="M402" s="551"/>
      <c r="N402" s="538"/>
      <c r="O402" s="538"/>
      <c r="P402" s="538"/>
      <c r="Q402" s="538"/>
      <c r="R402" s="538"/>
      <c r="S402" s="537" t="s">
        <v>2126</v>
      </c>
    </row>
    <row r="403" spans="4:19" x14ac:dyDescent="0.2">
      <c r="D403" s="538" t="s">
        <v>3419</v>
      </c>
      <c r="E403" s="537" t="s">
        <v>3412</v>
      </c>
      <c r="F403" s="538" t="s">
        <v>2766</v>
      </c>
      <c r="G403" s="537"/>
      <c r="H403" s="538"/>
      <c r="I403" s="538"/>
      <c r="J403" s="537" t="str">
        <f t="shared" si="7"/>
        <v>SPI-1: Pourcentage de femmes bénéficiant de services de soins prénatals ayant reçu au moins 3 doses de traitement préventif intermittent</v>
      </c>
      <c r="K403" s="549"/>
      <c r="L403" s="550"/>
      <c r="M403" s="551"/>
      <c r="N403" s="538"/>
      <c r="O403" s="538"/>
      <c r="P403" s="538"/>
      <c r="Q403" s="538"/>
      <c r="R403" s="538"/>
      <c r="S403" s="537" t="s">
        <v>2127</v>
      </c>
    </row>
    <row r="404" spans="4:19" x14ac:dyDescent="0.2">
      <c r="D404" s="538" t="s">
        <v>3420</v>
      </c>
      <c r="E404" s="537" t="s">
        <v>3412</v>
      </c>
      <c r="F404" s="538" t="s">
        <v>2766</v>
      </c>
      <c r="G404" s="537"/>
      <c r="H404" s="538"/>
      <c r="I404" s="538"/>
      <c r="J404" s="537" t="str">
        <f t="shared" si="7"/>
        <v>SPI-1: Pourcentage de femmes bénéficiant de services de soins prénatals ayant reçu au moins 3 doses de traitement préventif intermittent</v>
      </c>
      <c r="K404" s="549"/>
      <c r="L404" s="550"/>
      <c r="M404" s="551"/>
      <c r="N404" s="538"/>
      <c r="O404" s="538"/>
      <c r="P404" s="538"/>
      <c r="Q404" s="538"/>
      <c r="R404" s="538"/>
      <c r="S404" s="537" t="s">
        <v>2128</v>
      </c>
    </row>
    <row r="405" spans="4:19" x14ac:dyDescent="0.2">
      <c r="D405" s="538" t="s">
        <v>3421</v>
      </c>
      <c r="E405" s="537" t="s">
        <v>3412</v>
      </c>
      <c r="F405" s="538" t="s">
        <v>2766</v>
      </c>
      <c r="G405" s="537"/>
      <c r="H405" s="538"/>
      <c r="I405" s="538"/>
      <c r="J405" s="537" t="str">
        <f t="shared" si="7"/>
        <v>SPI-1: Pourcentage de femmes bénéficiant de services de soins prénatals ayant reçu au moins 3 doses de traitement préventif intermittent</v>
      </c>
      <c r="K405" s="549"/>
      <c r="L405" s="550"/>
      <c r="M405" s="551"/>
      <c r="N405" s="538"/>
      <c r="O405" s="538"/>
      <c r="P405" s="538"/>
      <c r="Q405" s="538"/>
      <c r="R405" s="538"/>
      <c r="S405" s="537" t="s">
        <v>2129</v>
      </c>
    </row>
    <row r="406" spans="4:19" x14ac:dyDescent="0.2">
      <c r="D406" s="538" t="s">
        <v>3422</v>
      </c>
      <c r="E406" s="537" t="s">
        <v>3423</v>
      </c>
      <c r="F406" s="538" t="s">
        <v>2798</v>
      </c>
      <c r="G406" s="537"/>
      <c r="H406" s="538"/>
      <c r="I406" s="538"/>
      <c r="J406" s="537" t="str">
        <f t="shared" si="7"/>
        <v>M&amp;E-1: Pourcentage d’entités déclarantes présentant leurs rapports dans les délais selon les directives nationales</v>
      </c>
      <c r="K406" s="549"/>
      <c r="L406" s="550"/>
      <c r="M406" s="551"/>
      <c r="N406" s="538"/>
      <c r="O406" s="538"/>
      <c r="P406" s="538"/>
      <c r="Q406" s="538"/>
      <c r="R406" s="538"/>
      <c r="S406" s="537" t="s">
        <v>2130</v>
      </c>
    </row>
    <row r="407" spans="4:19" x14ac:dyDescent="0.2">
      <c r="D407" s="538" t="s">
        <v>3424</v>
      </c>
      <c r="E407" s="537" t="s">
        <v>3423</v>
      </c>
      <c r="F407" s="538" t="s">
        <v>2798</v>
      </c>
      <c r="G407" s="537"/>
      <c r="H407" s="538"/>
      <c r="I407" s="538"/>
      <c r="J407" s="537" t="str">
        <f t="shared" si="7"/>
        <v>M&amp;E-1: Pourcentage d’entités déclarantes présentant leurs rapports dans les délais selon les directives nationales</v>
      </c>
      <c r="K407" s="549"/>
      <c r="L407" s="550"/>
      <c r="M407" s="551"/>
      <c r="N407" s="538"/>
      <c r="O407" s="538"/>
      <c r="P407" s="538"/>
      <c r="Q407" s="538"/>
      <c r="R407" s="538"/>
      <c r="S407" s="537" t="s">
        <v>2131</v>
      </c>
    </row>
    <row r="408" spans="4:19" x14ac:dyDescent="0.2">
      <c r="D408" s="538" t="s">
        <v>3425</v>
      </c>
      <c r="E408" s="537" t="s">
        <v>3423</v>
      </c>
      <c r="F408" s="538" t="s">
        <v>2798</v>
      </c>
      <c r="G408" s="537"/>
      <c r="H408" s="538"/>
      <c r="I408" s="538"/>
      <c r="J408" s="537" t="str">
        <f t="shared" si="7"/>
        <v>M&amp;E-1: Pourcentage d’entités déclarantes présentant leurs rapports dans les délais selon les directives nationales</v>
      </c>
      <c r="K408" s="549"/>
      <c r="L408" s="550"/>
      <c r="M408" s="551"/>
      <c r="N408" s="538"/>
      <c r="O408" s="538"/>
      <c r="P408" s="538"/>
      <c r="Q408" s="538"/>
      <c r="R408" s="538"/>
      <c r="S408" s="537" t="s">
        <v>2132</v>
      </c>
    </row>
    <row r="409" spans="4:19" x14ac:dyDescent="0.2">
      <c r="D409" s="538" t="s">
        <v>3426</v>
      </c>
      <c r="E409" s="537" t="s">
        <v>3423</v>
      </c>
      <c r="F409" s="538" t="s">
        <v>2798</v>
      </c>
      <c r="G409" s="537"/>
      <c r="H409" s="538"/>
      <c r="I409" s="538"/>
      <c r="J409" s="537" t="str">
        <f t="shared" si="7"/>
        <v>M&amp;E-1: Pourcentage d’entités déclarantes présentant leurs rapports dans les délais selon les directives nationales</v>
      </c>
      <c r="K409" s="549"/>
      <c r="L409" s="550"/>
      <c r="M409" s="551"/>
      <c r="N409" s="538"/>
      <c r="O409" s="538"/>
      <c r="P409" s="538"/>
      <c r="Q409" s="538"/>
      <c r="R409" s="538"/>
      <c r="S409" s="537" t="s">
        <v>2133</v>
      </c>
    </row>
    <row r="410" spans="4:19" x14ac:dyDescent="0.2">
      <c r="D410" s="538" t="s">
        <v>3427</v>
      </c>
      <c r="E410" s="537" t="s">
        <v>3423</v>
      </c>
      <c r="F410" s="538" t="s">
        <v>2798</v>
      </c>
      <c r="G410" s="537"/>
      <c r="H410" s="538"/>
      <c r="I410" s="538"/>
      <c r="J410" s="537" t="str">
        <f t="shared" si="7"/>
        <v>M&amp;E-1: Pourcentage d’entités déclarantes présentant leurs rapports dans les délais selon les directives nationales</v>
      </c>
      <c r="K410" s="549"/>
      <c r="L410" s="550"/>
      <c r="M410" s="551"/>
      <c r="N410" s="538"/>
      <c r="O410" s="538"/>
      <c r="P410" s="538"/>
      <c r="Q410" s="538"/>
      <c r="R410" s="538"/>
      <c r="S410" s="537" t="s">
        <v>2134</v>
      </c>
    </row>
    <row r="411" spans="4:19" x14ac:dyDescent="0.2">
      <c r="D411" s="538" t="s">
        <v>3428</v>
      </c>
      <c r="E411" s="537" t="s">
        <v>3423</v>
      </c>
      <c r="F411" s="538" t="s">
        <v>2798</v>
      </c>
      <c r="G411" s="537"/>
      <c r="H411" s="538"/>
      <c r="I411" s="538"/>
      <c r="J411" s="537" t="str">
        <f t="shared" si="7"/>
        <v>M&amp;E-1: Pourcentage d’entités déclarantes présentant leurs rapports dans les délais selon les directives nationales</v>
      </c>
      <c r="K411" s="549"/>
      <c r="L411" s="550"/>
      <c r="M411" s="551"/>
      <c r="N411" s="538"/>
      <c r="O411" s="538"/>
      <c r="P411" s="538"/>
      <c r="Q411" s="538"/>
      <c r="R411" s="538"/>
      <c r="S411" s="537" t="s">
        <v>2135</v>
      </c>
    </row>
    <row r="412" spans="4:19" x14ac:dyDescent="0.2">
      <c r="D412" s="538" t="s">
        <v>3429</v>
      </c>
      <c r="E412" s="537" t="s">
        <v>3423</v>
      </c>
      <c r="F412" s="538" t="s">
        <v>2798</v>
      </c>
      <c r="G412" s="537"/>
      <c r="H412" s="538"/>
      <c r="I412" s="538"/>
      <c r="J412" s="537" t="str">
        <f t="shared" si="7"/>
        <v>M&amp;E-1: Pourcentage d’entités déclarantes présentant leurs rapports dans les délais selon les directives nationales</v>
      </c>
      <c r="K412" s="549"/>
      <c r="L412" s="550"/>
      <c r="M412" s="551"/>
      <c r="N412" s="538"/>
      <c r="O412" s="538"/>
      <c r="P412" s="538"/>
      <c r="Q412" s="538"/>
      <c r="R412" s="538"/>
      <c r="S412" s="537" t="s">
        <v>2136</v>
      </c>
    </row>
    <row r="413" spans="4:19" x14ac:dyDescent="0.2">
      <c r="D413" s="538" t="s">
        <v>3430</v>
      </c>
      <c r="E413" s="537" t="s">
        <v>3423</v>
      </c>
      <c r="F413" s="538" t="s">
        <v>2798</v>
      </c>
      <c r="G413" s="537"/>
      <c r="H413" s="538"/>
      <c r="I413" s="538"/>
      <c r="J413" s="537" t="str">
        <f t="shared" si="7"/>
        <v>M&amp;E-1: Pourcentage d’entités déclarantes présentant leurs rapports dans les délais selon les directives nationales</v>
      </c>
      <c r="K413" s="549"/>
      <c r="L413" s="550"/>
      <c r="M413" s="551"/>
      <c r="N413" s="538"/>
      <c r="O413" s="538"/>
      <c r="P413" s="538"/>
      <c r="Q413" s="538"/>
      <c r="R413" s="538"/>
      <c r="S413" s="537" t="s">
        <v>2137</v>
      </c>
    </row>
    <row r="414" spans="4:19" x14ac:dyDescent="0.2">
      <c r="D414" s="538" t="s">
        <v>3431</v>
      </c>
      <c r="E414" s="537" t="s">
        <v>3423</v>
      </c>
      <c r="F414" s="538" t="s">
        <v>2798</v>
      </c>
      <c r="G414" s="537"/>
      <c r="H414" s="538"/>
      <c r="I414" s="538"/>
      <c r="J414" s="537" t="str">
        <f t="shared" si="7"/>
        <v>M&amp;E-1: Pourcentage d’entités déclarantes présentant leurs rapports dans les délais selon les directives nationales</v>
      </c>
      <c r="K414" s="549"/>
      <c r="L414" s="550"/>
      <c r="M414" s="551"/>
      <c r="N414" s="538"/>
      <c r="O414" s="538"/>
      <c r="P414" s="538"/>
      <c r="Q414" s="538"/>
      <c r="R414" s="538"/>
      <c r="S414" s="537" t="s">
        <v>2138</v>
      </c>
    </row>
    <row r="415" spans="4:19" x14ac:dyDescent="0.2">
      <c r="D415" s="538" t="s">
        <v>3432</v>
      </c>
      <c r="E415" s="537" t="s">
        <v>3423</v>
      </c>
      <c r="F415" s="538" t="s">
        <v>2798</v>
      </c>
      <c r="G415" s="537"/>
      <c r="H415" s="538"/>
      <c r="I415" s="538"/>
      <c r="J415" s="537" t="str">
        <f t="shared" si="7"/>
        <v>M&amp;E-1: Pourcentage d’entités déclarantes présentant leurs rapports dans les délais selon les directives nationales</v>
      </c>
      <c r="K415" s="549"/>
      <c r="L415" s="550"/>
      <c r="M415" s="551"/>
      <c r="N415" s="538"/>
      <c r="O415" s="538"/>
      <c r="P415" s="538"/>
      <c r="Q415" s="538"/>
      <c r="R415" s="538"/>
      <c r="S415" s="537" t="s">
        <v>2139</v>
      </c>
    </row>
    <row r="416" spans="4:19" x14ac:dyDescent="0.2">
      <c r="D416" s="538" t="s">
        <v>3433</v>
      </c>
      <c r="E416" s="537" t="s">
        <v>3434</v>
      </c>
      <c r="F416" s="538"/>
      <c r="G416" s="537"/>
      <c r="H416" s="538"/>
      <c r="I416" s="538"/>
      <c r="J416" s="537" t="str">
        <f t="shared" si="7"/>
        <v/>
      </c>
      <c r="K416" s="549"/>
      <c r="L416" s="550"/>
      <c r="M416" s="551"/>
      <c r="N416" s="538"/>
      <c r="O416" s="538"/>
      <c r="P416" s="538"/>
      <c r="Q416" s="538"/>
      <c r="R416" s="538"/>
      <c r="S416" s="537" t="s">
        <v>2140</v>
      </c>
    </row>
    <row r="417" spans="4:19" x14ac:dyDescent="0.2">
      <c r="D417" s="538" t="s">
        <v>3435</v>
      </c>
      <c r="E417" s="537" t="s">
        <v>3434</v>
      </c>
      <c r="F417" s="538"/>
      <c r="G417" s="537"/>
      <c r="H417" s="538"/>
      <c r="I417" s="538"/>
      <c r="J417" s="537" t="str">
        <f t="shared" si="7"/>
        <v/>
      </c>
      <c r="K417" s="549"/>
      <c r="L417" s="550"/>
      <c r="M417" s="551"/>
      <c r="N417" s="538"/>
      <c r="O417" s="538"/>
      <c r="P417" s="538"/>
      <c r="Q417" s="538"/>
      <c r="R417" s="538"/>
      <c r="S417" s="537" t="s">
        <v>2141</v>
      </c>
    </row>
    <row r="418" spans="4:19" x14ac:dyDescent="0.2">
      <c r="D418" s="538" t="s">
        <v>3436</v>
      </c>
      <c r="E418" s="537" t="s">
        <v>3434</v>
      </c>
      <c r="F418" s="538"/>
      <c r="G418" s="537"/>
      <c r="H418" s="538"/>
      <c r="I418" s="538"/>
      <c r="J418" s="537" t="str">
        <f t="shared" si="7"/>
        <v/>
      </c>
      <c r="K418" s="549"/>
      <c r="L418" s="550"/>
      <c r="M418" s="551"/>
      <c r="N418" s="538"/>
      <c r="O418" s="538"/>
      <c r="P418" s="538"/>
      <c r="Q418" s="538"/>
      <c r="R418" s="538"/>
      <c r="S418" s="537" t="s">
        <v>2142</v>
      </c>
    </row>
    <row r="419" spans="4:19" x14ac:dyDescent="0.2">
      <c r="D419" s="538" t="s">
        <v>3437</v>
      </c>
      <c r="E419" s="537" t="s">
        <v>3434</v>
      </c>
      <c r="F419" s="538"/>
      <c r="G419" s="537"/>
      <c r="H419" s="538"/>
      <c r="I419" s="538"/>
      <c r="J419" s="537" t="str">
        <f t="shared" si="7"/>
        <v/>
      </c>
      <c r="K419" s="549"/>
      <c r="L419" s="550"/>
      <c r="M419" s="551"/>
      <c r="N419" s="538"/>
      <c r="O419" s="538"/>
      <c r="P419" s="538"/>
      <c r="Q419" s="538"/>
      <c r="R419" s="538"/>
      <c r="S419" s="537" t="s">
        <v>2143</v>
      </c>
    </row>
    <row r="420" spans="4:19" x14ac:dyDescent="0.2">
      <c r="D420" s="538" t="s">
        <v>3438</v>
      </c>
      <c r="E420" s="537" t="s">
        <v>3434</v>
      </c>
      <c r="F420" s="538"/>
      <c r="G420" s="537"/>
      <c r="H420" s="538"/>
      <c r="I420" s="538"/>
      <c r="J420" s="537" t="str">
        <f t="shared" si="7"/>
        <v/>
      </c>
      <c r="K420" s="549"/>
      <c r="L420" s="550"/>
      <c r="M420" s="551"/>
      <c r="N420" s="538"/>
      <c r="O420" s="538"/>
      <c r="P420" s="538"/>
      <c r="Q420" s="538"/>
      <c r="R420" s="538"/>
      <c r="S420" s="537" t="s">
        <v>2144</v>
      </c>
    </row>
    <row r="421" spans="4:19" x14ac:dyDescent="0.2">
      <c r="D421" s="538" t="s">
        <v>3439</v>
      </c>
      <c r="E421" s="537" t="s">
        <v>3434</v>
      </c>
      <c r="F421" s="538"/>
      <c r="G421" s="537"/>
      <c r="H421" s="538"/>
      <c r="I421" s="538"/>
      <c r="J421" s="537" t="str">
        <f t="shared" si="7"/>
        <v/>
      </c>
      <c r="K421" s="549"/>
      <c r="L421" s="550"/>
      <c r="M421" s="551"/>
      <c r="N421" s="538"/>
      <c r="O421" s="538"/>
      <c r="P421" s="538"/>
      <c r="Q421" s="538"/>
      <c r="R421" s="538"/>
      <c r="S421" s="537" t="s">
        <v>2145</v>
      </c>
    </row>
    <row r="422" spans="4:19" x14ac:dyDescent="0.2">
      <c r="D422" s="538" t="s">
        <v>3440</v>
      </c>
      <c r="E422" s="537" t="s">
        <v>3434</v>
      </c>
      <c r="F422" s="538"/>
      <c r="G422" s="537"/>
      <c r="H422" s="538"/>
      <c r="I422" s="538"/>
      <c r="J422" s="537" t="str">
        <f t="shared" si="7"/>
        <v/>
      </c>
      <c r="K422" s="549"/>
      <c r="L422" s="550"/>
      <c r="M422" s="551"/>
      <c r="N422" s="538"/>
      <c r="O422" s="538"/>
      <c r="P422" s="538"/>
      <c r="Q422" s="538"/>
      <c r="R422" s="538"/>
      <c r="S422" s="537" t="s">
        <v>2146</v>
      </c>
    </row>
    <row r="423" spans="4:19" x14ac:dyDescent="0.2">
      <c r="D423" s="538" t="s">
        <v>3441</v>
      </c>
      <c r="E423" s="537" t="s">
        <v>3434</v>
      </c>
      <c r="F423" s="538"/>
      <c r="G423" s="537"/>
      <c r="H423" s="538"/>
      <c r="I423" s="538"/>
      <c r="J423" s="537" t="str">
        <f t="shared" si="7"/>
        <v/>
      </c>
      <c r="K423" s="549"/>
      <c r="L423" s="550"/>
      <c r="M423" s="551"/>
      <c r="N423" s="538"/>
      <c r="O423" s="538"/>
      <c r="P423" s="538"/>
      <c r="Q423" s="538"/>
      <c r="R423" s="538"/>
      <c r="S423" s="537" t="s">
        <v>2147</v>
      </c>
    </row>
    <row r="424" spans="4:19" x14ac:dyDescent="0.2">
      <c r="D424" s="538" t="s">
        <v>3442</v>
      </c>
      <c r="E424" s="537" t="s">
        <v>3434</v>
      </c>
      <c r="F424" s="538"/>
      <c r="G424" s="537"/>
      <c r="H424" s="538"/>
      <c r="I424" s="538"/>
      <c r="J424" s="537" t="str">
        <f t="shared" si="7"/>
        <v/>
      </c>
      <c r="K424" s="549"/>
      <c r="L424" s="550"/>
      <c r="M424" s="551"/>
      <c r="N424" s="538"/>
      <c r="O424" s="538"/>
      <c r="P424" s="538"/>
      <c r="Q424" s="538"/>
      <c r="R424" s="538"/>
      <c r="S424" s="537" t="s">
        <v>2148</v>
      </c>
    </row>
    <row r="425" spans="4:19" x14ac:dyDescent="0.2">
      <c r="D425" s="538" t="s">
        <v>3443</v>
      </c>
      <c r="E425" s="537" t="s">
        <v>3434</v>
      </c>
      <c r="F425" s="538"/>
      <c r="G425" s="537"/>
      <c r="H425" s="538"/>
      <c r="I425" s="538"/>
      <c r="J425" s="537" t="str">
        <f t="shared" si="7"/>
        <v/>
      </c>
      <c r="K425" s="549"/>
      <c r="L425" s="550"/>
      <c r="M425" s="551"/>
      <c r="N425" s="538"/>
      <c r="O425" s="538"/>
      <c r="P425" s="538"/>
      <c r="Q425" s="538"/>
      <c r="R425" s="538"/>
      <c r="S425" s="537" t="s">
        <v>2149</v>
      </c>
    </row>
    <row r="426" spans="4:19" x14ac:dyDescent="0.2">
      <c r="D426" s="538" t="s">
        <v>3444</v>
      </c>
      <c r="E426" s="537" t="s">
        <v>3445</v>
      </c>
      <c r="F426" s="538"/>
      <c r="G426" s="537"/>
      <c r="H426" s="538"/>
      <c r="I426" s="538"/>
      <c r="J426" s="537" t="str">
        <f t="shared" si="7"/>
        <v/>
      </c>
      <c r="K426" s="549"/>
      <c r="L426" s="550"/>
      <c r="M426" s="551"/>
      <c r="N426" s="538"/>
      <c r="O426" s="538"/>
      <c r="P426" s="538"/>
      <c r="Q426" s="538"/>
      <c r="R426" s="538"/>
      <c r="S426" s="537" t="s">
        <v>2150</v>
      </c>
    </row>
    <row r="427" spans="4:19" x14ac:dyDescent="0.2">
      <c r="D427" s="538" t="s">
        <v>3446</v>
      </c>
      <c r="E427" s="537" t="s">
        <v>3445</v>
      </c>
      <c r="F427" s="538"/>
      <c r="G427" s="537"/>
      <c r="H427" s="538"/>
      <c r="I427" s="538"/>
      <c r="J427" s="537" t="str">
        <f t="shared" si="7"/>
        <v/>
      </c>
      <c r="K427" s="549"/>
      <c r="L427" s="550"/>
      <c r="M427" s="551"/>
      <c r="N427" s="538"/>
      <c r="O427" s="538"/>
      <c r="P427" s="538"/>
      <c r="Q427" s="538"/>
      <c r="R427" s="538"/>
      <c r="S427" s="537" t="s">
        <v>2151</v>
      </c>
    </row>
    <row r="428" spans="4:19" x14ac:dyDescent="0.2">
      <c r="D428" s="538" t="s">
        <v>3447</v>
      </c>
      <c r="E428" s="537" t="s">
        <v>3445</v>
      </c>
      <c r="F428" s="538"/>
      <c r="G428" s="537"/>
      <c r="H428" s="538"/>
      <c r="I428" s="538"/>
      <c r="J428" s="537" t="str">
        <f t="shared" si="7"/>
        <v/>
      </c>
      <c r="K428" s="549"/>
      <c r="L428" s="550"/>
      <c r="M428" s="551"/>
      <c r="N428" s="538"/>
      <c r="O428" s="538"/>
      <c r="P428" s="538"/>
      <c r="Q428" s="538"/>
      <c r="R428" s="538"/>
      <c r="S428" s="537" t="s">
        <v>2152</v>
      </c>
    </row>
    <row r="429" spans="4:19" x14ac:dyDescent="0.2">
      <c r="D429" s="538" t="s">
        <v>3448</v>
      </c>
      <c r="E429" s="537" t="s">
        <v>3445</v>
      </c>
      <c r="F429" s="538"/>
      <c r="G429" s="537"/>
      <c r="H429" s="538"/>
      <c r="I429" s="538"/>
      <c r="J429" s="537" t="str">
        <f t="shared" si="7"/>
        <v/>
      </c>
      <c r="K429" s="549"/>
      <c r="L429" s="550"/>
      <c r="M429" s="551"/>
      <c r="N429" s="538"/>
      <c r="O429" s="538"/>
      <c r="P429" s="538"/>
      <c r="Q429" s="538"/>
      <c r="R429" s="538"/>
      <c r="S429" s="537" t="s">
        <v>2153</v>
      </c>
    </row>
    <row r="430" spans="4:19" x14ac:dyDescent="0.2">
      <c r="D430" s="538" t="s">
        <v>3449</v>
      </c>
      <c r="E430" s="537" t="s">
        <v>3445</v>
      </c>
      <c r="F430" s="538"/>
      <c r="G430" s="537"/>
      <c r="H430" s="538"/>
      <c r="I430" s="538"/>
      <c r="J430" s="537" t="str">
        <f t="shared" si="7"/>
        <v/>
      </c>
      <c r="K430" s="549"/>
      <c r="L430" s="550"/>
      <c r="M430" s="551"/>
      <c r="N430" s="538"/>
      <c r="O430" s="538"/>
      <c r="P430" s="538"/>
      <c r="Q430" s="538"/>
      <c r="R430" s="538"/>
      <c r="S430" s="537" t="s">
        <v>2154</v>
      </c>
    </row>
    <row r="431" spans="4:19" x14ac:dyDescent="0.2">
      <c r="D431" s="538" t="s">
        <v>3450</v>
      </c>
      <c r="E431" s="537" t="s">
        <v>3445</v>
      </c>
      <c r="F431" s="538"/>
      <c r="G431" s="537"/>
      <c r="H431" s="538"/>
      <c r="I431" s="538"/>
      <c r="J431" s="537" t="str">
        <f t="shared" si="7"/>
        <v/>
      </c>
      <c r="K431" s="549"/>
      <c r="L431" s="550"/>
      <c r="M431" s="551"/>
      <c r="N431" s="538"/>
      <c r="O431" s="538"/>
      <c r="P431" s="538"/>
      <c r="Q431" s="538"/>
      <c r="R431" s="538"/>
      <c r="S431" s="537" t="s">
        <v>2155</v>
      </c>
    </row>
    <row r="432" spans="4:19" x14ac:dyDescent="0.2">
      <c r="D432" s="538" t="s">
        <v>3451</v>
      </c>
      <c r="E432" s="537" t="s">
        <v>3445</v>
      </c>
      <c r="F432" s="538"/>
      <c r="G432" s="537"/>
      <c r="H432" s="538"/>
      <c r="I432" s="538"/>
      <c r="J432" s="537" t="str">
        <f t="shared" si="7"/>
        <v/>
      </c>
      <c r="K432" s="549"/>
      <c r="L432" s="550"/>
      <c r="M432" s="551"/>
      <c r="N432" s="538"/>
      <c r="O432" s="538"/>
      <c r="P432" s="538"/>
      <c r="Q432" s="538"/>
      <c r="R432" s="538"/>
      <c r="S432" s="537" t="s">
        <v>2156</v>
      </c>
    </row>
    <row r="433" spans="4:19" x14ac:dyDescent="0.2">
      <c r="D433" s="538" t="s">
        <v>3452</v>
      </c>
      <c r="E433" s="537" t="s">
        <v>3445</v>
      </c>
      <c r="F433" s="538"/>
      <c r="G433" s="537"/>
      <c r="H433" s="538"/>
      <c r="I433" s="538"/>
      <c r="J433" s="537" t="str">
        <f t="shared" si="7"/>
        <v/>
      </c>
      <c r="K433" s="549"/>
      <c r="L433" s="550"/>
      <c r="M433" s="551"/>
      <c r="N433" s="538"/>
      <c r="O433" s="538"/>
      <c r="P433" s="538"/>
      <c r="Q433" s="538"/>
      <c r="R433" s="538"/>
      <c r="S433" s="537" t="s">
        <v>2157</v>
      </c>
    </row>
    <row r="434" spans="4:19" x14ac:dyDescent="0.2">
      <c r="D434" s="538" t="s">
        <v>3453</v>
      </c>
      <c r="E434" s="537" t="s">
        <v>3445</v>
      </c>
      <c r="F434" s="538"/>
      <c r="G434" s="537"/>
      <c r="H434" s="538"/>
      <c r="I434" s="538"/>
      <c r="J434" s="537" t="str">
        <f t="shared" si="7"/>
        <v/>
      </c>
      <c r="K434" s="549"/>
      <c r="L434" s="550"/>
      <c r="M434" s="551"/>
      <c r="N434" s="538"/>
      <c r="O434" s="538"/>
      <c r="P434" s="538"/>
      <c r="Q434" s="538"/>
      <c r="R434" s="538"/>
      <c r="S434" s="537" t="s">
        <v>2158</v>
      </c>
    </row>
    <row r="435" spans="4:19" x14ac:dyDescent="0.2">
      <c r="D435" s="538" t="s">
        <v>3454</v>
      </c>
      <c r="E435" s="537" t="s">
        <v>3445</v>
      </c>
      <c r="F435" s="538"/>
      <c r="G435" s="537"/>
      <c r="H435" s="538"/>
      <c r="I435" s="538"/>
      <c r="J435" s="537" t="str">
        <f t="shared" si="7"/>
        <v/>
      </c>
      <c r="K435" s="549"/>
      <c r="L435" s="550"/>
      <c r="M435" s="551"/>
      <c r="N435" s="538"/>
      <c r="O435" s="538"/>
      <c r="P435" s="538"/>
      <c r="Q435" s="538"/>
      <c r="R435" s="538"/>
      <c r="S435" s="537" t="s">
        <v>2159</v>
      </c>
    </row>
    <row r="436" spans="4:19" x14ac:dyDescent="0.2">
      <c r="D436" s="538" t="s">
        <v>3455</v>
      </c>
      <c r="E436" s="537" t="s">
        <v>3456</v>
      </c>
      <c r="F436" s="538"/>
      <c r="G436" s="537"/>
      <c r="H436" s="538"/>
      <c r="I436" s="538"/>
      <c r="J436" s="537" t="str">
        <f t="shared" si="7"/>
        <v/>
      </c>
      <c r="K436" s="549"/>
      <c r="L436" s="550"/>
      <c r="M436" s="551"/>
      <c r="N436" s="538"/>
      <c r="O436" s="538"/>
      <c r="P436" s="538"/>
      <c r="Q436" s="538"/>
      <c r="R436" s="538"/>
      <c r="S436" s="537" t="s">
        <v>2160</v>
      </c>
    </row>
    <row r="437" spans="4:19" x14ac:dyDescent="0.2">
      <c r="D437" s="538" t="s">
        <v>3457</v>
      </c>
      <c r="E437" s="537" t="s">
        <v>3456</v>
      </c>
      <c r="F437" s="538"/>
      <c r="G437" s="537"/>
      <c r="H437" s="538"/>
      <c r="I437" s="538"/>
      <c r="J437" s="537" t="str">
        <f t="shared" si="7"/>
        <v/>
      </c>
      <c r="K437" s="549"/>
      <c r="L437" s="550"/>
      <c r="M437" s="551"/>
      <c r="N437" s="538"/>
      <c r="O437" s="538"/>
      <c r="P437" s="538"/>
      <c r="Q437" s="538"/>
      <c r="R437" s="538"/>
      <c r="S437" s="537" t="s">
        <v>2161</v>
      </c>
    </row>
    <row r="438" spans="4:19" x14ac:dyDescent="0.2">
      <c r="D438" s="538" t="s">
        <v>3458</v>
      </c>
      <c r="E438" s="537" t="s">
        <v>3456</v>
      </c>
      <c r="F438" s="538"/>
      <c r="G438" s="537"/>
      <c r="H438" s="538"/>
      <c r="I438" s="538"/>
      <c r="J438" s="537" t="str">
        <f t="shared" si="7"/>
        <v/>
      </c>
      <c r="K438" s="549"/>
      <c r="L438" s="550"/>
      <c r="M438" s="551"/>
      <c r="N438" s="538"/>
      <c r="O438" s="538"/>
      <c r="P438" s="538"/>
      <c r="Q438" s="538"/>
      <c r="R438" s="538"/>
      <c r="S438" s="537" t="s">
        <v>2162</v>
      </c>
    </row>
    <row r="439" spans="4:19" x14ac:dyDescent="0.2">
      <c r="D439" s="538" t="s">
        <v>3459</v>
      </c>
      <c r="E439" s="537" t="s">
        <v>3456</v>
      </c>
      <c r="F439" s="538"/>
      <c r="G439" s="537"/>
      <c r="H439" s="538"/>
      <c r="I439" s="538"/>
      <c r="J439" s="537" t="str">
        <f t="shared" si="7"/>
        <v/>
      </c>
      <c r="K439" s="549"/>
      <c r="L439" s="550"/>
      <c r="M439" s="551"/>
      <c r="N439" s="538"/>
      <c r="O439" s="538"/>
      <c r="P439" s="538"/>
      <c r="Q439" s="538"/>
      <c r="R439" s="538"/>
      <c r="S439" s="537" t="s">
        <v>2163</v>
      </c>
    </row>
    <row r="440" spans="4:19" x14ac:dyDescent="0.2">
      <c r="D440" s="538" t="s">
        <v>3460</v>
      </c>
      <c r="E440" s="537" t="s">
        <v>3456</v>
      </c>
      <c r="F440" s="538"/>
      <c r="G440" s="537"/>
      <c r="H440" s="538"/>
      <c r="I440" s="538"/>
      <c r="J440" s="537" t="str">
        <f t="shared" si="7"/>
        <v/>
      </c>
      <c r="K440" s="549"/>
      <c r="L440" s="550"/>
      <c r="M440" s="551"/>
      <c r="N440" s="538"/>
      <c r="O440" s="538"/>
      <c r="P440" s="538"/>
      <c r="Q440" s="538"/>
      <c r="R440" s="538"/>
      <c r="S440" s="537" t="s">
        <v>2164</v>
      </c>
    </row>
    <row r="441" spans="4:19" x14ac:dyDescent="0.2">
      <c r="D441" s="538" t="s">
        <v>3461</v>
      </c>
      <c r="E441" s="537" t="s">
        <v>3456</v>
      </c>
      <c r="F441" s="538"/>
      <c r="G441" s="537"/>
      <c r="H441" s="538"/>
      <c r="I441" s="538"/>
      <c r="J441" s="537" t="str">
        <f t="shared" si="7"/>
        <v/>
      </c>
      <c r="K441" s="549"/>
      <c r="L441" s="550"/>
      <c r="M441" s="551"/>
      <c r="N441" s="538"/>
      <c r="O441" s="538"/>
      <c r="P441" s="538"/>
      <c r="Q441" s="538"/>
      <c r="R441" s="538"/>
      <c r="S441" s="537" t="s">
        <v>2165</v>
      </c>
    </row>
    <row r="442" spans="4:19" x14ac:dyDescent="0.2">
      <c r="D442" s="538" t="s">
        <v>3462</v>
      </c>
      <c r="E442" s="537" t="s">
        <v>3456</v>
      </c>
      <c r="F442" s="538"/>
      <c r="G442" s="537"/>
      <c r="H442" s="538"/>
      <c r="I442" s="538"/>
      <c r="J442" s="537" t="str">
        <f t="shared" si="7"/>
        <v/>
      </c>
      <c r="K442" s="549"/>
      <c r="L442" s="550"/>
      <c r="M442" s="551"/>
      <c r="N442" s="538"/>
      <c r="O442" s="538"/>
      <c r="P442" s="538"/>
      <c r="Q442" s="538"/>
      <c r="R442" s="538"/>
      <c r="S442" s="537" t="s">
        <v>2166</v>
      </c>
    </row>
    <row r="443" spans="4:19" x14ac:dyDescent="0.2">
      <c r="D443" s="538" t="s">
        <v>3463</v>
      </c>
      <c r="E443" s="537" t="s">
        <v>3456</v>
      </c>
      <c r="F443" s="538"/>
      <c r="G443" s="537"/>
      <c r="H443" s="538"/>
      <c r="I443" s="538"/>
      <c r="J443" s="537" t="str">
        <f t="shared" si="7"/>
        <v/>
      </c>
      <c r="K443" s="549"/>
      <c r="L443" s="550"/>
      <c r="M443" s="551"/>
      <c r="N443" s="538"/>
      <c r="O443" s="538"/>
      <c r="P443" s="538"/>
      <c r="Q443" s="538"/>
      <c r="R443" s="538"/>
      <c r="S443" s="537" t="s">
        <v>2167</v>
      </c>
    </row>
    <row r="444" spans="4:19" x14ac:dyDescent="0.2">
      <c r="D444" s="538" t="s">
        <v>3464</v>
      </c>
      <c r="E444" s="537" t="s">
        <v>3456</v>
      </c>
      <c r="F444" s="538"/>
      <c r="G444" s="537"/>
      <c r="H444" s="538"/>
      <c r="I444" s="538"/>
      <c r="J444" s="537" t="str">
        <f t="shared" ref="J444:J507" si="8">F444&amp;H444&amp;I444</f>
        <v/>
      </c>
      <c r="K444" s="549"/>
      <c r="L444" s="550"/>
      <c r="M444" s="551"/>
      <c r="N444" s="538"/>
      <c r="O444" s="538"/>
      <c r="P444" s="538"/>
      <c r="Q444" s="538"/>
      <c r="R444" s="538"/>
      <c r="S444" s="537" t="s">
        <v>2168</v>
      </c>
    </row>
    <row r="445" spans="4:19" x14ac:dyDescent="0.2">
      <c r="D445" s="538" t="s">
        <v>3465</v>
      </c>
      <c r="E445" s="537" t="s">
        <v>3456</v>
      </c>
      <c r="F445" s="538"/>
      <c r="G445" s="537"/>
      <c r="H445" s="538"/>
      <c r="I445" s="538"/>
      <c r="J445" s="537" t="str">
        <f t="shared" si="8"/>
        <v/>
      </c>
      <c r="K445" s="549"/>
      <c r="L445" s="550"/>
      <c r="M445" s="551"/>
      <c r="N445" s="538"/>
      <c r="O445" s="538"/>
      <c r="P445" s="538"/>
      <c r="Q445" s="538"/>
      <c r="R445" s="538"/>
      <c r="S445" s="537" t="s">
        <v>2169</v>
      </c>
    </row>
    <row r="446" spans="4:19" x14ac:dyDescent="0.2">
      <c r="D446" s="538" t="s">
        <v>3466</v>
      </c>
      <c r="E446" s="537" t="s">
        <v>3467</v>
      </c>
      <c r="F446" s="538"/>
      <c r="G446" s="537"/>
      <c r="H446" s="538"/>
      <c r="I446" s="538"/>
      <c r="J446" s="537" t="str">
        <f t="shared" si="8"/>
        <v/>
      </c>
      <c r="K446" s="549"/>
      <c r="L446" s="550"/>
      <c r="M446" s="551"/>
      <c r="N446" s="538"/>
      <c r="O446" s="538"/>
      <c r="P446" s="538"/>
      <c r="Q446" s="538"/>
      <c r="R446" s="538"/>
      <c r="S446" s="537" t="s">
        <v>2170</v>
      </c>
    </row>
    <row r="447" spans="4:19" x14ac:dyDescent="0.2">
      <c r="D447" s="538" t="s">
        <v>3468</v>
      </c>
      <c r="E447" s="537" t="s">
        <v>3467</v>
      </c>
      <c r="F447" s="538"/>
      <c r="G447" s="537"/>
      <c r="H447" s="538"/>
      <c r="I447" s="538"/>
      <c r="J447" s="537" t="str">
        <f t="shared" si="8"/>
        <v/>
      </c>
      <c r="K447" s="549"/>
      <c r="L447" s="550"/>
      <c r="M447" s="551"/>
      <c r="N447" s="538"/>
      <c r="O447" s="538"/>
      <c r="P447" s="538"/>
      <c r="Q447" s="538"/>
      <c r="R447" s="538"/>
      <c r="S447" s="537" t="s">
        <v>2171</v>
      </c>
    </row>
    <row r="448" spans="4:19" x14ac:dyDescent="0.2">
      <c r="D448" s="538" t="s">
        <v>3469</v>
      </c>
      <c r="E448" s="537" t="s">
        <v>3467</v>
      </c>
      <c r="F448" s="538"/>
      <c r="G448" s="537"/>
      <c r="H448" s="538"/>
      <c r="I448" s="538"/>
      <c r="J448" s="537" t="str">
        <f t="shared" si="8"/>
        <v/>
      </c>
      <c r="K448" s="549"/>
      <c r="L448" s="550"/>
      <c r="M448" s="551"/>
      <c r="N448" s="538"/>
      <c r="O448" s="538"/>
      <c r="P448" s="538"/>
      <c r="Q448" s="538"/>
      <c r="R448" s="538"/>
      <c r="S448" s="537" t="s">
        <v>2172</v>
      </c>
    </row>
    <row r="449" spans="4:19" x14ac:dyDescent="0.2">
      <c r="D449" s="538" t="s">
        <v>3470</v>
      </c>
      <c r="E449" s="537" t="s">
        <v>3467</v>
      </c>
      <c r="F449" s="538"/>
      <c r="G449" s="537"/>
      <c r="H449" s="538"/>
      <c r="I449" s="538"/>
      <c r="J449" s="537" t="str">
        <f t="shared" si="8"/>
        <v/>
      </c>
      <c r="K449" s="549"/>
      <c r="L449" s="550"/>
      <c r="M449" s="551"/>
      <c r="N449" s="538"/>
      <c r="O449" s="538"/>
      <c r="P449" s="538"/>
      <c r="Q449" s="538"/>
      <c r="R449" s="538"/>
      <c r="S449" s="537" t="s">
        <v>2173</v>
      </c>
    </row>
    <row r="450" spans="4:19" x14ac:dyDescent="0.2">
      <c r="D450" s="538" t="s">
        <v>3471</v>
      </c>
      <c r="E450" s="537" t="s">
        <v>3467</v>
      </c>
      <c r="F450" s="538"/>
      <c r="G450" s="537"/>
      <c r="H450" s="538"/>
      <c r="I450" s="538"/>
      <c r="J450" s="537" t="str">
        <f t="shared" si="8"/>
        <v/>
      </c>
      <c r="K450" s="549"/>
      <c r="L450" s="550"/>
      <c r="M450" s="551"/>
      <c r="N450" s="538"/>
      <c r="O450" s="538"/>
      <c r="P450" s="538"/>
      <c r="Q450" s="538"/>
      <c r="R450" s="538"/>
      <c r="S450" s="537" t="s">
        <v>2174</v>
      </c>
    </row>
    <row r="451" spans="4:19" x14ac:dyDescent="0.2">
      <c r="D451" s="538" t="s">
        <v>3472</v>
      </c>
      <c r="E451" s="537" t="s">
        <v>3467</v>
      </c>
      <c r="F451" s="538"/>
      <c r="G451" s="537"/>
      <c r="H451" s="538"/>
      <c r="I451" s="538"/>
      <c r="J451" s="537" t="str">
        <f t="shared" si="8"/>
        <v/>
      </c>
      <c r="K451" s="549"/>
      <c r="L451" s="550"/>
      <c r="M451" s="551"/>
      <c r="N451" s="538"/>
      <c r="O451" s="538"/>
      <c r="P451" s="538"/>
      <c r="Q451" s="538"/>
      <c r="R451" s="538"/>
      <c r="S451" s="537" t="s">
        <v>2175</v>
      </c>
    </row>
    <row r="452" spans="4:19" x14ac:dyDescent="0.2">
      <c r="D452" s="538" t="s">
        <v>3473</v>
      </c>
      <c r="E452" s="537" t="s">
        <v>3467</v>
      </c>
      <c r="F452" s="538"/>
      <c r="G452" s="537"/>
      <c r="H452" s="538"/>
      <c r="I452" s="538"/>
      <c r="J452" s="537" t="str">
        <f t="shared" si="8"/>
        <v/>
      </c>
      <c r="K452" s="549"/>
      <c r="L452" s="550"/>
      <c r="M452" s="551"/>
      <c r="N452" s="538"/>
      <c r="O452" s="538"/>
      <c r="P452" s="538"/>
      <c r="Q452" s="538"/>
      <c r="R452" s="538"/>
      <c r="S452" s="537" t="s">
        <v>2176</v>
      </c>
    </row>
    <row r="453" spans="4:19" x14ac:dyDescent="0.2">
      <c r="D453" s="538" t="s">
        <v>3474</v>
      </c>
      <c r="E453" s="537" t="s">
        <v>3467</v>
      </c>
      <c r="F453" s="538"/>
      <c r="G453" s="537"/>
      <c r="H453" s="538"/>
      <c r="I453" s="538"/>
      <c r="J453" s="537" t="str">
        <f t="shared" si="8"/>
        <v/>
      </c>
      <c r="K453" s="549"/>
      <c r="L453" s="550"/>
      <c r="M453" s="551"/>
      <c r="N453" s="538"/>
      <c r="O453" s="538"/>
      <c r="P453" s="538"/>
      <c r="Q453" s="538"/>
      <c r="R453" s="538"/>
      <c r="S453" s="537" t="s">
        <v>2177</v>
      </c>
    </row>
    <row r="454" spans="4:19" x14ac:dyDescent="0.2">
      <c r="D454" s="538" t="s">
        <v>3475</v>
      </c>
      <c r="E454" s="537" t="s">
        <v>3467</v>
      </c>
      <c r="F454" s="538"/>
      <c r="G454" s="537"/>
      <c r="H454" s="538"/>
      <c r="I454" s="538"/>
      <c r="J454" s="537" t="str">
        <f t="shared" si="8"/>
        <v/>
      </c>
      <c r="K454" s="549"/>
      <c r="L454" s="550"/>
      <c r="M454" s="551"/>
      <c r="N454" s="538"/>
      <c r="O454" s="538"/>
      <c r="P454" s="538"/>
      <c r="Q454" s="538"/>
      <c r="R454" s="538"/>
      <c r="S454" s="537" t="s">
        <v>2178</v>
      </c>
    </row>
    <row r="455" spans="4:19" x14ac:dyDescent="0.2">
      <c r="D455" s="538" t="s">
        <v>3476</v>
      </c>
      <c r="E455" s="537" t="s">
        <v>3467</v>
      </c>
      <c r="F455" s="538"/>
      <c r="G455" s="537"/>
      <c r="H455" s="538"/>
      <c r="I455" s="538"/>
      <c r="J455" s="537" t="str">
        <f t="shared" si="8"/>
        <v/>
      </c>
      <c r="K455" s="549"/>
      <c r="L455" s="550"/>
      <c r="M455" s="551"/>
      <c r="N455" s="538"/>
      <c r="O455" s="538"/>
      <c r="P455" s="538"/>
      <c r="Q455" s="538"/>
      <c r="R455" s="538"/>
      <c r="S455" s="537" t="s">
        <v>2179</v>
      </c>
    </row>
    <row r="456" spans="4:19" x14ac:dyDescent="0.2">
      <c r="D456" s="538" t="s">
        <v>3477</v>
      </c>
      <c r="E456" s="537" t="s">
        <v>3478</v>
      </c>
      <c r="F456" s="538"/>
      <c r="G456" s="537"/>
      <c r="H456" s="538"/>
      <c r="I456" s="538"/>
      <c r="J456" s="537" t="str">
        <f t="shared" si="8"/>
        <v/>
      </c>
      <c r="K456" s="549"/>
      <c r="L456" s="550"/>
      <c r="M456" s="551"/>
      <c r="N456" s="538"/>
      <c r="O456" s="538"/>
      <c r="P456" s="538"/>
      <c r="Q456" s="538"/>
      <c r="R456" s="538"/>
      <c r="S456" s="537" t="s">
        <v>2180</v>
      </c>
    </row>
    <row r="457" spans="4:19" x14ac:dyDescent="0.2">
      <c r="D457" s="538" t="s">
        <v>3479</v>
      </c>
      <c r="E457" s="537" t="s">
        <v>3478</v>
      </c>
      <c r="F457" s="538"/>
      <c r="G457" s="537"/>
      <c r="H457" s="538"/>
      <c r="I457" s="538"/>
      <c r="J457" s="537" t="str">
        <f t="shared" si="8"/>
        <v/>
      </c>
      <c r="K457" s="549"/>
      <c r="L457" s="550"/>
      <c r="M457" s="551"/>
      <c r="N457" s="538"/>
      <c r="O457" s="538"/>
      <c r="P457" s="538"/>
      <c r="Q457" s="538"/>
      <c r="R457" s="538"/>
      <c r="S457" s="537" t="s">
        <v>2181</v>
      </c>
    </row>
    <row r="458" spans="4:19" x14ac:dyDescent="0.2">
      <c r="D458" s="538" t="s">
        <v>3480</v>
      </c>
      <c r="E458" s="537" t="s">
        <v>3478</v>
      </c>
      <c r="F458" s="538"/>
      <c r="G458" s="537"/>
      <c r="H458" s="538"/>
      <c r="I458" s="538"/>
      <c r="J458" s="537" t="str">
        <f t="shared" si="8"/>
        <v/>
      </c>
      <c r="K458" s="549"/>
      <c r="L458" s="550"/>
      <c r="M458" s="551"/>
      <c r="N458" s="538"/>
      <c r="O458" s="538"/>
      <c r="P458" s="538"/>
      <c r="Q458" s="538"/>
      <c r="R458" s="538"/>
      <c r="S458" s="537" t="s">
        <v>2182</v>
      </c>
    </row>
    <row r="459" spans="4:19" x14ac:dyDescent="0.2">
      <c r="D459" s="538" t="s">
        <v>3481</v>
      </c>
      <c r="E459" s="537" t="s">
        <v>3478</v>
      </c>
      <c r="F459" s="538"/>
      <c r="G459" s="537"/>
      <c r="H459" s="538"/>
      <c r="I459" s="538"/>
      <c r="J459" s="537" t="str">
        <f t="shared" si="8"/>
        <v/>
      </c>
      <c r="K459" s="549"/>
      <c r="L459" s="550"/>
      <c r="M459" s="551"/>
      <c r="N459" s="538"/>
      <c r="O459" s="538"/>
      <c r="P459" s="538"/>
      <c r="Q459" s="538"/>
      <c r="R459" s="538"/>
      <c r="S459" s="537" t="s">
        <v>2183</v>
      </c>
    </row>
    <row r="460" spans="4:19" x14ac:dyDescent="0.2">
      <c r="D460" s="538" t="s">
        <v>3482</v>
      </c>
      <c r="E460" s="537" t="s">
        <v>3478</v>
      </c>
      <c r="F460" s="538"/>
      <c r="G460" s="537"/>
      <c r="H460" s="538"/>
      <c r="I460" s="538"/>
      <c r="J460" s="537" t="str">
        <f t="shared" si="8"/>
        <v/>
      </c>
      <c r="K460" s="549"/>
      <c r="L460" s="550"/>
      <c r="M460" s="551"/>
      <c r="N460" s="538"/>
      <c r="O460" s="538"/>
      <c r="P460" s="538"/>
      <c r="Q460" s="538"/>
      <c r="R460" s="538"/>
      <c r="S460" s="537" t="s">
        <v>2184</v>
      </c>
    </row>
    <row r="461" spans="4:19" x14ac:dyDescent="0.2">
      <c r="D461" s="538" t="s">
        <v>3483</v>
      </c>
      <c r="E461" s="537" t="s">
        <v>3478</v>
      </c>
      <c r="F461" s="538"/>
      <c r="G461" s="537"/>
      <c r="H461" s="538"/>
      <c r="I461" s="538"/>
      <c r="J461" s="537" t="str">
        <f t="shared" si="8"/>
        <v/>
      </c>
      <c r="K461" s="549"/>
      <c r="L461" s="550"/>
      <c r="M461" s="551"/>
      <c r="N461" s="538"/>
      <c r="O461" s="538"/>
      <c r="P461" s="538"/>
      <c r="Q461" s="538"/>
      <c r="R461" s="538"/>
      <c r="S461" s="537" t="s">
        <v>2185</v>
      </c>
    </row>
    <row r="462" spans="4:19" x14ac:dyDescent="0.2">
      <c r="D462" s="538" t="s">
        <v>3484</v>
      </c>
      <c r="E462" s="537" t="s">
        <v>3478</v>
      </c>
      <c r="F462" s="538"/>
      <c r="G462" s="537"/>
      <c r="H462" s="538"/>
      <c r="I462" s="538"/>
      <c r="J462" s="537" t="str">
        <f t="shared" si="8"/>
        <v/>
      </c>
      <c r="K462" s="549"/>
      <c r="L462" s="550"/>
      <c r="M462" s="551"/>
      <c r="N462" s="538"/>
      <c r="O462" s="538"/>
      <c r="P462" s="538"/>
      <c r="Q462" s="538"/>
      <c r="R462" s="538"/>
      <c r="S462" s="537" t="s">
        <v>2186</v>
      </c>
    </row>
    <row r="463" spans="4:19" x14ac:dyDescent="0.2">
      <c r="D463" s="538" t="s">
        <v>3485</v>
      </c>
      <c r="E463" s="537" t="s">
        <v>3478</v>
      </c>
      <c r="F463" s="538"/>
      <c r="G463" s="537"/>
      <c r="H463" s="538"/>
      <c r="I463" s="538"/>
      <c r="J463" s="537" t="str">
        <f t="shared" si="8"/>
        <v/>
      </c>
      <c r="K463" s="549"/>
      <c r="L463" s="550"/>
      <c r="M463" s="551"/>
      <c r="N463" s="538"/>
      <c r="O463" s="538"/>
      <c r="P463" s="538"/>
      <c r="Q463" s="538"/>
      <c r="R463" s="538"/>
      <c r="S463" s="537" t="s">
        <v>2187</v>
      </c>
    </row>
    <row r="464" spans="4:19" x14ac:dyDescent="0.2">
      <c r="D464" s="538" t="s">
        <v>3486</v>
      </c>
      <c r="E464" s="537" t="s">
        <v>3478</v>
      </c>
      <c r="F464" s="538"/>
      <c r="G464" s="537"/>
      <c r="H464" s="538"/>
      <c r="I464" s="538"/>
      <c r="J464" s="537" t="str">
        <f t="shared" si="8"/>
        <v/>
      </c>
      <c r="K464" s="549"/>
      <c r="L464" s="550"/>
      <c r="M464" s="551"/>
      <c r="N464" s="538"/>
      <c r="O464" s="538"/>
      <c r="P464" s="538"/>
      <c r="Q464" s="538"/>
      <c r="R464" s="538"/>
      <c r="S464" s="537" t="s">
        <v>2188</v>
      </c>
    </row>
    <row r="465" spans="4:19" x14ac:dyDescent="0.2">
      <c r="D465" s="538" t="s">
        <v>3487</v>
      </c>
      <c r="E465" s="537" t="s">
        <v>3478</v>
      </c>
      <c r="F465" s="538"/>
      <c r="G465" s="537"/>
      <c r="H465" s="538"/>
      <c r="I465" s="538"/>
      <c r="J465" s="537" t="str">
        <f t="shared" si="8"/>
        <v/>
      </c>
      <c r="K465" s="549"/>
      <c r="L465" s="550"/>
      <c r="M465" s="551"/>
      <c r="N465" s="538"/>
      <c r="O465" s="538"/>
      <c r="P465" s="538"/>
      <c r="Q465" s="538"/>
      <c r="R465" s="538"/>
      <c r="S465" s="537" t="s">
        <v>2189</v>
      </c>
    </row>
    <row r="466" spans="4:19" x14ac:dyDescent="0.2">
      <c r="D466" s="538" t="s">
        <v>3488</v>
      </c>
      <c r="E466" s="537" t="s">
        <v>3489</v>
      </c>
      <c r="F466" s="538"/>
      <c r="G466" s="537"/>
      <c r="H466" s="538"/>
      <c r="I466" s="538"/>
      <c r="J466" s="537" t="str">
        <f t="shared" si="8"/>
        <v/>
      </c>
      <c r="K466" s="549"/>
      <c r="L466" s="550"/>
      <c r="M466" s="551"/>
      <c r="N466" s="538"/>
      <c r="O466" s="538"/>
      <c r="P466" s="538"/>
      <c r="Q466" s="538"/>
      <c r="R466" s="538"/>
      <c r="S466" s="537" t="s">
        <v>2190</v>
      </c>
    </row>
    <row r="467" spans="4:19" x14ac:dyDescent="0.2">
      <c r="D467" s="538" t="s">
        <v>3490</v>
      </c>
      <c r="E467" s="537" t="s">
        <v>3489</v>
      </c>
      <c r="F467" s="538"/>
      <c r="G467" s="537"/>
      <c r="H467" s="538"/>
      <c r="I467" s="538"/>
      <c r="J467" s="537" t="str">
        <f t="shared" si="8"/>
        <v/>
      </c>
      <c r="K467" s="549"/>
      <c r="L467" s="550"/>
      <c r="M467" s="551"/>
      <c r="N467" s="538"/>
      <c r="O467" s="538"/>
      <c r="P467" s="538"/>
      <c r="Q467" s="538"/>
      <c r="R467" s="538"/>
      <c r="S467" s="537" t="s">
        <v>2191</v>
      </c>
    </row>
    <row r="468" spans="4:19" x14ac:dyDescent="0.2">
      <c r="D468" s="538" t="s">
        <v>3491</v>
      </c>
      <c r="E468" s="537" t="s">
        <v>3489</v>
      </c>
      <c r="F468" s="538"/>
      <c r="G468" s="537"/>
      <c r="H468" s="538"/>
      <c r="I468" s="538"/>
      <c r="J468" s="537" t="str">
        <f t="shared" si="8"/>
        <v/>
      </c>
      <c r="K468" s="549"/>
      <c r="L468" s="550"/>
      <c r="M468" s="551"/>
      <c r="N468" s="538"/>
      <c r="O468" s="538"/>
      <c r="P468" s="538"/>
      <c r="Q468" s="538"/>
      <c r="R468" s="538"/>
      <c r="S468" s="537" t="s">
        <v>2192</v>
      </c>
    </row>
    <row r="469" spans="4:19" x14ac:dyDescent="0.2">
      <c r="D469" s="538" t="s">
        <v>3492</v>
      </c>
      <c r="E469" s="537" t="s">
        <v>3489</v>
      </c>
      <c r="F469" s="538"/>
      <c r="G469" s="537"/>
      <c r="H469" s="538"/>
      <c r="I469" s="538"/>
      <c r="J469" s="537" t="str">
        <f t="shared" si="8"/>
        <v/>
      </c>
      <c r="K469" s="549"/>
      <c r="L469" s="550"/>
      <c r="M469" s="551"/>
      <c r="N469" s="538"/>
      <c r="O469" s="538"/>
      <c r="P469" s="538"/>
      <c r="Q469" s="538"/>
      <c r="R469" s="538"/>
      <c r="S469" s="537" t="s">
        <v>2193</v>
      </c>
    </row>
    <row r="470" spans="4:19" x14ac:dyDescent="0.2">
      <c r="D470" s="538" t="s">
        <v>3493</v>
      </c>
      <c r="E470" s="537" t="s">
        <v>3489</v>
      </c>
      <c r="F470" s="538"/>
      <c r="G470" s="537"/>
      <c r="H470" s="538"/>
      <c r="I470" s="538"/>
      <c r="J470" s="537" t="str">
        <f t="shared" si="8"/>
        <v/>
      </c>
      <c r="K470" s="549"/>
      <c r="L470" s="550"/>
      <c r="M470" s="551"/>
      <c r="N470" s="538"/>
      <c r="O470" s="538"/>
      <c r="P470" s="538"/>
      <c r="Q470" s="538"/>
      <c r="R470" s="538"/>
      <c r="S470" s="537" t="s">
        <v>2194</v>
      </c>
    </row>
    <row r="471" spans="4:19" x14ac:dyDescent="0.2">
      <c r="D471" s="538" t="s">
        <v>3494</v>
      </c>
      <c r="E471" s="537" t="s">
        <v>3489</v>
      </c>
      <c r="F471" s="538"/>
      <c r="G471" s="537"/>
      <c r="H471" s="538"/>
      <c r="I471" s="538"/>
      <c r="J471" s="537" t="str">
        <f t="shared" si="8"/>
        <v/>
      </c>
      <c r="K471" s="549"/>
      <c r="L471" s="550"/>
      <c r="M471" s="551"/>
      <c r="N471" s="538"/>
      <c r="O471" s="538"/>
      <c r="P471" s="538"/>
      <c r="Q471" s="538"/>
      <c r="R471" s="538"/>
      <c r="S471" s="537" t="s">
        <v>2195</v>
      </c>
    </row>
    <row r="472" spans="4:19" x14ac:dyDescent="0.2">
      <c r="D472" s="538" t="s">
        <v>3495</v>
      </c>
      <c r="E472" s="537" t="s">
        <v>3489</v>
      </c>
      <c r="F472" s="538"/>
      <c r="G472" s="537"/>
      <c r="H472" s="538"/>
      <c r="I472" s="538"/>
      <c r="J472" s="537" t="str">
        <f t="shared" si="8"/>
        <v/>
      </c>
      <c r="K472" s="549"/>
      <c r="L472" s="550"/>
      <c r="M472" s="551"/>
      <c r="N472" s="538"/>
      <c r="O472" s="538"/>
      <c r="P472" s="538"/>
      <c r="Q472" s="538"/>
      <c r="R472" s="538"/>
      <c r="S472" s="537" t="s">
        <v>2196</v>
      </c>
    </row>
    <row r="473" spans="4:19" x14ac:dyDescent="0.2">
      <c r="D473" s="538" t="s">
        <v>3496</v>
      </c>
      <c r="E473" s="537" t="s">
        <v>3489</v>
      </c>
      <c r="F473" s="538"/>
      <c r="G473" s="537"/>
      <c r="H473" s="538"/>
      <c r="I473" s="538"/>
      <c r="J473" s="537" t="str">
        <f t="shared" si="8"/>
        <v/>
      </c>
      <c r="K473" s="549"/>
      <c r="L473" s="550"/>
      <c r="M473" s="551"/>
      <c r="N473" s="538"/>
      <c r="O473" s="538"/>
      <c r="P473" s="538"/>
      <c r="Q473" s="538"/>
      <c r="R473" s="538"/>
      <c r="S473" s="537" t="s">
        <v>2197</v>
      </c>
    </row>
    <row r="474" spans="4:19" x14ac:dyDescent="0.2">
      <c r="D474" s="538" t="s">
        <v>3497</v>
      </c>
      <c r="E474" s="537" t="s">
        <v>3489</v>
      </c>
      <c r="F474" s="538"/>
      <c r="G474" s="537"/>
      <c r="H474" s="538"/>
      <c r="I474" s="538"/>
      <c r="J474" s="537" t="str">
        <f t="shared" si="8"/>
        <v/>
      </c>
      <c r="K474" s="549"/>
      <c r="L474" s="550"/>
      <c r="M474" s="551"/>
      <c r="N474" s="538"/>
      <c r="O474" s="538"/>
      <c r="P474" s="538"/>
      <c r="Q474" s="538"/>
      <c r="R474" s="538"/>
      <c r="S474" s="537" t="s">
        <v>2198</v>
      </c>
    </row>
    <row r="475" spans="4:19" x14ac:dyDescent="0.2">
      <c r="D475" s="538" t="s">
        <v>3498</v>
      </c>
      <c r="E475" s="537" t="s">
        <v>3489</v>
      </c>
      <c r="F475" s="538"/>
      <c r="G475" s="537"/>
      <c r="H475" s="538"/>
      <c r="I475" s="538"/>
      <c r="J475" s="537" t="str">
        <f t="shared" si="8"/>
        <v/>
      </c>
      <c r="K475" s="549"/>
      <c r="L475" s="550"/>
      <c r="M475" s="551"/>
      <c r="N475" s="538"/>
      <c r="O475" s="538"/>
      <c r="P475" s="538"/>
      <c r="Q475" s="538"/>
      <c r="R475" s="538"/>
      <c r="S475" s="537" t="s">
        <v>2199</v>
      </c>
    </row>
    <row r="476" spans="4:19" x14ac:dyDescent="0.2">
      <c r="D476" s="538" t="s">
        <v>3499</v>
      </c>
      <c r="E476" s="537" t="s">
        <v>3500</v>
      </c>
      <c r="F476" s="538"/>
      <c r="G476" s="537"/>
      <c r="H476" s="538"/>
      <c r="I476" s="538"/>
      <c r="J476" s="537" t="str">
        <f t="shared" si="8"/>
        <v/>
      </c>
      <c r="K476" s="549"/>
      <c r="L476" s="550"/>
      <c r="M476" s="551"/>
      <c r="N476" s="538"/>
      <c r="O476" s="538"/>
      <c r="P476" s="538"/>
      <c r="Q476" s="538"/>
      <c r="R476" s="538"/>
      <c r="S476" s="537" t="s">
        <v>2200</v>
      </c>
    </row>
    <row r="477" spans="4:19" x14ac:dyDescent="0.2">
      <c r="D477" s="538" t="s">
        <v>3501</v>
      </c>
      <c r="E477" s="537" t="s">
        <v>3500</v>
      </c>
      <c r="F477" s="538"/>
      <c r="G477" s="537"/>
      <c r="H477" s="538"/>
      <c r="I477" s="538"/>
      <c r="J477" s="537" t="str">
        <f t="shared" si="8"/>
        <v/>
      </c>
      <c r="K477" s="549"/>
      <c r="L477" s="550"/>
      <c r="M477" s="551"/>
      <c r="N477" s="538"/>
      <c r="O477" s="538"/>
      <c r="P477" s="538"/>
      <c r="Q477" s="538"/>
      <c r="R477" s="538"/>
      <c r="S477" s="537" t="s">
        <v>2201</v>
      </c>
    </row>
    <row r="478" spans="4:19" x14ac:dyDescent="0.2">
      <c r="D478" s="538" t="s">
        <v>3502</v>
      </c>
      <c r="E478" s="537" t="s">
        <v>3500</v>
      </c>
      <c r="F478" s="538"/>
      <c r="G478" s="537"/>
      <c r="H478" s="538"/>
      <c r="I478" s="538"/>
      <c r="J478" s="537" t="str">
        <f t="shared" si="8"/>
        <v/>
      </c>
      <c r="K478" s="549"/>
      <c r="L478" s="550"/>
      <c r="M478" s="551"/>
      <c r="N478" s="538"/>
      <c r="O478" s="538"/>
      <c r="P478" s="538"/>
      <c r="Q478" s="538"/>
      <c r="R478" s="538"/>
      <c r="S478" s="537" t="s">
        <v>2202</v>
      </c>
    </row>
    <row r="479" spans="4:19" x14ac:dyDescent="0.2">
      <c r="D479" s="538" t="s">
        <v>3503</v>
      </c>
      <c r="E479" s="537" t="s">
        <v>3500</v>
      </c>
      <c r="F479" s="538"/>
      <c r="G479" s="537"/>
      <c r="H479" s="538"/>
      <c r="I479" s="538"/>
      <c r="J479" s="537" t="str">
        <f t="shared" si="8"/>
        <v/>
      </c>
      <c r="K479" s="549"/>
      <c r="L479" s="550"/>
      <c r="M479" s="551"/>
      <c r="N479" s="538"/>
      <c r="O479" s="538"/>
      <c r="P479" s="538"/>
      <c r="Q479" s="538"/>
      <c r="R479" s="538"/>
      <c r="S479" s="537" t="s">
        <v>2203</v>
      </c>
    </row>
    <row r="480" spans="4:19" x14ac:dyDescent="0.2">
      <c r="D480" s="538" t="s">
        <v>3504</v>
      </c>
      <c r="E480" s="537" t="s">
        <v>3500</v>
      </c>
      <c r="F480" s="538"/>
      <c r="G480" s="537"/>
      <c r="H480" s="538"/>
      <c r="I480" s="538"/>
      <c r="J480" s="537" t="str">
        <f t="shared" si="8"/>
        <v/>
      </c>
      <c r="K480" s="549"/>
      <c r="L480" s="550"/>
      <c r="M480" s="551"/>
      <c r="N480" s="538"/>
      <c r="O480" s="538"/>
      <c r="P480" s="538"/>
      <c r="Q480" s="538"/>
      <c r="R480" s="538"/>
      <c r="S480" s="537" t="s">
        <v>2204</v>
      </c>
    </row>
    <row r="481" spans="4:19" x14ac:dyDescent="0.2">
      <c r="D481" s="538" t="s">
        <v>3505</v>
      </c>
      <c r="E481" s="537" t="s">
        <v>3500</v>
      </c>
      <c r="F481" s="538"/>
      <c r="G481" s="537"/>
      <c r="H481" s="538"/>
      <c r="I481" s="538"/>
      <c r="J481" s="537" t="str">
        <f t="shared" si="8"/>
        <v/>
      </c>
      <c r="K481" s="549"/>
      <c r="L481" s="550"/>
      <c r="M481" s="551"/>
      <c r="N481" s="538"/>
      <c r="O481" s="538"/>
      <c r="P481" s="538"/>
      <c r="Q481" s="538"/>
      <c r="R481" s="538"/>
      <c r="S481" s="537" t="s">
        <v>2205</v>
      </c>
    </row>
    <row r="482" spans="4:19" x14ac:dyDescent="0.2">
      <c r="D482" s="538" t="s">
        <v>3506</v>
      </c>
      <c r="E482" s="537" t="s">
        <v>3500</v>
      </c>
      <c r="F482" s="538"/>
      <c r="G482" s="537"/>
      <c r="H482" s="538"/>
      <c r="I482" s="538"/>
      <c r="J482" s="537" t="str">
        <f t="shared" si="8"/>
        <v/>
      </c>
      <c r="K482" s="549"/>
      <c r="L482" s="550"/>
      <c r="M482" s="551"/>
      <c r="N482" s="538"/>
      <c r="O482" s="538"/>
      <c r="P482" s="538"/>
      <c r="Q482" s="538"/>
      <c r="R482" s="538"/>
      <c r="S482" s="537" t="s">
        <v>2206</v>
      </c>
    </row>
    <row r="483" spans="4:19" x14ac:dyDescent="0.2">
      <c r="D483" s="538" t="s">
        <v>3507</v>
      </c>
      <c r="E483" s="537" t="s">
        <v>3500</v>
      </c>
      <c r="F483" s="538"/>
      <c r="G483" s="537"/>
      <c r="H483" s="538"/>
      <c r="I483" s="538"/>
      <c r="J483" s="537" t="str">
        <f t="shared" si="8"/>
        <v/>
      </c>
      <c r="K483" s="549"/>
      <c r="L483" s="550"/>
      <c r="M483" s="551"/>
      <c r="N483" s="538"/>
      <c r="O483" s="538"/>
      <c r="P483" s="538"/>
      <c r="Q483" s="538"/>
      <c r="R483" s="538"/>
      <c r="S483" s="537" t="s">
        <v>2207</v>
      </c>
    </row>
    <row r="484" spans="4:19" x14ac:dyDescent="0.2">
      <c r="D484" s="538" t="s">
        <v>3508</v>
      </c>
      <c r="E484" s="537" t="s">
        <v>3500</v>
      </c>
      <c r="F484" s="538"/>
      <c r="G484" s="537"/>
      <c r="H484" s="538"/>
      <c r="I484" s="538"/>
      <c r="J484" s="537" t="str">
        <f t="shared" si="8"/>
        <v/>
      </c>
      <c r="K484" s="549"/>
      <c r="L484" s="550"/>
      <c r="M484" s="551"/>
      <c r="N484" s="538"/>
      <c r="O484" s="538"/>
      <c r="P484" s="538"/>
      <c r="Q484" s="538"/>
      <c r="R484" s="538"/>
      <c r="S484" s="537" t="s">
        <v>2208</v>
      </c>
    </row>
    <row r="485" spans="4:19" x14ac:dyDescent="0.2">
      <c r="D485" s="538" t="s">
        <v>3509</v>
      </c>
      <c r="E485" s="537" t="s">
        <v>3500</v>
      </c>
      <c r="F485" s="538"/>
      <c r="G485" s="537"/>
      <c r="H485" s="538"/>
      <c r="I485" s="538"/>
      <c r="J485" s="537" t="str">
        <f t="shared" si="8"/>
        <v/>
      </c>
      <c r="K485" s="549"/>
      <c r="L485" s="550"/>
      <c r="M485" s="551"/>
      <c r="N485" s="538"/>
      <c r="O485" s="538"/>
      <c r="P485" s="538"/>
      <c r="Q485" s="538"/>
      <c r="R485" s="538"/>
      <c r="S485" s="537" t="s">
        <v>2209</v>
      </c>
    </row>
    <row r="486" spans="4:19" x14ac:dyDescent="0.2">
      <c r="D486" s="538" t="s">
        <v>3510</v>
      </c>
      <c r="E486" s="537" t="s">
        <v>3511</v>
      </c>
      <c r="F486" s="538"/>
      <c r="G486" s="537"/>
      <c r="H486" s="538"/>
      <c r="I486" s="538"/>
      <c r="J486" s="537" t="str">
        <f t="shared" si="8"/>
        <v/>
      </c>
      <c r="K486" s="549"/>
      <c r="L486" s="550"/>
      <c r="M486" s="551"/>
      <c r="N486" s="538"/>
      <c r="O486" s="538"/>
      <c r="P486" s="538"/>
      <c r="Q486" s="538"/>
      <c r="R486" s="538"/>
      <c r="S486" s="537" t="s">
        <v>2210</v>
      </c>
    </row>
    <row r="487" spans="4:19" x14ac:dyDescent="0.2">
      <c r="D487" s="538" t="s">
        <v>3512</v>
      </c>
      <c r="E487" s="537" t="s">
        <v>3511</v>
      </c>
      <c r="F487" s="538"/>
      <c r="G487" s="537"/>
      <c r="H487" s="538"/>
      <c r="I487" s="538"/>
      <c r="J487" s="537" t="str">
        <f t="shared" si="8"/>
        <v/>
      </c>
      <c r="K487" s="549"/>
      <c r="L487" s="550"/>
      <c r="M487" s="551"/>
      <c r="N487" s="538"/>
      <c r="O487" s="538"/>
      <c r="P487" s="538"/>
      <c r="Q487" s="538"/>
      <c r="R487" s="538"/>
      <c r="S487" s="537" t="s">
        <v>2211</v>
      </c>
    </row>
    <row r="488" spans="4:19" x14ac:dyDescent="0.2">
      <c r="D488" s="538" t="s">
        <v>3513</v>
      </c>
      <c r="E488" s="537" t="s">
        <v>3511</v>
      </c>
      <c r="F488" s="538"/>
      <c r="G488" s="537"/>
      <c r="H488" s="538"/>
      <c r="I488" s="538"/>
      <c r="J488" s="537" t="str">
        <f t="shared" si="8"/>
        <v/>
      </c>
      <c r="K488" s="549"/>
      <c r="L488" s="550"/>
      <c r="M488" s="551"/>
      <c r="N488" s="538"/>
      <c r="O488" s="538"/>
      <c r="P488" s="538"/>
      <c r="Q488" s="538"/>
      <c r="R488" s="538"/>
      <c r="S488" s="537" t="s">
        <v>2212</v>
      </c>
    </row>
    <row r="489" spans="4:19" x14ac:dyDescent="0.2">
      <c r="D489" s="538" t="s">
        <v>3514</v>
      </c>
      <c r="E489" s="537" t="s">
        <v>3511</v>
      </c>
      <c r="F489" s="538"/>
      <c r="G489" s="537"/>
      <c r="H489" s="538"/>
      <c r="I489" s="538"/>
      <c r="J489" s="537" t="str">
        <f t="shared" si="8"/>
        <v/>
      </c>
      <c r="K489" s="549"/>
      <c r="L489" s="550"/>
      <c r="M489" s="551"/>
      <c r="N489" s="538"/>
      <c r="O489" s="538"/>
      <c r="P489" s="538"/>
      <c r="Q489" s="538"/>
      <c r="R489" s="538"/>
      <c r="S489" s="537" t="s">
        <v>2213</v>
      </c>
    </row>
    <row r="490" spans="4:19" x14ac:dyDescent="0.2">
      <c r="D490" s="538" t="s">
        <v>3515</v>
      </c>
      <c r="E490" s="537" t="s">
        <v>3511</v>
      </c>
      <c r="F490" s="538"/>
      <c r="G490" s="537"/>
      <c r="H490" s="538"/>
      <c r="I490" s="538"/>
      <c r="J490" s="537" t="str">
        <f t="shared" si="8"/>
        <v/>
      </c>
      <c r="K490" s="549"/>
      <c r="L490" s="550"/>
      <c r="M490" s="551"/>
      <c r="N490" s="538"/>
      <c r="O490" s="538"/>
      <c r="P490" s="538"/>
      <c r="Q490" s="538"/>
      <c r="R490" s="538"/>
      <c r="S490" s="537" t="s">
        <v>2214</v>
      </c>
    </row>
    <row r="491" spans="4:19" x14ac:dyDescent="0.2">
      <c r="D491" s="538" t="s">
        <v>3516</v>
      </c>
      <c r="E491" s="537" t="s">
        <v>3511</v>
      </c>
      <c r="F491" s="538"/>
      <c r="G491" s="537"/>
      <c r="H491" s="538"/>
      <c r="I491" s="538"/>
      <c r="J491" s="537" t="str">
        <f t="shared" si="8"/>
        <v/>
      </c>
      <c r="K491" s="549"/>
      <c r="L491" s="550"/>
      <c r="M491" s="551"/>
      <c r="N491" s="538"/>
      <c r="O491" s="538"/>
      <c r="P491" s="538"/>
      <c r="Q491" s="538"/>
      <c r="R491" s="538"/>
      <c r="S491" s="537" t="s">
        <v>2215</v>
      </c>
    </row>
    <row r="492" spans="4:19" x14ac:dyDescent="0.2">
      <c r="D492" s="538" t="s">
        <v>3517</v>
      </c>
      <c r="E492" s="537" t="s">
        <v>3511</v>
      </c>
      <c r="F492" s="538"/>
      <c r="G492" s="537"/>
      <c r="H492" s="538"/>
      <c r="I492" s="538"/>
      <c r="J492" s="537" t="str">
        <f t="shared" si="8"/>
        <v/>
      </c>
      <c r="K492" s="549"/>
      <c r="L492" s="550"/>
      <c r="M492" s="551"/>
      <c r="N492" s="538"/>
      <c r="O492" s="538"/>
      <c r="P492" s="538"/>
      <c r="Q492" s="538"/>
      <c r="R492" s="538"/>
      <c r="S492" s="537" t="s">
        <v>2216</v>
      </c>
    </row>
    <row r="493" spans="4:19" x14ac:dyDescent="0.2">
      <c r="D493" s="538" t="s">
        <v>3518</v>
      </c>
      <c r="E493" s="537" t="s">
        <v>3511</v>
      </c>
      <c r="F493" s="538"/>
      <c r="G493" s="537"/>
      <c r="H493" s="538"/>
      <c r="I493" s="538"/>
      <c r="J493" s="537" t="str">
        <f t="shared" si="8"/>
        <v/>
      </c>
      <c r="K493" s="549"/>
      <c r="L493" s="550"/>
      <c r="M493" s="551"/>
      <c r="N493" s="538"/>
      <c r="O493" s="538"/>
      <c r="P493" s="538"/>
      <c r="Q493" s="538"/>
      <c r="R493" s="538"/>
      <c r="S493" s="537" t="s">
        <v>2217</v>
      </c>
    </row>
    <row r="494" spans="4:19" x14ac:dyDescent="0.2">
      <c r="D494" s="538" t="s">
        <v>3519</v>
      </c>
      <c r="E494" s="537" t="s">
        <v>3511</v>
      </c>
      <c r="F494" s="538"/>
      <c r="G494" s="537"/>
      <c r="H494" s="538"/>
      <c r="I494" s="538"/>
      <c r="J494" s="537" t="str">
        <f t="shared" si="8"/>
        <v/>
      </c>
      <c r="K494" s="549"/>
      <c r="L494" s="550"/>
      <c r="M494" s="551"/>
      <c r="N494" s="538"/>
      <c r="O494" s="538"/>
      <c r="P494" s="538"/>
      <c r="Q494" s="538"/>
      <c r="R494" s="538"/>
      <c r="S494" s="537" t="s">
        <v>2218</v>
      </c>
    </row>
    <row r="495" spans="4:19" x14ac:dyDescent="0.2">
      <c r="D495" s="538" t="s">
        <v>3520</v>
      </c>
      <c r="E495" s="537" t="s">
        <v>3511</v>
      </c>
      <c r="F495" s="538"/>
      <c r="G495" s="537"/>
      <c r="H495" s="538"/>
      <c r="I495" s="538"/>
      <c r="J495" s="537" t="str">
        <f t="shared" si="8"/>
        <v/>
      </c>
      <c r="K495" s="549"/>
      <c r="L495" s="550"/>
      <c r="M495" s="551"/>
      <c r="N495" s="538"/>
      <c r="O495" s="538"/>
      <c r="P495" s="538"/>
      <c r="Q495" s="538"/>
      <c r="R495" s="538"/>
      <c r="S495" s="537" t="s">
        <v>2219</v>
      </c>
    </row>
    <row r="496" spans="4:19" x14ac:dyDescent="0.2">
      <c r="D496" s="538" t="s">
        <v>3521</v>
      </c>
      <c r="E496" s="537" t="s">
        <v>3522</v>
      </c>
      <c r="F496" s="538"/>
      <c r="G496" s="537"/>
      <c r="H496" s="538"/>
      <c r="I496" s="538"/>
      <c r="J496" s="537" t="str">
        <f t="shared" si="8"/>
        <v/>
      </c>
      <c r="K496" s="549"/>
      <c r="L496" s="550"/>
      <c r="M496" s="551"/>
      <c r="N496" s="538"/>
      <c r="O496" s="538"/>
      <c r="P496" s="538"/>
      <c r="Q496" s="538"/>
      <c r="R496" s="538"/>
      <c r="S496" s="537" t="s">
        <v>2220</v>
      </c>
    </row>
    <row r="497" spans="4:19" x14ac:dyDescent="0.2">
      <c r="D497" s="538" t="s">
        <v>3523</v>
      </c>
      <c r="E497" s="537" t="s">
        <v>3522</v>
      </c>
      <c r="F497" s="538"/>
      <c r="G497" s="537"/>
      <c r="H497" s="538"/>
      <c r="I497" s="538"/>
      <c r="J497" s="537" t="str">
        <f t="shared" si="8"/>
        <v/>
      </c>
      <c r="K497" s="549"/>
      <c r="L497" s="550"/>
      <c r="M497" s="551"/>
      <c r="N497" s="538"/>
      <c r="O497" s="538"/>
      <c r="P497" s="538"/>
      <c r="Q497" s="538"/>
      <c r="R497" s="538"/>
      <c r="S497" s="537" t="s">
        <v>2221</v>
      </c>
    </row>
    <row r="498" spans="4:19" x14ac:dyDescent="0.2">
      <c r="D498" s="538" t="s">
        <v>3524</v>
      </c>
      <c r="E498" s="537" t="s">
        <v>3522</v>
      </c>
      <c r="F498" s="538"/>
      <c r="G498" s="537"/>
      <c r="H498" s="538"/>
      <c r="I498" s="538"/>
      <c r="J498" s="537" t="str">
        <f t="shared" si="8"/>
        <v/>
      </c>
      <c r="K498" s="549"/>
      <c r="L498" s="550"/>
      <c r="M498" s="551"/>
      <c r="N498" s="538"/>
      <c r="O498" s="538"/>
      <c r="P498" s="538"/>
      <c r="Q498" s="538"/>
      <c r="R498" s="538"/>
      <c r="S498" s="537" t="s">
        <v>2222</v>
      </c>
    </row>
    <row r="499" spans="4:19" x14ac:dyDescent="0.2">
      <c r="D499" s="538" t="s">
        <v>3525</v>
      </c>
      <c r="E499" s="537" t="s">
        <v>3522</v>
      </c>
      <c r="F499" s="538"/>
      <c r="G499" s="537"/>
      <c r="H499" s="538"/>
      <c r="I499" s="538"/>
      <c r="J499" s="537" t="str">
        <f t="shared" si="8"/>
        <v/>
      </c>
      <c r="K499" s="549"/>
      <c r="L499" s="550"/>
      <c r="M499" s="551"/>
      <c r="N499" s="538"/>
      <c r="O499" s="538"/>
      <c r="P499" s="538"/>
      <c r="Q499" s="538"/>
      <c r="R499" s="538"/>
      <c r="S499" s="537" t="s">
        <v>2223</v>
      </c>
    </row>
    <row r="500" spans="4:19" x14ac:dyDescent="0.2">
      <c r="D500" s="538" t="s">
        <v>3526</v>
      </c>
      <c r="E500" s="537" t="s">
        <v>3522</v>
      </c>
      <c r="F500" s="538"/>
      <c r="G500" s="537"/>
      <c r="H500" s="538"/>
      <c r="I500" s="538"/>
      <c r="J500" s="537" t="str">
        <f t="shared" si="8"/>
        <v/>
      </c>
      <c r="K500" s="549"/>
      <c r="L500" s="550"/>
      <c r="M500" s="551"/>
      <c r="N500" s="538"/>
      <c r="O500" s="538"/>
      <c r="P500" s="538"/>
      <c r="Q500" s="538"/>
      <c r="R500" s="538"/>
      <c r="S500" s="537" t="s">
        <v>2224</v>
      </c>
    </row>
    <row r="501" spans="4:19" x14ac:dyDescent="0.2">
      <c r="D501" s="538" t="s">
        <v>3527</v>
      </c>
      <c r="E501" s="537" t="s">
        <v>3522</v>
      </c>
      <c r="F501" s="538"/>
      <c r="G501" s="537"/>
      <c r="H501" s="538"/>
      <c r="I501" s="538"/>
      <c r="J501" s="537" t="str">
        <f t="shared" si="8"/>
        <v/>
      </c>
      <c r="K501" s="549"/>
      <c r="L501" s="550"/>
      <c r="M501" s="551"/>
      <c r="N501" s="538"/>
      <c r="O501" s="538"/>
      <c r="P501" s="538"/>
      <c r="Q501" s="538"/>
      <c r="R501" s="538"/>
      <c r="S501" s="537" t="s">
        <v>2225</v>
      </c>
    </row>
    <row r="502" spans="4:19" x14ac:dyDescent="0.2">
      <c r="D502" s="538" t="s">
        <v>3528</v>
      </c>
      <c r="E502" s="537" t="s">
        <v>3522</v>
      </c>
      <c r="F502" s="538"/>
      <c r="G502" s="537"/>
      <c r="H502" s="538"/>
      <c r="I502" s="538"/>
      <c r="J502" s="537" t="str">
        <f t="shared" si="8"/>
        <v/>
      </c>
      <c r="K502" s="549"/>
      <c r="L502" s="550"/>
      <c r="M502" s="551"/>
      <c r="N502" s="538"/>
      <c r="O502" s="538"/>
      <c r="P502" s="538"/>
      <c r="Q502" s="538"/>
      <c r="R502" s="538"/>
      <c r="S502" s="537" t="s">
        <v>2226</v>
      </c>
    </row>
    <row r="503" spans="4:19" x14ac:dyDescent="0.2">
      <c r="D503" s="538" t="s">
        <v>3529</v>
      </c>
      <c r="E503" s="537" t="s">
        <v>3522</v>
      </c>
      <c r="F503" s="538"/>
      <c r="G503" s="537"/>
      <c r="H503" s="538"/>
      <c r="I503" s="538"/>
      <c r="J503" s="537" t="str">
        <f t="shared" si="8"/>
        <v/>
      </c>
      <c r="K503" s="549"/>
      <c r="L503" s="550"/>
      <c r="M503" s="551"/>
      <c r="N503" s="538"/>
      <c r="O503" s="538"/>
      <c r="P503" s="538"/>
      <c r="Q503" s="538"/>
      <c r="R503" s="538"/>
      <c r="S503" s="537" t="s">
        <v>2227</v>
      </c>
    </row>
    <row r="504" spans="4:19" x14ac:dyDescent="0.2">
      <c r="D504" s="538" t="s">
        <v>3530</v>
      </c>
      <c r="E504" s="537" t="s">
        <v>3522</v>
      </c>
      <c r="F504" s="538"/>
      <c r="G504" s="537"/>
      <c r="H504" s="538"/>
      <c r="I504" s="538"/>
      <c r="J504" s="537" t="str">
        <f t="shared" si="8"/>
        <v/>
      </c>
      <c r="K504" s="549"/>
      <c r="L504" s="550"/>
      <c r="M504" s="551"/>
      <c r="N504" s="538"/>
      <c r="O504" s="538"/>
      <c r="P504" s="538"/>
      <c r="Q504" s="538"/>
      <c r="R504" s="538"/>
      <c r="S504" s="537" t="s">
        <v>2228</v>
      </c>
    </row>
    <row r="505" spans="4:19" x14ac:dyDescent="0.2">
      <c r="D505" s="538" t="s">
        <v>3531</v>
      </c>
      <c r="E505" s="537" t="s">
        <v>3522</v>
      </c>
      <c r="F505" s="538"/>
      <c r="G505" s="537"/>
      <c r="H505" s="538"/>
      <c r="I505" s="538"/>
      <c r="J505" s="537" t="str">
        <f t="shared" si="8"/>
        <v/>
      </c>
      <c r="K505" s="549"/>
      <c r="L505" s="550"/>
      <c r="M505" s="551"/>
      <c r="N505" s="538"/>
      <c r="O505" s="538"/>
      <c r="P505" s="538"/>
      <c r="Q505" s="538"/>
      <c r="R505" s="538"/>
      <c r="S505" s="537" t="s">
        <v>2229</v>
      </c>
    </row>
    <row r="506" spans="4:19" x14ac:dyDescent="0.2">
      <c r="D506" s="538" t="s">
        <v>3532</v>
      </c>
      <c r="E506" s="537" t="s">
        <v>3533</v>
      </c>
      <c r="F506" s="538"/>
      <c r="G506" s="537"/>
      <c r="H506" s="538"/>
      <c r="I506" s="538"/>
      <c r="J506" s="537" t="str">
        <f t="shared" si="8"/>
        <v/>
      </c>
      <c r="K506" s="549"/>
      <c r="L506" s="550"/>
      <c r="M506" s="551"/>
      <c r="N506" s="538"/>
      <c r="O506" s="538"/>
      <c r="P506" s="538"/>
      <c r="Q506" s="538"/>
      <c r="R506" s="538"/>
      <c r="S506" s="537" t="s">
        <v>2230</v>
      </c>
    </row>
    <row r="507" spans="4:19" x14ac:dyDescent="0.2">
      <c r="D507" s="538" t="s">
        <v>3534</v>
      </c>
      <c r="E507" s="537" t="s">
        <v>3533</v>
      </c>
      <c r="F507" s="538"/>
      <c r="G507" s="537"/>
      <c r="H507" s="538"/>
      <c r="I507" s="538"/>
      <c r="J507" s="537" t="str">
        <f t="shared" si="8"/>
        <v/>
      </c>
      <c r="K507" s="549"/>
      <c r="L507" s="550"/>
      <c r="M507" s="551"/>
      <c r="N507" s="538"/>
      <c r="O507" s="538"/>
      <c r="P507" s="538"/>
      <c r="Q507" s="538"/>
      <c r="R507" s="538"/>
      <c r="S507" s="537" t="s">
        <v>2231</v>
      </c>
    </row>
    <row r="508" spans="4:19" x14ac:dyDescent="0.2">
      <c r="D508" s="538" t="s">
        <v>3535</v>
      </c>
      <c r="E508" s="537" t="s">
        <v>3533</v>
      </c>
      <c r="F508" s="538"/>
      <c r="G508" s="537"/>
      <c r="H508" s="538"/>
      <c r="I508" s="538"/>
      <c r="J508" s="537" t="str">
        <f t="shared" ref="J508:J571" si="9">F508&amp;H508&amp;I508</f>
        <v/>
      </c>
      <c r="K508" s="549"/>
      <c r="L508" s="550"/>
      <c r="M508" s="551"/>
      <c r="N508" s="538"/>
      <c r="O508" s="538"/>
      <c r="P508" s="538"/>
      <c r="Q508" s="538"/>
      <c r="R508" s="538"/>
      <c r="S508" s="537" t="s">
        <v>2232</v>
      </c>
    </row>
    <row r="509" spans="4:19" x14ac:dyDescent="0.2">
      <c r="D509" s="538" t="s">
        <v>3536</v>
      </c>
      <c r="E509" s="537" t="s">
        <v>3533</v>
      </c>
      <c r="F509" s="538"/>
      <c r="G509" s="537"/>
      <c r="H509" s="538"/>
      <c r="I509" s="538"/>
      <c r="J509" s="537" t="str">
        <f t="shared" si="9"/>
        <v/>
      </c>
      <c r="K509" s="549"/>
      <c r="L509" s="550"/>
      <c r="M509" s="551"/>
      <c r="N509" s="538"/>
      <c r="O509" s="538"/>
      <c r="P509" s="538"/>
      <c r="Q509" s="538"/>
      <c r="R509" s="538"/>
      <c r="S509" s="537" t="s">
        <v>2233</v>
      </c>
    </row>
    <row r="510" spans="4:19" x14ac:dyDescent="0.2">
      <c r="D510" s="538" t="s">
        <v>3537</v>
      </c>
      <c r="E510" s="537" t="s">
        <v>3533</v>
      </c>
      <c r="F510" s="538"/>
      <c r="G510" s="537"/>
      <c r="H510" s="538"/>
      <c r="I510" s="538"/>
      <c r="J510" s="537" t="str">
        <f t="shared" si="9"/>
        <v/>
      </c>
      <c r="K510" s="549"/>
      <c r="L510" s="550"/>
      <c r="M510" s="551"/>
      <c r="N510" s="538"/>
      <c r="O510" s="538"/>
      <c r="P510" s="538"/>
      <c r="Q510" s="538"/>
      <c r="R510" s="538"/>
      <c r="S510" s="537" t="s">
        <v>2234</v>
      </c>
    </row>
    <row r="511" spans="4:19" x14ac:dyDescent="0.2">
      <c r="D511" s="538" t="s">
        <v>3538</v>
      </c>
      <c r="E511" s="537" t="s">
        <v>3533</v>
      </c>
      <c r="F511" s="538"/>
      <c r="G511" s="537"/>
      <c r="H511" s="538"/>
      <c r="I511" s="538"/>
      <c r="J511" s="537" t="str">
        <f t="shared" si="9"/>
        <v/>
      </c>
      <c r="K511" s="549"/>
      <c r="L511" s="550"/>
      <c r="M511" s="551"/>
      <c r="N511" s="538"/>
      <c r="O511" s="538"/>
      <c r="P511" s="538"/>
      <c r="Q511" s="538"/>
      <c r="R511" s="538"/>
      <c r="S511" s="537" t="s">
        <v>2235</v>
      </c>
    </row>
    <row r="512" spans="4:19" x14ac:dyDescent="0.2">
      <c r="D512" s="538" t="s">
        <v>3539</v>
      </c>
      <c r="E512" s="537" t="s">
        <v>3533</v>
      </c>
      <c r="F512" s="538"/>
      <c r="G512" s="537"/>
      <c r="H512" s="538"/>
      <c r="I512" s="538"/>
      <c r="J512" s="537" t="str">
        <f t="shared" si="9"/>
        <v/>
      </c>
      <c r="K512" s="549"/>
      <c r="L512" s="550"/>
      <c r="M512" s="551"/>
      <c r="N512" s="538"/>
      <c r="O512" s="538"/>
      <c r="P512" s="538"/>
      <c r="Q512" s="538"/>
      <c r="R512" s="538"/>
      <c r="S512" s="537" t="s">
        <v>2236</v>
      </c>
    </row>
    <row r="513" spans="4:19" x14ac:dyDescent="0.2">
      <c r="D513" s="538" t="s">
        <v>3540</v>
      </c>
      <c r="E513" s="537" t="s">
        <v>3533</v>
      </c>
      <c r="F513" s="538"/>
      <c r="G513" s="537"/>
      <c r="H513" s="538"/>
      <c r="I513" s="538"/>
      <c r="J513" s="537" t="str">
        <f t="shared" si="9"/>
        <v/>
      </c>
      <c r="K513" s="549"/>
      <c r="L513" s="550"/>
      <c r="M513" s="551"/>
      <c r="N513" s="538"/>
      <c r="O513" s="538"/>
      <c r="P513" s="538"/>
      <c r="Q513" s="538"/>
      <c r="R513" s="538"/>
      <c r="S513" s="537" t="s">
        <v>2237</v>
      </c>
    </row>
    <row r="514" spans="4:19" x14ac:dyDescent="0.2">
      <c r="D514" s="538" t="s">
        <v>3541</v>
      </c>
      <c r="E514" s="537" t="s">
        <v>3533</v>
      </c>
      <c r="F514" s="538"/>
      <c r="G514" s="537"/>
      <c r="H514" s="538"/>
      <c r="I514" s="538"/>
      <c r="J514" s="537" t="str">
        <f t="shared" si="9"/>
        <v/>
      </c>
      <c r="K514" s="549"/>
      <c r="L514" s="550"/>
      <c r="M514" s="551"/>
      <c r="N514" s="538"/>
      <c r="O514" s="538"/>
      <c r="P514" s="538"/>
      <c r="Q514" s="538"/>
      <c r="R514" s="538"/>
      <c r="S514" s="537" t="s">
        <v>2238</v>
      </c>
    </row>
    <row r="515" spans="4:19" x14ac:dyDescent="0.2">
      <c r="D515" s="538" t="s">
        <v>3542</v>
      </c>
      <c r="E515" s="537" t="s">
        <v>3533</v>
      </c>
      <c r="F515" s="538"/>
      <c r="G515" s="537"/>
      <c r="H515" s="538"/>
      <c r="I515" s="538"/>
      <c r="J515" s="537" t="str">
        <f t="shared" si="9"/>
        <v/>
      </c>
      <c r="K515" s="549"/>
      <c r="L515" s="550"/>
      <c r="M515" s="551"/>
      <c r="N515" s="538"/>
      <c r="O515" s="538"/>
      <c r="P515" s="538"/>
      <c r="Q515" s="538"/>
      <c r="R515" s="538"/>
      <c r="S515" s="537" t="s">
        <v>2239</v>
      </c>
    </row>
    <row r="516" spans="4:19" x14ac:dyDescent="0.2">
      <c r="D516" s="538" t="s">
        <v>3543</v>
      </c>
      <c r="E516" s="537" t="s">
        <v>3544</v>
      </c>
      <c r="F516" s="538"/>
      <c r="G516" s="537"/>
      <c r="H516" s="538"/>
      <c r="I516" s="538"/>
      <c r="J516" s="537" t="str">
        <f t="shared" si="9"/>
        <v/>
      </c>
      <c r="K516" s="549"/>
      <c r="L516" s="550"/>
      <c r="M516" s="551"/>
      <c r="N516" s="538"/>
      <c r="O516" s="538"/>
      <c r="P516" s="538"/>
      <c r="Q516" s="538"/>
      <c r="R516" s="538"/>
      <c r="S516" s="537" t="s">
        <v>2240</v>
      </c>
    </row>
    <row r="517" spans="4:19" x14ac:dyDescent="0.2">
      <c r="D517" s="538" t="s">
        <v>3545</v>
      </c>
      <c r="E517" s="537" t="s">
        <v>3544</v>
      </c>
      <c r="F517" s="538"/>
      <c r="G517" s="537"/>
      <c r="H517" s="538"/>
      <c r="I517" s="538"/>
      <c r="J517" s="537" t="str">
        <f t="shared" si="9"/>
        <v/>
      </c>
      <c r="K517" s="549"/>
      <c r="L517" s="550"/>
      <c r="M517" s="551"/>
      <c r="N517" s="538"/>
      <c r="O517" s="538"/>
      <c r="P517" s="538"/>
      <c r="Q517" s="538"/>
      <c r="R517" s="538"/>
      <c r="S517" s="537" t="s">
        <v>2241</v>
      </c>
    </row>
    <row r="518" spans="4:19" x14ac:dyDescent="0.2">
      <c r="D518" s="538" t="s">
        <v>3546</v>
      </c>
      <c r="E518" s="537" t="s">
        <v>3544</v>
      </c>
      <c r="F518" s="538"/>
      <c r="G518" s="537"/>
      <c r="H518" s="538"/>
      <c r="I518" s="538"/>
      <c r="J518" s="537" t="str">
        <f t="shared" si="9"/>
        <v/>
      </c>
      <c r="K518" s="549"/>
      <c r="L518" s="550"/>
      <c r="M518" s="551"/>
      <c r="N518" s="538"/>
      <c r="O518" s="538"/>
      <c r="P518" s="538"/>
      <c r="Q518" s="538"/>
      <c r="R518" s="538"/>
      <c r="S518" s="537" t="s">
        <v>2242</v>
      </c>
    </row>
    <row r="519" spans="4:19" x14ac:dyDescent="0.2">
      <c r="D519" s="538" t="s">
        <v>3547</v>
      </c>
      <c r="E519" s="537" t="s">
        <v>3544</v>
      </c>
      <c r="F519" s="538"/>
      <c r="G519" s="537"/>
      <c r="H519" s="538"/>
      <c r="I519" s="538"/>
      <c r="J519" s="537" t="str">
        <f t="shared" si="9"/>
        <v/>
      </c>
      <c r="K519" s="549"/>
      <c r="L519" s="550"/>
      <c r="M519" s="551"/>
      <c r="N519" s="538"/>
      <c r="O519" s="538"/>
      <c r="P519" s="538"/>
      <c r="Q519" s="538"/>
      <c r="R519" s="538"/>
      <c r="S519" s="537" t="s">
        <v>2243</v>
      </c>
    </row>
    <row r="520" spans="4:19" x14ac:dyDescent="0.2">
      <c r="D520" s="538" t="s">
        <v>3548</v>
      </c>
      <c r="E520" s="537" t="s">
        <v>3544</v>
      </c>
      <c r="F520" s="538"/>
      <c r="G520" s="537"/>
      <c r="H520" s="538"/>
      <c r="I520" s="538"/>
      <c r="J520" s="537" t="str">
        <f t="shared" si="9"/>
        <v/>
      </c>
      <c r="K520" s="549"/>
      <c r="L520" s="550"/>
      <c r="M520" s="551"/>
      <c r="N520" s="538"/>
      <c r="O520" s="538"/>
      <c r="P520" s="538"/>
      <c r="Q520" s="538"/>
      <c r="R520" s="538"/>
      <c r="S520" s="537" t="s">
        <v>2244</v>
      </c>
    </row>
    <row r="521" spans="4:19" x14ac:dyDescent="0.2">
      <c r="D521" s="538" t="s">
        <v>3549</v>
      </c>
      <c r="E521" s="537" t="s">
        <v>3544</v>
      </c>
      <c r="F521" s="538"/>
      <c r="G521" s="537"/>
      <c r="H521" s="538"/>
      <c r="I521" s="538"/>
      <c r="J521" s="537" t="str">
        <f t="shared" si="9"/>
        <v/>
      </c>
      <c r="K521" s="549"/>
      <c r="L521" s="550"/>
      <c r="M521" s="551"/>
      <c r="N521" s="538"/>
      <c r="O521" s="538"/>
      <c r="P521" s="538"/>
      <c r="Q521" s="538"/>
      <c r="R521" s="538"/>
      <c r="S521" s="537" t="s">
        <v>2245</v>
      </c>
    </row>
    <row r="522" spans="4:19" x14ac:dyDescent="0.2">
      <c r="D522" s="538" t="s">
        <v>3550</v>
      </c>
      <c r="E522" s="537" t="s">
        <v>3544</v>
      </c>
      <c r="F522" s="538"/>
      <c r="G522" s="537"/>
      <c r="H522" s="538"/>
      <c r="I522" s="538"/>
      <c r="J522" s="537" t="str">
        <f t="shared" si="9"/>
        <v/>
      </c>
      <c r="K522" s="549"/>
      <c r="L522" s="550"/>
      <c r="M522" s="551"/>
      <c r="N522" s="538"/>
      <c r="O522" s="538"/>
      <c r="P522" s="538"/>
      <c r="Q522" s="538"/>
      <c r="R522" s="538"/>
      <c r="S522" s="537" t="s">
        <v>2246</v>
      </c>
    </row>
    <row r="523" spans="4:19" x14ac:dyDescent="0.2">
      <c r="D523" s="538" t="s">
        <v>3551</v>
      </c>
      <c r="E523" s="537" t="s">
        <v>3544</v>
      </c>
      <c r="F523" s="538"/>
      <c r="G523" s="537"/>
      <c r="H523" s="538"/>
      <c r="I523" s="538"/>
      <c r="J523" s="537" t="str">
        <f t="shared" si="9"/>
        <v/>
      </c>
      <c r="K523" s="549"/>
      <c r="L523" s="550"/>
      <c r="M523" s="551"/>
      <c r="N523" s="538"/>
      <c r="O523" s="538"/>
      <c r="P523" s="538"/>
      <c r="Q523" s="538"/>
      <c r="R523" s="538"/>
      <c r="S523" s="537" t="s">
        <v>2247</v>
      </c>
    </row>
    <row r="524" spans="4:19" x14ac:dyDescent="0.2">
      <c r="D524" s="538" t="s">
        <v>3552</v>
      </c>
      <c r="E524" s="537" t="s">
        <v>3544</v>
      </c>
      <c r="F524" s="538"/>
      <c r="G524" s="537"/>
      <c r="H524" s="538"/>
      <c r="I524" s="538"/>
      <c r="J524" s="537" t="str">
        <f t="shared" si="9"/>
        <v/>
      </c>
      <c r="K524" s="549"/>
      <c r="L524" s="550"/>
      <c r="M524" s="551"/>
      <c r="N524" s="538"/>
      <c r="O524" s="538"/>
      <c r="P524" s="538"/>
      <c r="Q524" s="538"/>
      <c r="R524" s="538"/>
      <c r="S524" s="537" t="s">
        <v>2248</v>
      </c>
    </row>
    <row r="525" spans="4:19" x14ac:dyDescent="0.2">
      <c r="D525" s="538" t="s">
        <v>3553</v>
      </c>
      <c r="E525" s="537" t="s">
        <v>3544</v>
      </c>
      <c r="F525" s="538"/>
      <c r="G525" s="537"/>
      <c r="H525" s="538"/>
      <c r="I525" s="538"/>
      <c r="J525" s="537" t="str">
        <f t="shared" si="9"/>
        <v/>
      </c>
      <c r="K525" s="549"/>
      <c r="L525" s="550"/>
      <c r="M525" s="551"/>
      <c r="N525" s="538"/>
      <c r="O525" s="538"/>
      <c r="P525" s="538"/>
      <c r="Q525" s="538"/>
      <c r="R525" s="538"/>
      <c r="S525" s="537" t="s">
        <v>2249</v>
      </c>
    </row>
    <row r="526" spans="4:19" x14ac:dyDescent="0.2">
      <c r="D526" s="538" t="s">
        <v>3554</v>
      </c>
      <c r="E526" s="537" t="s">
        <v>3555</v>
      </c>
      <c r="F526" s="538"/>
      <c r="G526" s="537"/>
      <c r="H526" s="538"/>
      <c r="I526" s="538"/>
      <c r="J526" s="537" t="str">
        <f t="shared" si="9"/>
        <v/>
      </c>
      <c r="K526" s="549"/>
      <c r="L526" s="550"/>
      <c r="M526" s="551"/>
      <c r="N526" s="538"/>
      <c r="O526" s="538"/>
      <c r="P526" s="538"/>
      <c r="Q526" s="538"/>
      <c r="R526" s="538"/>
      <c r="S526" s="537" t="s">
        <v>2250</v>
      </c>
    </row>
    <row r="527" spans="4:19" x14ac:dyDescent="0.2">
      <c r="D527" s="538" t="s">
        <v>3556</v>
      </c>
      <c r="E527" s="537" t="s">
        <v>3555</v>
      </c>
      <c r="F527" s="538"/>
      <c r="G527" s="537"/>
      <c r="H527" s="538"/>
      <c r="I527" s="538"/>
      <c r="J527" s="537" t="str">
        <f t="shared" si="9"/>
        <v/>
      </c>
      <c r="K527" s="549"/>
      <c r="L527" s="550"/>
      <c r="M527" s="551"/>
      <c r="N527" s="538"/>
      <c r="O527" s="538"/>
      <c r="P527" s="538"/>
      <c r="Q527" s="538"/>
      <c r="R527" s="538"/>
      <c r="S527" s="537" t="s">
        <v>2251</v>
      </c>
    </row>
    <row r="528" spans="4:19" x14ac:dyDescent="0.2">
      <c r="D528" s="538" t="s">
        <v>3557</v>
      </c>
      <c r="E528" s="537" t="s">
        <v>3555</v>
      </c>
      <c r="F528" s="538"/>
      <c r="G528" s="537"/>
      <c r="H528" s="538"/>
      <c r="I528" s="538"/>
      <c r="J528" s="537" t="str">
        <f t="shared" si="9"/>
        <v/>
      </c>
      <c r="K528" s="549"/>
      <c r="L528" s="550"/>
      <c r="M528" s="551"/>
      <c r="N528" s="538"/>
      <c r="O528" s="538"/>
      <c r="P528" s="538"/>
      <c r="Q528" s="538"/>
      <c r="R528" s="538"/>
      <c r="S528" s="537" t="s">
        <v>2252</v>
      </c>
    </row>
    <row r="529" spans="4:19" x14ac:dyDescent="0.2">
      <c r="D529" s="538" t="s">
        <v>3558</v>
      </c>
      <c r="E529" s="537" t="s">
        <v>3555</v>
      </c>
      <c r="F529" s="538"/>
      <c r="G529" s="537"/>
      <c r="H529" s="538"/>
      <c r="I529" s="538"/>
      <c r="J529" s="537" t="str">
        <f t="shared" si="9"/>
        <v/>
      </c>
      <c r="K529" s="549"/>
      <c r="L529" s="550"/>
      <c r="M529" s="551"/>
      <c r="N529" s="538"/>
      <c r="O529" s="538"/>
      <c r="P529" s="538"/>
      <c r="Q529" s="538"/>
      <c r="R529" s="538"/>
      <c r="S529" s="537" t="s">
        <v>2253</v>
      </c>
    </row>
    <row r="530" spans="4:19" x14ac:dyDescent="0.2">
      <c r="D530" s="538" t="s">
        <v>3559</v>
      </c>
      <c r="E530" s="537" t="s">
        <v>3555</v>
      </c>
      <c r="F530" s="538"/>
      <c r="G530" s="537"/>
      <c r="H530" s="538"/>
      <c r="I530" s="538"/>
      <c r="J530" s="537" t="str">
        <f t="shared" si="9"/>
        <v/>
      </c>
      <c r="K530" s="549"/>
      <c r="L530" s="550"/>
      <c r="M530" s="551"/>
      <c r="N530" s="538"/>
      <c r="O530" s="538"/>
      <c r="P530" s="538"/>
      <c r="Q530" s="538"/>
      <c r="R530" s="538"/>
      <c r="S530" s="537" t="s">
        <v>2254</v>
      </c>
    </row>
    <row r="531" spans="4:19" x14ac:dyDescent="0.2">
      <c r="D531" s="538" t="s">
        <v>3560</v>
      </c>
      <c r="E531" s="537" t="s">
        <v>3555</v>
      </c>
      <c r="F531" s="538"/>
      <c r="G531" s="537"/>
      <c r="H531" s="538"/>
      <c r="I531" s="538"/>
      <c r="J531" s="537" t="str">
        <f t="shared" si="9"/>
        <v/>
      </c>
      <c r="K531" s="549"/>
      <c r="L531" s="550"/>
      <c r="M531" s="551"/>
      <c r="N531" s="538"/>
      <c r="O531" s="538"/>
      <c r="P531" s="538"/>
      <c r="Q531" s="538"/>
      <c r="R531" s="538"/>
      <c r="S531" s="537" t="s">
        <v>2255</v>
      </c>
    </row>
    <row r="532" spans="4:19" x14ac:dyDescent="0.2">
      <c r="D532" s="538" t="s">
        <v>3561</v>
      </c>
      <c r="E532" s="537" t="s">
        <v>3555</v>
      </c>
      <c r="F532" s="538"/>
      <c r="G532" s="537"/>
      <c r="H532" s="538"/>
      <c r="I532" s="538"/>
      <c r="J532" s="537" t="str">
        <f t="shared" si="9"/>
        <v/>
      </c>
      <c r="K532" s="549"/>
      <c r="L532" s="550"/>
      <c r="M532" s="551"/>
      <c r="N532" s="538"/>
      <c r="O532" s="538"/>
      <c r="P532" s="538"/>
      <c r="Q532" s="538"/>
      <c r="R532" s="538"/>
      <c r="S532" s="537" t="s">
        <v>2256</v>
      </c>
    </row>
    <row r="533" spans="4:19" x14ac:dyDescent="0.2">
      <c r="D533" s="538" t="s">
        <v>3562</v>
      </c>
      <c r="E533" s="537" t="s">
        <v>3555</v>
      </c>
      <c r="F533" s="538"/>
      <c r="G533" s="537"/>
      <c r="H533" s="538"/>
      <c r="I533" s="538"/>
      <c r="J533" s="537" t="str">
        <f t="shared" si="9"/>
        <v/>
      </c>
      <c r="K533" s="549"/>
      <c r="L533" s="550"/>
      <c r="M533" s="551"/>
      <c r="N533" s="538"/>
      <c r="O533" s="538"/>
      <c r="P533" s="538"/>
      <c r="Q533" s="538"/>
      <c r="R533" s="538"/>
      <c r="S533" s="537" t="s">
        <v>2257</v>
      </c>
    </row>
    <row r="534" spans="4:19" x14ac:dyDescent="0.2">
      <c r="D534" s="538" t="s">
        <v>3563</v>
      </c>
      <c r="E534" s="537" t="s">
        <v>3555</v>
      </c>
      <c r="F534" s="538"/>
      <c r="G534" s="537"/>
      <c r="H534" s="538"/>
      <c r="I534" s="538"/>
      <c r="J534" s="537" t="str">
        <f t="shared" si="9"/>
        <v/>
      </c>
      <c r="K534" s="549"/>
      <c r="L534" s="550"/>
      <c r="M534" s="551"/>
      <c r="N534" s="538"/>
      <c r="O534" s="538"/>
      <c r="P534" s="538"/>
      <c r="Q534" s="538"/>
      <c r="R534" s="538"/>
      <c r="S534" s="537" t="s">
        <v>2258</v>
      </c>
    </row>
    <row r="535" spans="4:19" x14ac:dyDescent="0.2">
      <c r="D535" s="538" t="s">
        <v>3564</v>
      </c>
      <c r="E535" s="537" t="s">
        <v>3555</v>
      </c>
      <c r="F535" s="538"/>
      <c r="G535" s="537"/>
      <c r="H535" s="538"/>
      <c r="I535" s="538"/>
      <c r="J535" s="537" t="str">
        <f t="shared" si="9"/>
        <v/>
      </c>
      <c r="K535" s="549"/>
      <c r="L535" s="550"/>
      <c r="M535" s="551"/>
      <c r="N535" s="538"/>
      <c r="O535" s="538"/>
      <c r="P535" s="538"/>
      <c r="Q535" s="538"/>
      <c r="R535" s="538"/>
      <c r="S535" s="537" t="s">
        <v>2259</v>
      </c>
    </row>
    <row r="536" spans="4:19" x14ac:dyDescent="0.2">
      <c r="D536" s="538" t="s">
        <v>3565</v>
      </c>
      <c r="E536" s="537" t="s">
        <v>3566</v>
      </c>
      <c r="F536" s="538"/>
      <c r="G536" s="537"/>
      <c r="H536" s="538"/>
      <c r="I536" s="538"/>
      <c r="J536" s="537" t="str">
        <f t="shared" si="9"/>
        <v/>
      </c>
      <c r="K536" s="549"/>
      <c r="L536" s="550"/>
      <c r="M536" s="551"/>
      <c r="N536" s="538"/>
      <c r="O536" s="538"/>
      <c r="P536" s="538"/>
      <c r="Q536" s="538"/>
      <c r="R536" s="538"/>
      <c r="S536" s="537" t="s">
        <v>2260</v>
      </c>
    </row>
    <row r="537" spans="4:19" x14ac:dyDescent="0.2">
      <c r="D537" s="538" t="s">
        <v>3567</v>
      </c>
      <c r="E537" s="537" t="s">
        <v>3566</v>
      </c>
      <c r="F537" s="538"/>
      <c r="G537" s="537"/>
      <c r="H537" s="538"/>
      <c r="I537" s="538"/>
      <c r="J537" s="537" t="str">
        <f t="shared" si="9"/>
        <v/>
      </c>
      <c r="K537" s="549"/>
      <c r="L537" s="550"/>
      <c r="M537" s="551"/>
      <c r="N537" s="538"/>
      <c r="O537" s="538"/>
      <c r="P537" s="538"/>
      <c r="Q537" s="538"/>
      <c r="R537" s="538"/>
      <c r="S537" s="537" t="s">
        <v>2261</v>
      </c>
    </row>
    <row r="538" spans="4:19" x14ac:dyDescent="0.2">
      <c r="D538" s="538" t="s">
        <v>3568</v>
      </c>
      <c r="E538" s="537" t="s">
        <v>3566</v>
      </c>
      <c r="F538" s="538"/>
      <c r="G538" s="537"/>
      <c r="H538" s="538"/>
      <c r="I538" s="538"/>
      <c r="J538" s="537" t="str">
        <f t="shared" si="9"/>
        <v/>
      </c>
      <c r="K538" s="549"/>
      <c r="L538" s="550"/>
      <c r="M538" s="551"/>
      <c r="N538" s="538"/>
      <c r="O538" s="538"/>
      <c r="P538" s="538"/>
      <c r="Q538" s="538"/>
      <c r="R538" s="538"/>
      <c r="S538" s="537" t="s">
        <v>2262</v>
      </c>
    </row>
    <row r="539" spans="4:19" x14ac:dyDescent="0.2">
      <c r="D539" s="538" t="s">
        <v>3569</v>
      </c>
      <c r="E539" s="537" t="s">
        <v>3566</v>
      </c>
      <c r="F539" s="538"/>
      <c r="G539" s="537"/>
      <c r="H539" s="538"/>
      <c r="I539" s="538"/>
      <c r="J539" s="537" t="str">
        <f t="shared" si="9"/>
        <v/>
      </c>
      <c r="K539" s="549"/>
      <c r="L539" s="550"/>
      <c r="M539" s="551"/>
      <c r="N539" s="538"/>
      <c r="O539" s="538"/>
      <c r="P539" s="538"/>
      <c r="Q539" s="538"/>
      <c r="R539" s="538"/>
      <c r="S539" s="537" t="s">
        <v>2263</v>
      </c>
    </row>
    <row r="540" spans="4:19" x14ac:dyDescent="0.2">
      <c r="D540" s="538" t="s">
        <v>3570</v>
      </c>
      <c r="E540" s="537" t="s">
        <v>3566</v>
      </c>
      <c r="F540" s="538"/>
      <c r="G540" s="537"/>
      <c r="H540" s="538"/>
      <c r="I540" s="538"/>
      <c r="J540" s="537" t="str">
        <f t="shared" si="9"/>
        <v/>
      </c>
      <c r="K540" s="549"/>
      <c r="L540" s="550"/>
      <c r="M540" s="551"/>
      <c r="N540" s="538"/>
      <c r="O540" s="538"/>
      <c r="P540" s="538"/>
      <c r="Q540" s="538"/>
      <c r="R540" s="538"/>
      <c r="S540" s="537" t="s">
        <v>2264</v>
      </c>
    </row>
    <row r="541" spans="4:19" x14ac:dyDescent="0.2">
      <c r="D541" s="538" t="s">
        <v>3571</v>
      </c>
      <c r="E541" s="537" t="s">
        <v>3566</v>
      </c>
      <c r="F541" s="538"/>
      <c r="G541" s="537"/>
      <c r="H541" s="538"/>
      <c r="I541" s="538"/>
      <c r="J541" s="537" t="str">
        <f t="shared" si="9"/>
        <v/>
      </c>
      <c r="K541" s="549"/>
      <c r="L541" s="550"/>
      <c r="M541" s="551"/>
      <c r="N541" s="538"/>
      <c r="O541" s="538"/>
      <c r="P541" s="538"/>
      <c r="Q541" s="538"/>
      <c r="R541" s="538"/>
      <c r="S541" s="537" t="s">
        <v>2265</v>
      </c>
    </row>
    <row r="542" spans="4:19" x14ac:dyDescent="0.2">
      <c r="D542" s="538" t="s">
        <v>3572</v>
      </c>
      <c r="E542" s="537" t="s">
        <v>3566</v>
      </c>
      <c r="F542" s="538"/>
      <c r="G542" s="537"/>
      <c r="H542" s="538"/>
      <c r="I542" s="538"/>
      <c r="J542" s="537" t="str">
        <f t="shared" si="9"/>
        <v/>
      </c>
      <c r="K542" s="549"/>
      <c r="L542" s="550"/>
      <c r="M542" s="551"/>
      <c r="N542" s="538"/>
      <c r="O542" s="538"/>
      <c r="P542" s="538"/>
      <c r="Q542" s="538"/>
      <c r="R542" s="538"/>
      <c r="S542" s="537" t="s">
        <v>2266</v>
      </c>
    </row>
    <row r="543" spans="4:19" x14ac:dyDescent="0.2">
      <c r="D543" s="538" t="s">
        <v>3573</v>
      </c>
      <c r="E543" s="537" t="s">
        <v>3566</v>
      </c>
      <c r="F543" s="538"/>
      <c r="G543" s="537"/>
      <c r="H543" s="538"/>
      <c r="I543" s="538"/>
      <c r="J543" s="537" t="str">
        <f t="shared" si="9"/>
        <v/>
      </c>
      <c r="K543" s="549"/>
      <c r="L543" s="550"/>
      <c r="M543" s="551"/>
      <c r="N543" s="538"/>
      <c r="O543" s="538"/>
      <c r="P543" s="538"/>
      <c r="Q543" s="538"/>
      <c r="R543" s="538"/>
      <c r="S543" s="537" t="s">
        <v>2267</v>
      </c>
    </row>
    <row r="544" spans="4:19" x14ac:dyDescent="0.2">
      <c r="D544" s="538" t="s">
        <v>3574</v>
      </c>
      <c r="E544" s="537" t="s">
        <v>3566</v>
      </c>
      <c r="F544" s="538"/>
      <c r="G544" s="537"/>
      <c r="H544" s="538"/>
      <c r="I544" s="538"/>
      <c r="J544" s="537" t="str">
        <f t="shared" si="9"/>
        <v/>
      </c>
      <c r="K544" s="549"/>
      <c r="L544" s="550"/>
      <c r="M544" s="551"/>
      <c r="N544" s="538"/>
      <c r="O544" s="538"/>
      <c r="P544" s="538"/>
      <c r="Q544" s="538"/>
      <c r="R544" s="538"/>
      <c r="S544" s="537" t="s">
        <v>2268</v>
      </c>
    </row>
    <row r="545" spans="4:19" x14ac:dyDescent="0.2">
      <c r="D545" s="538" t="s">
        <v>3575</v>
      </c>
      <c r="E545" s="537" t="s">
        <v>3566</v>
      </c>
      <c r="F545" s="538"/>
      <c r="G545" s="537"/>
      <c r="H545" s="538"/>
      <c r="I545" s="538"/>
      <c r="J545" s="537" t="str">
        <f t="shared" si="9"/>
        <v/>
      </c>
      <c r="K545" s="549"/>
      <c r="L545" s="550"/>
      <c r="M545" s="551"/>
      <c r="N545" s="538"/>
      <c r="O545" s="538"/>
      <c r="P545" s="538"/>
      <c r="Q545" s="538"/>
      <c r="R545" s="538"/>
      <c r="S545" s="537" t="s">
        <v>2269</v>
      </c>
    </row>
    <row r="546" spans="4:19" x14ac:dyDescent="0.2">
      <c r="D546" s="538" t="s">
        <v>3576</v>
      </c>
      <c r="E546" s="537" t="s">
        <v>3577</v>
      </c>
      <c r="F546" s="538"/>
      <c r="G546" s="537"/>
      <c r="H546" s="538"/>
      <c r="I546" s="538"/>
      <c r="J546" s="537" t="str">
        <f t="shared" si="9"/>
        <v/>
      </c>
      <c r="K546" s="549"/>
      <c r="L546" s="550"/>
      <c r="M546" s="551"/>
      <c r="N546" s="538"/>
      <c r="O546" s="538"/>
      <c r="P546" s="538"/>
      <c r="Q546" s="538"/>
      <c r="R546" s="538"/>
      <c r="S546" s="537" t="s">
        <v>2270</v>
      </c>
    </row>
    <row r="547" spans="4:19" x14ac:dyDescent="0.2">
      <c r="D547" s="538" t="s">
        <v>3578</v>
      </c>
      <c r="E547" s="537" t="s">
        <v>3577</v>
      </c>
      <c r="F547" s="538"/>
      <c r="G547" s="537"/>
      <c r="H547" s="538"/>
      <c r="I547" s="538"/>
      <c r="J547" s="537" t="str">
        <f t="shared" si="9"/>
        <v/>
      </c>
      <c r="K547" s="549"/>
      <c r="L547" s="550"/>
      <c r="M547" s="551"/>
      <c r="N547" s="538"/>
      <c r="O547" s="538"/>
      <c r="P547" s="538"/>
      <c r="Q547" s="538"/>
      <c r="R547" s="538"/>
      <c r="S547" s="537" t="s">
        <v>2271</v>
      </c>
    </row>
    <row r="548" spans="4:19" x14ac:dyDescent="0.2">
      <c r="D548" s="538" t="s">
        <v>3579</v>
      </c>
      <c r="E548" s="537" t="s">
        <v>3577</v>
      </c>
      <c r="F548" s="538"/>
      <c r="G548" s="537"/>
      <c r="H548" s="538"/>
      <c r="I548" s="538"/>
      <c r="J548" s="537" t="str">
        <f t="shared" si="9"/>
        <v/>
      </c>
      <c r="K548" s="549"/>
      <c r="L548" s="550"/>
      <c r="M548" s="551"/>
      <c r="N548" s="538"/>
      <c r="O548" s="538"/>
      <c r="P548" s="538"/>
      <c r="Q548" s="538"/>
      <c r="R548" s="538"/>
      <c r="S548" s="537" t="s">
        <v>2272</v>
      </c>
    </row>
    <row r="549" spans="4:19" x14ac:dyDescent="0.2">
      <c r="D549" s="538" t="s">
        <v>3580</v>
      </c>
      <c r="E549" s="537" t="s">
        <v>3577</v>
      </c>
      <c r="F549" s="538"/>
      <c r="G549" s="537"/>
      <c r="H549" s="538"/>
      <c r="I549" s="538"/>
      <c r="J549" s="537" t="str">
        <f t="shared" si="9"/>
        <v/>
      </c>
      <c r="K549" s="549"/>
      <c r="L549" s="550"/>
      <c r="M549" s="551"/>
      <c r="N549" s="538"/>
      <c r="O549" s="538"/>
      <c r="P549" s="538"/>
      <c r="Q549" s="538"/>
      <c r="R549" s="538"/>
      <c r="S549" s="537" t="s">
        <v>2273</v>
      </c>
    </row>
    <row r="550" spans="4:19" x14ac:dyDescent="0.2">
      <c r="D550" s="538" t="s">
        <v>3581</v>
      </c>
      <c r="E550" s="537" t="s">
        <v>3577</v>
      </c>
      <c r="F550" s="538"/>
      <c r="G550" s="537"/>
      <c r="H550" s="538"/>
      <c r="I550" s="538"/>
      <c r="J550" s="537" t="str">
        <f t="shared" si="9"/>
        <v/>
      </c>
      <c r="K550" s="549"/>
      <c r="L550" s="550"/>
      <c r="M550" s="551"/>
      <c r="N550" s="538"/>
      <c r="O550" s="538"/>
      <c r="P550" s="538"/>
      <c r="Q550" s="538"/>
      <c r="R550" s="538"/>
      <c r="S550" s="537" t="s">
        <v>2274</v>
      </c>
    </row>
    <row r="551" spans="4:19" x14ac:dyDescent="0.2">
      <c r="D551" s="538" t="s">
        <v>3582</v>
      </c>
      <c r="E551" s="537" t="s">
        <v>3577</v>
      </c>
      <c r="F551" s="538"/>
      <c r="G551" s="537"/>
      <c r="H551" s="538"/>
      <c r="I551" s="538"/>
      <c r="J551" s="537" t="str">
        <f t="shared" si="9"/>
        <v/>
      </c>
      <c r="K551" s="549"/>
      <c r="L551" s="550"/>
      <c r="M551" s="551"/>
      <c r="N551" s="538"/>
      <c r="O551" s="538"/>
      <c r="P551" s="538"/>
      <c r="Q551" s="538"/>
      <c r="R551" s="538"/>
      <c r="S551" s="537" t="s">
        <v>2275</v>
      </c>
    </row>
    <row r="552" spans="4:19" x14ac:dyDescent="0.2">
      <c r="D552" s="538" t="s">
        <v>3583</v>
      </c>
      <c r="E552" s="537" t="s">
        <v>3577</v>
      </c>
      <c r="F552" s="538"/>
      <c r="G552" s="537"/>
      <c r="H552" s="538"/>
      <c r="I552" s="538"/>
      <c r="J552" s="537" t="str">
        <f t="shared" si="9"/>
        <v/>
      </c>
      <c r="K552" s="549"/>
      <c r="L552" s="550"/>
      <c r="M552" s="551"/>
      <c r="N552" s="538"/>
      <c r="O552" s="538"/>
      <c r="P552" s="538"/>
      <c r="Q552" s="538"/>
      <c r="R552" s="538"/>
      <c r="S552" s="537" t="s">
        <v>2276</v>
      </c>
    </row>
    <row r="553" spans="4:19" x14ac:dyDescent="0.2">
      <c r="D553" s="538" t="s">
        <v>3584</v>
      </c>
      <c r="E553" s="537" t="s">
        <v>3577</v>
      </c>
      <c r="F553" s="538"/>
      <c r="G553" s="537"/>
      <c r="H553" s="538"/>
      <c r="I553" s="538"/>
      <c r="J553" s="537" t="str">
        <f t="shared" si="9"/>
        <v/>
      </c>
      <c r="K553" s="549"/>
      <c r="L553" s="550"/>
      <c r="M553" s="551"/>
      <c r="N553" s="538"/>
      <c r="O553" s="538"/>
      <c r="P553" s="538"/>
      <c r="Q553" s="538"/>
      <c r="R553" s="538"/>
      <c r="S553" s="537" t="s">
        <v>2277</v>
      </c>
    </row>
    <row r="554" spans="4:19" x14ac:dyDescent="0.2">
      <c r="D554" s="538" t="s">
        <v>3585</v>
      </c>
      <c r="E554" s="537" t="s">
        <v>3577</v>
      </c>
      <c r="F554" s="538"/>
      <c r="G554" s="537"/>
      <c r="H554" s="538"/>
      <c r="I554" s="538"/>
      <c r="J554" s="537" t="str">
        <f t="shared" si="9"/>
        <v/>
      </c>
      <c r="K554" s="549"/>
      <c r="L554" s="550"/>
      <c r="M554" s="551"/>
      <c r="N554" s="538"/>
      <c r="O554" s="538"/>
      <c r="P554" s="538"/>
      <c r="Q554" s="538"/>
      <c r="R554" s="538"/>
      <c r="S554" s="537" t="s">
        <v>2278</v>
      </c>
    </row>
    <row r="555" spans="4:19" x14ac:dyDescent="0.2">
      <c r="D555" s="538" t="s">
        <v>3586</v>
      </c>
      <c r="E555" s="537" t="s">
        <v>3577</v>
      </c>
      <c r="F555" s="538"/>
      <c r="G555" s="537"/>
      <c r="H555" s="538"/>
      <c r="I555" s="538"/>
      <c r="J555" s="537" t="str">
        <f t="shared" si="9"/>
        <v/>
      </c>
      <c r="K555" s="549"/>
      <c r="L555" s="550"/>
      <c r="M555" s="551"/>
      <c r="N555" s="538"/>
      <c r="O555" s="538"/>
      <c r="P555" s="538"/>
      <c r="Q555" s="538"/>
      <c r="R555" s="538"/>
      <c r="S555" s="537" t="s">
        <v>2279</v>
      </c>
    </row>
    <row r="556" spans="4:19" x14ac:dyDescent="0.2">
      <c r="D556" s="538" t="s">
        <v>3587</v>
      </c>
      <c r="E556" s="537" t="s">
        <v>3588</v>
      </c>
      <c r="F556" s="538"/>
      <c r="G556" s="537"/>
      <c r="H556" s="538"/>
      <c r="I556" s="538"/>
      <c r="J556" s="537" t="str">
        <f t="shared" si="9"/>
        <v/>
      </c>
      <c r="K556" s="549"/>
      <c r="L556" s="550"/>
      <c r="M556" s="551"/>
      <c r="N556" s="538"/>
      <c r="O556" s="538"/>
      <c r="P556" s="538"/>
      <c r="Q556" s="538"/>
      <c r="R556" s="538"/>
      <c r="S556" s="537" t="s">
        <v>2280</v>
      </c>
    </row>
    <row r="557" spans="4:19" x14ac:dyDescent="0.2">
      <c r="D557" s="538" t="s">
        <v>3589</v>
      </c>
      <c r="E557" s="537" t="s">
        <v>3588</v>
      </c>
      <c r="F557" s="538"/>
      <c r="G557" s="537"/>
      <c r="H557" s="538"/>
      <c r="I557" s="538"/>
      <c r="J557" s="537" t="str">
        <f t="shared" si="9"/>
        <v/>
      </c>
      <c r="K557" s="549"/>
      <c r="L557" s="550"/>
      <c r="M557" s="551"/>
      <c r="N557" s="538"/>
      <c r="O557" s="538"/>
      <c r="P557" s="538"/>
      <c r="Q557" s="538"/>
      <c r="R557" s="538"/>
      <c r="S557" s="537" t="s">
        <v>2281</v>
      </c>
    </row>
    <row r="558" spans="4:19" x14ac:dyDescent="0.2">
      <c r="D558" s="538" t="s">
        <v>3590</v>
      </c>
      <c r="E558" s="537" t="s">
        <v>3588</v>
      </c>
      <c r="F558" s="538"/>
      <c r="G558" s="537"/>
      <c r="H558" s="538"/>
      <c r="I558" s="538"/>
      <c r="J558" s="537" t="str">
        <f t="shared" si="9"/>
        <v/>
      </c>
      <c r="K558" s="549"/>
      <c r="L558" s="550"/>
      <c r="M558" s="551"/>
      <c r="N558" s="538"/>
      <c r="O558" s="538"/>
      <c r="P558" s="538"/>
      <c r="Q558" s="538"/>
      <c r="R558" s="538"/>
      <c r="S558" s="537" t="s">
        <v>2282</v>
      </c>
    </row>
    <row r="559" spans="4:19" x14ac:dyDescent="0.2">
      <c r="D559" s="538" t="s">
        <v>3591</v>
      </c>
      <c r="E559" s="537" t="s">
        <v>3588</v>
      </c>
      <c r="F559" s="538"/>
      <c r="G559" s="537"/>
      <c r="H559" s="538"/>
      <c r="I559" s="538"/>
      <c r="J559" s="537" t="str">
        <f t="shared" si="9"/>
        <v/>
      </c>
      <c r="K559" s="549"/>
      <c r="L559" s="550"/>
      <c r="M559" s="551"/>
      <c r="N559" s="538"/>
      <c r="O559" s="538"/>
      <c r="P559" s="538"/>
      <c r="Q559" s="538"/>
      <c r="R559" s="538"/>
      <c r="S559" s="537" t="s">
        <v>2283</v>
      </c>
    </row>
    <row r="560" spans="4:19" x14ac:dyDescent="0.2">
      <c r="D560" s="538" t="s">
        <v>3592</v>
      </c>
      <c r="E560" s="537" t="s">
        <v>3588</v>
      </c>
      <c r="F560" s="538"/>
      <c r="G560" s="537"/>
      <c r="H560" s="538"/>
      <c r="I560" s="538"/>
      <c r="J560" s="537" t="str">
        <f t="shared" si="9"/>
        <v/>
      </c>
      <c r="K560" s="549"/>
      <c r="L560" s="550"/>
      <c r="M560" s="551"/>
      <c r="N560" s="538"/>
      <c r="O560" s="538"/>
      <c r="P560" s="538"/>
      <c r="Q560" s="538"/>
      <c r="R560" s="538"/>
      <c r="S560" s="537" t="s">
        <v>2284</v>
      </c>
    </row>
    <row r="561" spans="4:19" x14ac:dyDescent="0.2">
      <c r="D561" s="538" t="s">
        <v>3593</v>
      </c>
      <c r="E561" s="537" t="s">
        <v>3588</v>
      </c>
      <c r="F561" s="538"/>
      <c r="G561" s="537"/>
      <c r="H561" s="538"/>
      <c r="I561" s="538"/>
      <c r="J561" s="537" t="str">
        <f t="shared" si="9"/>
        <v/>
      </c>
      <c r="K561" s="549"/>
      <c r="L561" s="550"/>
      <c r="M561" s="551"/>
      <c r="N561" s="538"/>
      <c r="O561" s="538"/>
      <c r="P561" s="538"/>
      <c r="Q561" s="538"/>
      <c r="R561" s="538"/>
      <c r="S561" s="537" t="s">
        <v>2285</v>
      </c>
    </row>
    <row r="562" spans="4:19" x14ac:dyDescent="0.2">
      <c r="D562" s="538" t="s">
        <v>3594</v>
      </c>
      <c r="E562" s="537" t="s">
        <v>3588</v>
      </c>
      <c r="F562" s="538"/>
      <c r="G562" s="537"/>
      <c r="H562" s="538"/>
      <c r="I562" s="538"/>
      <c r="J562" s="537" t="str">
        <f t="shared" si="9"/>
        <v/>
      </c>
      <c r="K562" s="549"/>
      <c r="L562" s="550"/>
      <c r="M562" s="551"/>
      <c r="N562" s="538"/>
      <c r="O562" s="538"/>
      <c r="P562" s="538"/>
      <c r="Q562" s="538"/>
      <c r="R562" s="538"/>
      <c r="S562" s="537" t="s">
        <v>2286</v>
      </c>
    </row>
    <row r="563" spans="4:19" x14ac:dyDescent="0.2">
      <c r="D563" s="538" t="s">
        <v>3595</v>
      </c>
      <c r="E563" s="537" t="s">
        <v>3588</v>
      </c>
      <c r="F563" s="538"/>
      <c r="G563" s="537"/>
      <c r="H563" s="538"/>
      <c r="I563" s="538"/>
      <c r="J563" s="537" t="str">
        <f t="shared" si="9"/>
        <v/>
      </c>
      <c r="K563" s="549"/>
      <c r="L563" s="550"/>
      <c r="M563" s="551"/>
      <c r="N563" s="538"/>
      <c r="O563" s="538"/>
      <c r="P563" s="538"/>
      <c r="Q563" s="538"/>
      <c r="R563" s="538"/>
      <c r="S563" s="537" t="s">
        <v>2287</v>
      </c>
    </row>
    <row r="564" spans="4:19" x14ac:dyDescent="0.2">
      <c r="D564" s="538" t="s">
        <v>3596</v>
      </c>
      <c r="E564" s="537" t="s">
        <v>3588</v>
      </c>
      <c r="F564" s="538"/>
      <c r="G564" s="537"/>
      <c r="H564" s="538"/>
      <c r="I564" s="538"/>
      <c r="J564" s="537" t="str">
        <f t="shared" si="9"/>
        <v/>
      </c>
      <c r="K564" s="549"/>
      <c r="L564" s="550"/>
      <c r="M564" s="551"/>
      <c r="N564" s="538"/>
      <c r="O564" s="538"/>
      <c r="P564" s="538"/>
      <c r="Q564" s="538"/>
      <c r="R564" s="538"/>
      <c r="S564" s="537" t="s">
        <v>2288</v>
      </c>
    </row>
    <row r="565" spans="4:19" x14ac:dyDescent="0.2">
      <c r="D565" s="538" t="s">
        <v>3597</v>
      </c>
      <c r="E565" s="537" t="s">
        <v>3588</v>
      </c>
      <c r="F565" s="538"/>
      <c r="G565" s="537"/>
      <c r="H565" s="538"/>
      <c r="I565" s="538"/>
      <c r="J565" s="537" t="str">
        <f t="shared" si="9"/>
        <v/>
      </c>
      <c r="K565" s="549"/>
      <c r="L565" s="550"/>
      <c r="M565" s="551"/>
      <c r="N565" s="538"/>
      <c r="O565" s="538"/>
      <c r="P565" s="538"/>
      <c r="Q565" s="538"/>
      <c r="R565" s="538"/>
      <c r="S565" s="537" t="s">
        <v>2289</v>
      </c>
    </row>
    <row r="566" spans="4:19" x14ac:dyDescent="0.2">
      <c r="D566" s="538" t="s">
        <v>3598</v>
      </c>
      <c r="E566" s="537" t="s">
        <v>3599</v>
      </c>
      <c r="F566" s="538"/>
      <c r="G566" s="537"/>
      <c r="H566" s="538"/>
      <c r="I566" s="538"/>
      <c r="J566" s="537" t="str">
        <f t="shared" si="9"/>
        <v/>
      </c>
      <c r="K566" s="549"/>
      <c r="L566" s="550"/>
      <c r="M566" s="551"/>
      <c r="N566" s="538"/>
      <c r="O566" s="538"/>
      <c r="P566" s="538"/>
      <c r="Q566" s="538"/>
      <c r="R566" s="538"/>
      <c r="S566" s="537" t="s">
        <v>2290</v>
      </c>
    </row>
    <row r="567" spans="4:19" x14ac:dyDescent="0.2">
      <c r="D567" s="538" t="s">
        <v>3600</v>
      </c>
      <c r="E567" s="537" t="s">
        <v>3599</v>
      </c>
      <c r="F567" s="538"/>
      <c r="G567" s="537"/>
      <c r="H567" s="538"/>
      <c r="I567" s="538"/>
      <c r="J567" s="537" t="str">
        <f t="shared" si="9"/>
        <v/>
      </c>
      <c r="K567" s="549"/>
      <c r="L567" s="550"/>
      <c r="M567" s="551"/>
      <c r="N567" s="538"/>
      <c r="O567" s="538"/>
      <c r="P567" s="538"/>
      <c r="Q567" s="538"/>
      <c r="R567" s="538"/>
      <c r="S567" s="537" t="s">
        <v>2291</v>
      </c>
    </row>
    <row r="568" spans="4:19" x14ac:dyDescent="0.2">
      <c r="D568" s="538" t="s">
        <v>3601</v>
      </c>
      <c r="E568" s="537" t="s">
        <v>3599</v>
      </c>
      <c r="F568" s="538"/>
      <c r="G568" s="537"/>
      <c r="H568" s="538"/>
      <c r="I568" s="538"/>
      <c r="J568" s="537" t="str">
        <f t="shared" si="9"/>
        <v/>
      </c>
      <c r="K568" s="549"/>
      <c r="L568" s="550"/>
      <c r="M568" s="551"/>
      <c r="N568" s="538"/>
      <c r="O568" s="538"/>
      <c r="P568" s="538"/>
      <c r="Q568" s="538"/>
      <c r="R568" s="538"/>
      <c r="S568" s="537" t="s">
        <v>2292</v>
      </c>
    </row>
    <row r="569" spans="4:19" x14ac:dyDescent="0.2">
      <c r="D569" s="538" t="s">
        <v>3602</v>
      </c>
      <c r="E569" s="537" t="s">
        <v>3599</v>
      </c>
      <c r="F569" s="538"/>
      <c r="G569" s="537"/>
      <c r="H569" s="538"/>
      <c r="I569" s="538"/>
      <c r="J569" s="537" t="str">
        <f t="shared" si="9"/>
        <v/>
      </c>
      <c r="K569" s="549"/>
      <c r="L569" s="550"/>
      <c r="M569" s="551"/>
      <c r="N569" s="538"/>
      <c r="O569" s="538"/>
      <c r="P569" s="538"/>
      <c r="Q569" s="538"/>
      <c r="R569" s="538"/>
      <c r="S569" s="537" t="s">
        <v>2293</v>
      </c>
    </row>
    <row r="570" spans="4:19" x14ac:dyDescent="0.2">
      <c r="D570" s="538" t="s">
        <v>3603</v>
      </c>
      <c r="E570" s="537" t="s">
        <v>3599</v>
      </c>
      <c r="F570" s="538"/>
      <c r="G570" s="537"/>
      <c r="H570" s="538"/>
      <c r="I570" s="538"/>
      <c r="J570" s="537" t="str">
        <f t="shared" si="9"/>
        <v/>
      </c>
      <c r="K570" s="549"/>
      <c r="L570" s="550"/>
      <c r="M570" s="551"/>
      <c r="N570" s="538"/>
      <c r="O570" s="538"/>
      <c r="P570" s="538"/>
      <c r="Q570" s="538"/>
      <c r="R570" s="538"/>
      <c r="S570" s="537" t="s">
        <v>2294</v>
      </c>
    </row>
    <row r="571" spans="4:19" x14ac:dyDescent="0.2">
      <c r="D571" s="538" t="s">
        <v>3604</v>
      </c>
      <c r="E571" s="537" t="s">
        <v>3599</v>
      </c>
      <c r="F571" s="538"/>
      <c r="G571" s="537"/>
      <c r="H571" s="538"/>
      <c r="I571" s="538"/>
      <c r="J571" s="537" t="str">
        <f t="shared" si="9"/>
        <v/>
      </c>
      <c r="K571" s="549"/>
      <c r="L571" s="550"/>
      <c r="M571" s="551"/>
      <c r="N571" s="538"/>
      <c r="O571" s="538"/>
      <c r="P571" s="538"/>
      <c r="Q571" s="538"/>
      <c r="R571" s="538"/>
      <c r="S571" s="537" t="s">
        <v>2295</v>
      </c>
    </row>
    <row r="572" spans="4:19" x14ac:dyDescent="0.2">
      <c r="D572" s="538" t="s">
        <v>3605</v>
      </c>
      <c r="E572" s="537" t="s">
        <v>3599</v>
      </c>
      <c r="F572" s="538"/>
      <c r="G572" s="537"/>
      <c r="H572" s="538"/>
      <c r="I572" s="538"/>
      <c r="J572" s="537" t="str">
        <f t="shared" ref="J572:J615" si="10">F572&amp;H572&amp;I572</f>
        <v/>
      </c>
      <c r="K572" s="549"/>
      <c r="L572" s="550"/>
      <c r="M572" s="551"/>
      <c r="N572" s="538"/>
      <c r="O572" s="538"/>
      <c r="P572" s="538"/>
      <c r="Q572" s="538"/>
      <c r="R572" s="538"/>
      <c r="S572" s="537" t="s">
        <v>2296</v>
      </c>
    </row>
    <row r="573" spans="4:19" x14ac:dyDescent="0.2">
      <c r="D573" s="538" t="s">
        <v>3606</v>
      </c>
      <c r="E573" s="537" t="s">
        <v>3599</v>
      </c>
      <c r="F573" s="538"/>
      <c r="G573" s="537"/>
      <c r="H573" s="538"/>
      <c r="I573" s="538"/>
      <c r="J573" s="537" t="str">
        <f t="shared" si="10"/>
        <v/>
      </c>
      <c r="K573" s="549"/>
      <c r="L573" s="550"/>
      <c r="M573" s="551"/>
      <c r="N573" s="538"/>
      <c r="O573" s="538"/>
      <c r="P573" s="538"/>
      <c r="Q573" s="538"/>
      <c r="R573" s="538"/>
      <c r="S573" s="537" t="s">
        <v>2297</v>
      </c>
    </row>
    <row r="574" spans="4:19" x14ac:dyDescent="0.2">
      <c r="D574" s="538" t="s">
        <v>3607</v>
      </c>
      <c r="E574" s="537" t="s">
        <v>3599</v>
      </c>
      <c r="F574" s="538"/>
      <c r="G574" s="537"/>
      <c r="H574" s="538"/>
      <c r="I574" s="538"/>
      <c r="J574" s="537" t="str">
        <f t="shared" si="10"/>
        <v/>
      </c>
      <c r="K574" s="549"/>
      <c r="L574" s="550"/>
      <c r="M574" s="551"/>
      <c r="N574" s="538"/>
      <c r="O574" s="538"/>
      <c r="P574" s="538"/>
      <c r="Q574" s="538"/>
      <c r="R574" s="538"/>
      <c r="S574" s="537" t="s">
        <v>2298</v>
      </c>
    </row>
    <row r="575" spans="4:19" x14ac:dyDescent="0.2">
      <c r="D575" s="538" t="s">
        <v>3608</v>
      </c>
      <c r="E575" s="537" t="s">
        <v>3599</v>
      </c>
      <c r="F575" s="538"/>
      <c r="G575" s="537"/>
      <c r="H575" s="538"/>
      <c r="I575" s="538"/>
      <c r="J575" s="537" t="str">
        <f t="shared" si="10"/>
        <v/>
      </c>
      <c r="K575" s="549"/>
      <c r="L575" s="550"/>
      <c r="M575" s="551"/>
      <c r="N575" s="538"/>
      <c r="O575" s="538"/>
      <c r="P575" s="538"/>
      <c r="Q575" s="538"/>
      <c r="R575" s="538"/>
      <c r="S575" s="537" t="s">
        <v>2299</v>
      </c>
    </row>
    <row r="576" spans="4:19" x14ac:dyDescent="0.2">
      <c r="D576" s="538" t="s">
        <v>3609</v>
      </c>
      <c r="E576" s="537" t="s">
        <v>3610</v>
      </c>
      <c r="F576" s="538"/>
      <c r="G576" s="537"/>
      <c r="H576" s="538"/>
      <c r="I576" s="538"/>
      <c r="J576" s="537" t="str">
        <f t="shared" si="10"/>
        <v/>
      </c>
      <c r="K576" s="549"/>
      <c r="L576" s="550"/>
      <c r="M576" s="551"/>
      <c r="N576" s="538"/>
      <c r="O576" s="538"/>
      <c r="P576" s="538"/>
      <c r="Q576" s="538"/>
      <c r="R576" s="538"/>
      <c r="S576" s="537" t="s">
        <v>2300</v>
      </c>
    </row>
    <row r="577" spans="4:19" x14ac:dyDescent="0.2">
      <c r="D577" s="538" t="s">
        <v>3611</v>
      </c>
      <c r="E577" s="537" t="s">
        <v>3610</v>
      </c>
      <c r="F577" s="538"/>
      <c r="G577" s="537"/>
      <c r="H577" s="538"/>
      <c r="I577" s="538"/>
      <c r="J577" s="537" t="str">
        <f t="shared" si="10"/>
        <v/>
      </c>
      <c r="K577" s="549"/>
      <c r="L577" s="550"/>
      <c r="M577" s="551"/>
      <c r="N577" s="538"/>
      <c r="O577" s="538"/>
      <c r="P577" s="538"/>
      <c r="Q577" s="538"/>
      <c r="R577" s="538"/>
      <c r="S577" s="537" t="s">
        <v>2301</v>
      </c>
    </row>
    <row r="578" spans="4:19" x14ac:dyDescent="0.2">
      <c r="D578" s="538" t="s">
        <v>3612</v>
      </c>
      <c r="E578" s="537" t="s">
        <v>3610</v>
      </c>
      <c r="F578" s="538"/>
      <c r="G578" s="537"/>
      <c r="H578" s="538"/>
      <c r="I578" s="538"/>
      <c r="J578" s="537" t="str">
        <f t="shared" si="10"/>
        <v/>
      </c>
      <c r="K578" s="549"/>
      <c r="L578" s="550"/>
      <c r="M578" s="551"/>
      <c r="N578" s="538"/>
      <c r="O578" s="538"/>
      <c r="P578" s="538"/>
      <c r="Q578" s="538"/>
      <c r="R578" s="538"/>
      <c r="S578" s="537" t="s">
        <v>2302</v>
      </c>
    </row>
    <row r="579" spans="4:19" x14ac:dyDescent="0.2">
      <c r="D579" s="538" t="s">
        <v>3613</v>
      </c>
      <c r="E579" s="537" t="s">
        <v>3610</v>
      </c>
      <c r="F579" s="538"/>
      <c r="G579" s="537"/>
      <c r="H579" s="538"/>
      <c r="I579" s="538"/>
      <c r="J579" s="537" t="str">
        <f t="shared" si="10"/>
        <v/>
      </c>
      <c r="K579" s="549"/>
      <c r="L579" s="550"/>
      <c r="M579" s="551"/>
      <c r="N579" s="538"/>
      <c r="O579" s="538"/>
      <c r="P579" s="538"/>
      <c r="Q579" s="538"/>
      <c r="R579" s="538"/>
      <c r="S579" s="537" t="s">
        <v>2303</v>
      </c>
    </row>
    <row r="580" spans="4:19" x14ac:dyDescent="0.2">
      <c r="D580" s="538" t="s">
        <v>3614</v>
      </c>
      <c r="E580" s="537" t="s">
        <v>3610</v>
      </c>
      <c r="F580" s="538"/>
      <c r="G580" s="537"/>
      <c r="H580" s="538"/>
      <c r="I580" s="538"/>
      <c r="J580" s="537" t="str">
        <f t="shared" si="10"/>
        <v/>
      </c>
      <c r="K580" s="549"/>
      <c r="L580" s="550"/>
      <c r="M580" s="551"/>
      <c r="N580" s="538"/>
      <c r="O580" s="538"/>
      <c r="P580" s="538"/>
      <c r="Q580" s="538"/>
      <c r="R580" s="538"/>
      <c r="S580" s="537" t="s">
        <v>2304</v>
      </c>
    </row>
    <row r="581" spans="4:19" x14ac:dyDescent="0.2">
      <c r="D581" s="538" t="s">
        <v>3615</v>
      </c>
      <c r="E581" s="537" t="s">
        <v>3610</v>
      </c>
      <c r="F581" s="538"/>
      <c r="G581" s="537"/>
      <c r="H581" s="538"/>
      <c r="I581" s="538"/>
      <c r="J581" s="537" t="str">
        <f t="shared" si="10"/>
        <v/>
      </c>
      <c r="K581" s="549"/>
      <c r="L581" s="550"/>
      <c r="M581" s="551"/>
      <c r="N581" s="538"/>
      <c r="O581" s="538"/>
      <c r="P581" s="538"/>
      <c r="Q581" s="538"/>
      <c r="R581" s="538"/>
      <c r="S581" s="537" t="s">
        <v>2305</v>
      </c>
    </row>
    <row r="582" spans="4:19" x14ac:dyDescent="0.2">
      <c r="D582" s="538" t="s">
        <v>3616</v>
      </c>
      <c r="E582" s="537" t="s">
        <v>3610</v>
      </c>
      <c r="F582" s="538"/>
      <c r="G582" s="537"/>
      <c r="H582" s="538"/>
      <c r="I582" s="538"/>
      <c r="J582" s="537" t="str">
        <f t="shared" si="10"/>
        <v/>
      </c>
      <c r="K582" s="549"/>
      <c r="L582" s="550"/>
      <c r="M582" s="551"/>
      <c r="N582" s="538"/>
      <c r="O582" s="538"/>
      <c r="P582" s="538"/>
      <c r="Q582" s="538"/>
      <c r="R582" s="538"/>
      <c r="S582" s="537" t="s">
        <v>2306</v>
      </c>
    </row>
    <row r="583" spans="4:19" x14ac:dyDescent="0.2">
      <c r="D583" s="538" t="s">
        <v>3617</v>
      </c>
      <c r="E583" s="537" t="s">
        <v>3610</v>
      </c>
      <c r="F583" s="538"/>
      <c r="G583" s="537"/>
      <c r="H583" s="538"/>
      <c r="I583" s="538"/>
      <c r="J583" s="537" t="str">
        <f t="shared" si="10"/>
        <v/>
      </c>
      <c r="K583" s="549"/>
      <c r="L583" s="550"/>
      <c r="M583" s="551"/>
      <c r="N583" s="538"/>
      <c r="O583" s="538"/>
      <c r="P583" s="538"/>
      <c r="Q583" s="538"/>
      <c r="R583" s="538"/>
      <c r="S583" s="537" t="s">
        <v>2307</v>
      </c>
    </row>
    <row r="584" spans="4:19" x14ac:dyDescent="0.2">
      <c r="D584" s="538" t="s">
        <v>3618</v>
      </c>
      <c r="E584" s="537" t="s">
        <v>3610</v>
      </c>
      <c r="F584" s="538"/>
      <c r="G584" s="537"/>
      <c r="H584" s="538"/>
      <c r="I584" s="538"/>
      <c r="J584" s="537" t="str">
        <f t="shared" si="10"/>
        <v/>
      </c>
      <c r="K584" s="549"/>
      <c r="L584" s="550"/>
      <c r="M584" s="551"/>
      <c r="N584" s="538"/>
      <c r="O584" s="538"/>
      <c r="P584" s="538"/>
      <c r="Q584" s="538"/>
      <c r="R584" s="538"/>
      <c r="S584" s="537" t="s">
        <v>2308</v>
      </c>
    </row>
    <row r="585" spans="4:19" x14ac:dyDescent="0.2">
      <c r="D585" s="538" t="s">
        <v>3619</v>
      </c>
      <c r="E585" s="537" t="s">
        <v>3610</v>
      </c>
      <c r="F585" s="538"/>
      <c r="G585" s="537"/>
      <c r="H585" s="538"/>
      <c r="I585" s="538"/>
      <c r="J585" s="537" t="str">
        <f t="shared" si="10"/>
        <v/>
      </c>
      <c r="K585" s="549"/>
      <c r="L585" s="550"/>
      <c r="M585" s="551"/>
      <c r="N585" s="538"/>
      <c r="O585" s="538"/>
      <c r="P585" s="538"/>
      <c r="Q585" s="538"/>
      <c r="R585" s="538"/>
      <c r="S585" s="537" t="s">
        <v>2309</v>
      </c>
    </row>
    <row r="586" spans="4:19" x14ac:dyDescent="0.2">
      <c r="D586" s="538" t="s">
        <v>3620</v>
      </c>
      <c r="E586" s="537" t="s">
        <v>3621</v>
      </c>
      <c r="F586" s="538"/>
      <c r="G586" s="537"/>
      <c r="H586" s="538"/>
      <c r="I586" s="538"/>
      <c r="J586" s="537" t="str">
        <f t="shared" si="10"/>
        <v/>
      </c>
      <c r="K586" s="549"/>
      <c r="L586" s="550"/>
      <c r="M586" s="551"/>
      <c r="N586" s="538"/>
      <c r="O586" s="538"/>
      <c r="P586" s="538"/>
      <c r="Q586" s="538"/>
      <c r="R586" s="538"/>
      <c r="S586" s="537" t="s">
        <v>2310</v>
      </c>
    </row>
    <row r="587" spans="4:19" x14ac:dyDescent="0.2">
      <c r="D587" s="538" t="s">
        <v>3622</v>
      </c>
      <c r="E587" s="537" t="s">
        <v>3621</v>
      </c>
      <c r="F587" s="538"/>
      <c r="G587" s="537"/>
      <c r="H587" s="538"/>
      <c r="I587" s="538"/>
      <c r="J587" s="537" t="str">
        <f t="shared" si="10"/>
        <v/>
      </c>
      <c r="K587" s="549"/>
      <c r="L587" s="550"/>
      <c r="M587" s="551"/>
      <c r="N587" s="538"/>
      <c r="O587" s="538"/>
      <c r="P587" s="538"/>
      <c r="Q587" s="538"/>
      <c r="R587" s="538"/>
      <c r="S587" s="537" t="s">
        <v>2311</v>
      </c>
    </row>
    <row r="588" spans="4:19" x14ac:dyDescent="0.2">
      <c r="D588" s="538" t="s">
        <v>3623</v>
      </c>
      <c r="E588" s="537" t="s">
        <v>3621</v>
      </c>
      <c r="F588" s="538"/>
      <c r="G588" s="537"/>
      <c r="H588" s="538"/>
      <c r="I588" s="538"/>
      <c r="J588" s="537" t="str">
        <f t="shared" si="10"/>
        <v/>
      </c>
      <c r="K588" s="549"/>
      <c r="L588" s="550"/>
      <c r="M588" s="551"/>
      <c r="N588" s="538"/>
      <c r="O588" s="538"/>
      <c r="P588" s="538"/>
      <c r="Q588" s="538"/>
      <c r="R588" s="538"/>
      <c r="S588" s="537" t="s">
        <v>2312</v>
      </c>
    </row>
    <row r="589" spans="4:19" x14ac:dyDescent="0.2">
      <c r="D589" s="538" t="s">
        <v>3624</v>
      </c>
      <c r="E589" s="537" t="s">
        <v>3621</v>
      </c>
      <c r="F589" s="538"/>
      <c r="G589" s="537"/>
      <c r="H589" s="538"/>
      <c r="I589" s="538"/>
      <c r="J589" s="537" t="str">
        <f t="shared" si="10"/>
        <v/>
      </c>
      <c r="K589" s="549"/>
      <c r="L589" s="550"/>
      <c r="M589" s="551"/>
      <c r="N589" s="538"/>
      <c r="O589" s="538"/>
      <c r="P589" s="538"/>
      <c r="Q589" s="538"/>
      <c r="R589" s="538"/>
      <c r="S589" s="537" t="s">
        <v>2313</v>
      </c>
    </row>
    <row r="590" spans="4:19" x14ac:dyDescent="0.2">
      <c r="D590" s="538" t="s">
        <v>3625</v>
      </c>
      <c r="E590" s="537" t="s">
        <v>3621</v>
      </c>
      <c r="F590" s="538"/>
      <c r="G590" s="537"/>
      <c r="H590" s="538"/>
      <c r="I590" s="538"/>
      <c r="J590" s="537" t="str">
        <f t="shared" si="10"/>
        <v/>
      </c>
      <c r="K590" s="549"/>
      <c r="L590" s="550"/>
      <c r="M590" s="551"/>
      <c r="N590" s="538"/>
      <c r="O590" s="538"/>
      <c r="P590" s="538"/>
      <c r="Q590" s="538"/>
      <c r="R590" s="538"/>
      <c r="S590" s="537" t="s">
        <v>2314</v>
      </c>
    </row>
    <row r="591" spans="4:19" x14ac:dyDescent="0.2">
      <c r="D591" s="538" t="s">
        <v>3626</v>
      </c>
      <c r="E591" s="537" t="s">
        <v>3621</v>
      </c>
      <c r="F591" s="538"/>
      <c r="G591" s="537"/>
      <c r="H591" s="538"/>
      <c r="I591" s="538"/>
      <c r="J591" s="537" t="str">
        <f t="shared" si="10"/>
        <v/>
      </c>
      <c r="K591" s="549"/>
      <c r="L591" s="550"/>
      <c r="M591" s="551"/>
      <c r="N591" s="538"/>
      <c r="O591" s="538"/>
      <c r="P591" s="538"/>
      <c r="Q591" s="538"/>
      <c r="R591" s="538"/>
      <c r="S591" s="537" t="s">
        <v>2315</v>
      </c>
    </row>
    <row r="592" spans="4:19" x14ac:dyDescent="0.2">
      <c r="D592" s="538" t="s">
        <v>3627</v>
      </c>
      <c r="E592" s="537" t="s">
        <v>3621</v>
      </c>
      <c r="F592" s="538"/>
      <c r="G592" s="537"/>
      <c r="H592" s="538"/>
      <c r="I592" s="538"/>
      <c r="J592" s="537" t="str">
        <f t="shared" si="10"/>
        <v/>
      </c>
      <c r="K592" s="549"/>
      <c r="L592" s="550"/>
      <c r="M592" s="551"/>
      <c r="N592" s="538"/>
      <c r="O592" s="538"/>
      <c r="P592" s="538"/>
      <c r="Q592" s="538"/>
      <c r="R592" s="538"/>
      <c r="S592" s="537" t="s">
        <v>2316</v>
      </c>
    </row>
    <row r="593" spans="4:19" x14ac:dyDescent="0.2">
      <c r="D593" s="538" t="s">
        <v>3628</v>
      </c>
      <c r="E593" s="537" t="s">
        <v>3621</v>
      </c>
      <c r="F593" s="538"/>
      <c r="G593" s="537"/>
      <c r="H593" s="538"/>
      <c r="I593" s="538"/>
      <c r="J593" s="537" t="str">
        <f t="shared" si="10"/>
        <v/>
      </c>
      <c r="K593" s="549"/>
      <c r="L593" s="550"/>
      <c r="M593" s="551"/>
      <c r="N593" s="538"/>
      <c r="O593" s="538"/>
      <c r="P593" s="538"/>
      <c r="Q593" s="538"/>
      <c r="R593" s="538"/>
      <c r="S593" s="537" t="s">
        <v>2317</v>
      </c>
    </row>
    <row r="594" spans="4:19" x14ac:dyDescent="0.2">
      <c r="D594" s="538" t="s">
        <v>3629</v>
      </c>
      <c r="E594" s="537" t="s">
        <v>3621</v>
      </c>
      <c r="F594" s="538"/>
      <c r="G594" s="537"/>
      <c r="H594" s="538"/>
      <c r="I594" s="538"/>
      <c r="J594" s="537" t="str">
        <f t="shared" si="10"/>
        <v/>
      </c>
      <c r="K594" s="549"/>
      <c r="L594" s="550"/>
      <c r="M594" s="551"/>
      <c r="N594" s="538"/>
      <c r="O594" s="538"/>
      <c r="P594" s="538"/>
      <c r="Q594" s="538"/>
      <c r="R594" s="538"/>
      <c r="S594" s="537" t="s">
        <v>2318</v>
      </c>
    </row>
    <row r="595" spans="4:19" x14ac:dyDescent="0.2">
      <c r="D595" s="538" t="s">
        <v>3630</v>
      </c>
      <c r="E595" s="537" t="s">
        <v>3621</v>
      </c>
      <c r="F595" s="538"/>
      <c r="G595" s="537"/>
      <c r="H595" s="538"/>
      <c r="I595" s="538"/>
      <c r="J595" s="537" t="str">
        <f t="shared" si="10"/>
        <v/>
      </c>
      <c r="K595" s="549"/>
      <c r="L595" s="550"/>
      <c r="M595" s="551"/>
      <c r="N595" s="538"/>
      <c r="O595" s="538"/>
      <c r="P595" s="538"/>
      <c r="Q595" s="538"/>
      <c r="R595" s="538"/>
      <c r="S595" s="537" t="s">
        <v>2319</v>
      </c>
    </row>
    <row r="596" spans="4:19" x14ac:dyDescent="0.2">
      <c r="D596" s="538" t="s">
        <v>3631</v>
      </c>
      <c r="E596" s="537" t="s">
        <v>3632</v>
      </c>
      <c r="F596" s="538"/>
      <c r="G596" s="537"/>
      <c r="H596" s="538"/>
      <c r="I596" s="538"/>
      <c r="J596" s="537" t="str">
        <f t="shared" si="10"/>
        <v/>
      </c>
      <c r="K596" s="549"/>
      <c r="L596" s="550"/>
      <c r="M596" s="551"/>
      <c r="N596" s="538"/>
      <c r="O596" s="538"/>
      <c r="P596" s="538"/>
      <c r="Q596" s="538"/>
      <c r="R596" s="538"/>
      <c r="S596" s="537" t="s">
        <v>2320</v>
      </c>
    </row>
    <row r="597" spans="4:19" x14ac:dyDescent="0.2">
      <c r="D597" s="538" t="s">
        <v>3633</v>
      </c>
      <c r="E597" s="537" t="s">
        <v>3632</v>
      </c>
      <c r="F597" s="538"/>
      <c r="G597" s="537"/>
      <c r="H597" s="538"/>
      <c r="I597" s="538"/>
      <c r="J597" s="537" t="str">
        <f t="shared" si="10"/>
        <v/>
      </c>
      <c r="K597" s="549"/>
      <c r="L597" s="550"/>
      <c r="M597" s="551"/>
      <c r="N597" s="538"/>
      <c r="O597" s="538"/>
      <c r="P597" s="538"/>
      <c r="Q597" s="538"/>
      <c r="R597" s="538"/>
      <c r="S597" s="537" t="s">
        <v>2321</v>
      </c>
    </row>
    <row r="598" spans="4:19" x14ac:dyDescent="0.2">
      <c r="D598" s="538" t="s">
        <v>3634</v>
      </c>
      <c r="E598" s="537" t="s">
        <v>3632</v>
      </c>
      <c r="F598" s="538"/>
      <c r="G598" s="537"/>
      <c r="H598" s="538"/>
      <c r="I598" s="538"/>
      <c r="J598" s="537" t="str">
        <f t="shared" si="10"/>
        <v/>
      </c>
      <c r="K598" s="549"/>
      <c r="L598" s="550"/>
      <c r="M598" s="551"/>
      <c r="N598" s="538"/>
      <c r="O598" s="538"/>
      <c r="P598" s="538"/>
      <c r="Q598" s="538"/>
      <c r="R598" s="538"/>
      <c r="S598" s="537" t="s">
        <v>2322</v>
      </c>
    </row>
    <row r="599" spans="4:19" x14ac:dyDescent="0.2">
      <c r="D599" s="538" t="s">
        <v>3635</v>
      </c>
      <c r="E599" s="537" t="s">
        <v>3632</v>
      </c>
      <c r="F599" s="538"/>
      <c r="G599" s="537"/>
      <c r="H599" s="538"/>
      <c r="I599" s="538"/>
      <c r="J599" s="537" t="str">
        <f t="shared" si="10"/>
        <v/>
      </c>
      <c r="K599" s="549"/>
      <c r="L599" s="550"/>
      <c r="M599" s="551"/>
      <c r="N599" s="538"/>
      <c r="O599" s="538"/>
      <c r="P599" s="538"/>
      <c r="Q599" s="538"/>
      <c r="R599" s="538"/>
      <c r="S599" s="537" t="s">
        <v>2323</v>
      </c>
    </row>
    <row r="600" spans="4:19" x14ac:dyDescent="0.2">
      <c r="D600" s="538" t="s">
        <v>3636</v>
      </c>
      <c r="E600" s="537" t="s">
        <v>3632</v>
      </c>
      <c r="F600" s="538"/>
      <c r="G600" s="537"/>
      <c r="H600" s="538"/>
      <c r="I600" s="538"/>
      <c r="J600" s="537" t="str">
        <f t="shared" si="10"/>
        <v/>
      </c>
      <c r="K600" s="549"/>
      <c r="L600" s="550"/>
      <c r="M600" s="551"/>
      <c r="N600" s="538"/>
      <c r="O600" s="538"/>
      <c r="P600" s="538"/>
      <c r="Q600" s="538"/>
      <c r="R600" s="538"/>
      <c r="S600" s="537" t="s">
        <v>2324</v>
      </c>
    </row>
    <row r="601" spans="4:19" x14ac:dyDescent="0.2">
      <c r="D601" s="538" t="s">
        <v>3637</v>
      </c>
      <c r="E601" s="537" t="s">
        <v>3632</v>
      </c>
      <c r="F601" s="538"/>
      <c r="G601" s="537"/>
      <c r="H601" s="538"/>
      <c r="I601" s="538"/>
      <c r="J601" s="537" t="str">
        <f t="shared" si="10"/>
        <v/>
      </c>
      <c r="K601" s="549"/>
      <c r="L601" s="550"/>
      <c r="M601" s="551"/>
      <c r="N601" s="538"/>
      <c r="O601" s="538"/>
      <c r="P601" s="538"/>
      <c r="Q601" s="538"/>
      <c r="R601" s="538"/>
      <c r="S601" s="537" t="s">
        <v>2325</v>
      </c>
    </row>
    <row r="602" spans="4:19" x14ac:dyDescent="0.2">
      <c r="D602" s="538" t="s">
        <v>3638</v>
      </c>
      <c r="E602" s="537" t="s">
        <v>3632</v>
      </c>
      <c r="F602" s="538"/>
      <c r="G602" s="537"/>
      <c r="H602" s="538"/>
      <c r="I602" s="538"/>
      <c r="J602" s="537" t="str">
        <f t="shared" si="10"/>
        <v/>
      </c>
      <c r="K602" s="549"/>
      <c r="L602" s="550"/>
      <c r="M602" s="551"/>
      <c r="N602" s="538"/>
      <c r="O602" s="538"/>
      <c r="P602" s="538"/>
      <c r="Q602" s="538"/>
      <c r="R602" s="538"/>
      <c r="S602" s="537" t="s">
        <v>2326</v>
      </c>
    </row>
    <row r="603" spans="4:19" x14ac:dyDescent="0.2">
      <c r="D603" s="538" t="s">
        <v>3639</v>
      </c>
      <c r="E603" s="537" t="s">
        <v>3632</v>
      </c>
      <c r="F603" s="538"/>
      <c r="G603" s="537"/>
      <c r="H603" s="538"/>
      <c r="I603" s="538"/>
      <c r="J603" s="537" t="str">
        <f t="shared" si="10"/>
        <v/>
      </c>
      <c r="K603" s="549"/>
      <c r="L603" s="550"/>
      <c r="M603" s="551"/>
      <c r="N603" s="538"/>
      <c r="O603" s="538"/>
      <c r="P603" s="538"/>
      <c r="Q603" s="538"/>
      <c r="R603" s="538"/>
      <c r="S603" s="537" t="s">
        <v>2327</v>
      </c>
    </row>
    <row r="604" spans="4:19" x14ac:dyDescent="0.2">
      <c r="D604" s="538" t="s">
        <v>3640</v>
      </c>
      <c r="E604" s="537" t="s">
        <v>3632</v>
      </c>
      <c r="F604" s="538"/>
      <c r="G604" s="537"/>
      <c r="H604" s="538"/>
      <c r="I604" s="538"/>
      <c r="J604" s="537" t="str">
        <f t="shared" si="10"/>
        <v/>
      </c>
      <c r="K604" s="549"/>
      <c r="L604" s="550"/>
      <c r="M604" s="551"/>
      <c r="N604" s="538"/>
      <c r="O604" s="538"/>
      <c r="P604" s="538"/>
      <c r="Q604" s="538"/>
      <c r="R604" s="538"/>
      <c r="S604" s="537" t="s">
        <v>2328</v>
      </c>
    </row>
    <row r="605" spans="4:19" x14ac:dyDescent="0.2">
      <c r="D605" s="538" t="s">
        <v>3641</v>
      </c>
      <c r="E605" s="537" t="s">
        <v>3632</v>
      </c>
      <c r="F605" s="538"/>
      <c r="G605" s="537"/>
      <c r="H605" s="538"/>
      <c r="I605" s="538"/>
      <c r="J605" s="537" t="str">
        <f t="shared" si="10"/>
        <v/>
      </c>
      <c r="K605" s="549"/>
      <c r="L605" s="550"/>
      <c r="M605" s="551"/>
      <c r="N605" s="538"/>
      <c r="O605" s="538"/>
      <c r="P605" s="538"/>
      <c r="Q605" s="538"/>
      <c r="R605" s="538"/>
      <c r="S605" s="537" t="s">
        <v>2329</v>
      </c>
    </row>
    <row r="606" spans="4:19" x14ac:dyDescent="0.2">
      <c r="D606" s="538" t="s">
        <v>3642</v>
      </c>
      <c r="E606" s="537" t="s">
        <v>3643</v>
      </c>
      <c r="F606" s="538"/>
      <c r="G606" s="537"/>
      <c r="H606" s="538"/>
      <c r="I606" s="538"/>
      <c r="J606" s="537" t="str">
        <f t="shared" si="10"/>
        <v/>
      </c>
      <c r="K606" s="549"/>
      <c r="L606" s="550"/>
      <c r="M606" s="551"/>
      <c r="N606" s="538"/>
      <c r="O606" s="538"/>
      <c r="P606" s="538"/>
      <c r="Q606" s="538"/>
      <c r="R606" s="538"/>
      <c r="S606" s="537" t="s">
        <v>2330</v>
      </c>
    </row>
    <row r="607" spans="4:19" x14ac:dyDescent="0.2">
      <c r="D607" s="538" t="s">
        <v>3644</v>
      </c>
      <c r="E607" s="537" t="s">
        <v>3643</v>
      </c>
      <c r="F607" s="538"/>
      <c r="G607" s="537"/>
      <c r="H607" s="538"/>
      <c r="I607" s="538"/>
      <c r="J607" s="537" t="str">
        <f t="shared" si="10"/>
        <v/>
      </c>
      <c r="K607" s="549"/>
      <c r="L607" s="550"/>
      <c r="M607" s="551"/>
      <c r="N607" s="538"/>
      <c r="O607" s="538"/>
      <c r="P607" s="538"/>
      <c r="Q607" s="538"/>
      <c r="R607" s="538"/>
      <c r="S607" s="537" t="s">
        <v>2331</v>
      </c>
    </row>
    <row r="608" spans="4:19" x14ac:dyDescent="0.2">
      <c r="D608" s="538" t="s">
        <v>3645</v>
      </c>
      <c r="E608" s="537" t="s">
        <v>3643</v>
      </c>
      <c r="F608" s="538"/>
      <c r="G608" s="537"/>
      <c r="H608" s="538"/>
      <c r="I608" s="538"/>
      <c r="J608" s="537" t="str">
        <f t="shared" si="10"/>
        <v/>
      </c>
      <c r="K608" s="549"/>
      <c r="L608" s="550"/>
      <c r="M608" s="551"/>
      <c r="N608" s="538"/>
      <c r="O608" s="538"/>
      <c r="P608" s="538"/>
      <c r="Q608" s="538"/>
      <c r="R608" s="538"/>
      <c r="S608" s="537" t="s">
        <v>2332</v>
      </c>
    </row>
    <row r="609" spans="4:19" x14ac:dyDescent="0.2">
      <c r="D609" s="538" t="s">
        <v>3646</v>
      </c>
      <c r="E609" s="537" t="s">
        <v>3643</v>
      </c>
      <c r="F609" s="538"/>
      <c r="G609" s="537"/>
      <c r="H609" s="538"/>
      <c r="I609" s="538"/>
      <c r="J609" s="537" t="str">
        <f t="shared" si="10"/>
        <v/>
      </c>
      <c r="K609" s="549"/>
      <c r="L609" s="550"/>
      <c r="M609" s="551"/>
      <c r="N609" s="538"/>
      <c r="O609" s="538"/>
      <c r="P609" s="538"/>
      <c r="Q609" s="538"/>
      <c r="R609" s="538"/>
      <c r="S609" s="537" t="s">
        <v>2333</v>
      </c>
    </row>
    <row r="610" spans="4:19" x14ac:dyDescent="0.2">
      <c r="D610" s="538" t="s">
        <v>3647</v>
      </c>
      <c r="E610" s="537" t="s">
        <v>3643</v>
      </c>
      <c r="F610" s="538"/>
      <c r="G610" s="537"/>
      <c r="H610" s="538"/>
      <c r="I610" s="538"/>
      <c r="J610" s="537" t="str">
        <f t="shared" si="10"/>
        <v/>
      </c>
      <c r="K610" s="549"/>
      <c r="L610" s="550"/>
      <c r="M610" s="551"/>
      <c r="N610" s="538"/>
      <c r="O610" s="538"/>
      <c r="P610" s="538"/>
      <c r="Q610" s="538"/>
      <c r="R610" s="538"/>
      <c r="S610" s="537" t="s">
        <v>2334</v>
      </c>
    </row>
    <row r="611" spans="4:19" x14ac:dyDescent="0.2">
      <c r="D611" s="538" t="s">
        <v>3648</v>
      </c>
      <c r="E611" s="537" t="s">
        <v>3643</v>
      </c>
      <c r="F611" s="538"/>
      <c r="G611" s="537"/>
      <c r="H611" s="538"/>
      <c r="I611" s="538"/>
      <c r="J611" s="537" t="str">
        <f t="shared" si="10"/>
        <v/>
      </c>
      <c r="K611" s="549"/>
      <c r="L611" s="550"/>
      <c r="M611" s="551"/>
      <c r="N611" s="538"/>
      <c r="O611" s="538"/>
      <c r="P611" s="538"/>
      <c r="Q611" s="538"/>
      <c r="R611" s="538"/>
      <c r="S611" s="537" t="s">
        <v>2335</v>
      </c>
    </row>
    <row r="612" spans="4:19" x14ac:dyDescent="0.2">
      <c r="D612" s="538" t="s">
        <v>3649</v>
      </c>
      <c r="E612" s="537" t="s">
        <v>3643</v>
      </c>
      <c r="F612" s="538"/>
      <c r="G612" s="537"/>
      <c r="H612" s="538"/>
      <c r="I612" s="538"/>
      <c r="J612" s="537" t="str">
        <f t="shared" si="10"/>
        <v/>
      </c>
      <c r="K612" s="549"/>
      <c r="L612" s="550"/>
      <c r="M612" s="551"/>
      <c r="N612" s="538"/>
      <c r="O612" s="538"/>
      <c r="P612" s="538"/>
      <c r="Q612" s="538"/>
      <c r="R612" s="538"/>
      <c r="S612" s="537" t="s">
        <v>2336</v>
      </c>
    </row>
    <row r="613" spans="4:19" x14ac:dyDescent="0.2">
      <c r="D613" s="538" t="s">
        <v>3650</v>
      </c>
      <c r="E613" s="537" t="s">
        <v>3643</v>
      </c>
      <c r="F613" s="538"/>
      <c r="G613" s="537"/>
      <c r="H613" s="538"/>
      <c r="I613" s="538"/>
      <c r="J613" s="537" t="str">
        <f t="shared" si="10"/>
        <v/>
      </c>
      <c r="K613" s="549"/>
      <c r="L613" s="550"/>
      <c r="M613" s="551"/>
      <c r="N613" s="538"/>
      <c r="O613" s="538"/>
      <c r="P613" s="538"/>
      <c r="Q613" s="538"/>
      <c r="R613" s="538"/>
      <c r="S613" s="537" t="s">
        <v>2337</v>
      </c>
    </row>
    <row r="614" spans="4:19" x14ac:dyDescent="0.2">
      <c r="D614" s="538" t="s">
        <v>3651</v>
      </c>
      <c r="E614" s="537" t="s">
        <v>3643</v>
      </c>
      <c r="F614" s="538"/>
      <c r="G614" s="537"/>
      <c r="H614" s="538"/>
      <c r="I614" s="538"/>
      <c r="J614" s="537" t="str">
        <f t="shared" si="10"/>
        <v/>
      </c>
      <c r="K614" s="549"/>
      <c r="L614" s="550"/>
      <c r="M614" s="551"/>
      <c r="N614" s="538"/>
      <c r="O614" s="538"/>
      <c r="P614" s="538"/>
      <c r="Q614" s="538"/>
      <c r="R614" s="538"/>
      <c r="S614" s="537" t="s">
        <v>2338</v>
      </c>
    </row>
    <row r="615" spans="4:19" x14ac:dyDescent="0.2">
      <c r="D615" s="538" t="s">
        <v>3652</v>
      </c>
      <c r="E615" s="537" t="s">
        <v>3643</v>
      </c>
      <c r="F615" s="538"/>
      <c r="G615" s="537"/>
      <c r="H615" s="538"/>
      <c r="I615" s="538"/>
      <c r="J615" s="537" t="str">
        <f t="shared" si="10"/>
        <v/>
      </c>
      <c r="K615" s="549"/>
      <c r="L615" s="550"/>
      <c r="M615" s="551"/>
      <c r="N615" s="538"/>
      <c r="O615" s="538"/>
      <c r="P615" s="538"/>
      <c r="Q615" s="538"/>
      <c r="R615" s="538"/>
      <c r="S615" s="537" t="s">
        <v>2339</v>
      </c>
    </row>
  </sheetData>
  <dataValidations count="7">
    <dataValidation type="list" allowBlank="1" showInputMessage="1" showErrorMessage="1" errorTitle="X-Author for Excel" error="Please select a value from the drop-down." promptTitle="X-Author for Excel" sqref="L3:L153" xr:uid="{00000000-0002-0000-0600-000000000000}">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Q3:Q153 Q159:Q309 S315:S615" xr:uid="{00000000-0002-0000-0600-000001000000}">
      <formula1>""</formula1>
    </dataValidation>
    <dataValidation type="list" allowBlank="1" showInputMessage="1" showErrorMessage="1" errorTitle="X-Author for Excel" error="Please select a value from the drop-down." promptTitle="X-Author for Excel" sqref="L159:L309" xr:uid="{00000000-0002-0000-0600-000002000000}">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Baseline N# is -1E+16 to 1E+16." promptTitle="X-Author for Excel" sqref="K315:K615" xr:uid="{00000000-0002-0000-0600-000003000000}">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L315:L615" xr:uid="{00000000-0002-0000-0600-000004000000}">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M315:M615" xr:uid="{00000000-0002-0000-0600-000005000000}">
      <formula1>-999.9</formula1>
      <formula2>999.9</formula2>
    </dataValidation>
    <dataValidation type="list" allowBlank="1" showInputMessage="1" showErrorMessage="1" errorTitle="X-Author for Excel" error="Please select a value from the drop-down." promptTitle="X-Author for Excel" sqref="N315:N615" xr:uid="{00000000-0002-0000-0600-000006000000}">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W580"/>
  <sheetViews>
    <sheetView showGridLines="0" zoomScale="70" zoomScaleNormal="70" workbookViewId="0">
      <selection activeCell="Q18" sqref="Q18"/>
    </sheetView>
  </sheetViews>
  <sheetFormatPr defaultColWidth="8.875" defaultRowHeight="15.75" x14ac:dyDescent="0.25"/>
  <cols>
    <col min="1" max="1" width="12" style="6" customWidth="1"/>
    <col min="2" max="2" width="30.625" style="6" customWidth="1"/>
    <col min="3" max="3" width="25.625" style="6" customWidth="1"/>
    <col min="4" max="4" width="32.625" style="6" customWidth="1"/>
    <col min="5" max="5" width="31.625" style="6" customWidth="1"/>
    <col min="6" max="6" width="24.125" style="6" hidden="1" customWidth="1"/>
    <col min="7" max="7" width="21.375" style="6" hidden="1" customWidth="1"/>
    <col min="8" max="8" width="35.375" style="6" hidden="1" customWidth="1"/>
    <col min="9" max="9" width="31.625" style="6" hidden="1" customWidth="1"/>
    <col min="10" max="10" width="26.875" style="6" hidden="1" customWidth="1"/>
    <col min="11" max="11" width="27.625" style="6" hidden="1" customWidth="1"/>
    <col min="12" max="12" width="0.125" style="6" customWidth="1"/>
    <col min="13" max="13" width="32.125" style="6" customWidth="1"/>
    <col min="14" max="14" width="39.875" style="6" customWidth="1"/>
    <col min="15" max="15" width="0.375" style="6" customWidth="1"/>
    <col min="16" max="16" width="21.875" style="6" customWidth="1"/>
    <col min="17" max="17" width="41.625" style="6" customWidth="1"/>
    <col min="18" max="19" width="14.125" style="6" hidden="1" customWidth="1"/>
    <col min="20" max="21" width="22.375" style="6" hidden="1" customWidth="1"/>
    <col min="22" max="22" width="25.875" style="6" hidden="1" customWidth="1"/>
    <col min="23" max="26" width="26.625" style="6" hidden="1" customWidth="1"/>
    <col min="27" max="27" width="26.625" style="6" customWidth="1"/>
    <col min="28" max="28" width="0.125" style="6" customWidth="1"/>
    <col min="29" max="29" width="0.375" style="6" customWidth="1"/>
    <col min="30" max="38" width="8.875" style="6" customWidth="1"/>
    <col min="39" max="39" width="8.875" style="9" customWidth="1"/>
    <col min="40" max="40" width="17.625" style="9" customWidth="1"/>
    <col min="41" max="41" width="13.125" style="9" customWidth="1"/>
    <col min="42" max="42" width="18" style="9" customWidth="1"/>
    <col min="43" max="43" width="13.375" style="9" customWidth="1"/>
    <col min="44" max="44" width="8.875" style="9"/>
    <col min="45" max="49" width="8.875" style="4"/>
    <col min="50" max="16384" width="8.875" style="6"/>
  </cols>
  <sheetData>
    <row r="1" spans="1:29" ht="21.6" customHeight="1" x14ac:dyDescent="0.25">
      <c r="A1" s="597" t="s">
        <v>303</v>
      </c>
      <c r="B1" s="598"/>
      <c r="C1" s="598"/>
      <c r="D1" s="598"/>
      <c r="E1" s="598"/>
      <c r="F1" s="598"/>
      <c r="G1" s="598"/>
      <c r="H1" s="598"/>
      <c r="I1" s="598"/>
      <c r="J1" s="598"/>
      <c r="K1" s="598"/>
      <c r="L1" s="598"/>
      <c r="M1" s="598"/>
      <c r="N1" s="598"/>
      <c r="O1" s="599"/>
    </row>
    <row r="2" spans="1:29" ht="20.100000000000001" customHeight="1" thickBot="1" x14ac:dyDescent="0.3">
      <c r="A2" s="600"/>
      <c r="B2" s="601"/>
      <c r="C2" s="601"/>
      <c r="D2" s="601"/>
      <c r="E2" s="601"/>
      <c r="F2" s="601"/>
      <c r="G2" s="601"/>
      <c r="H2" s="601"/>
      <c r="I2" s="601"/>
      <c r="J2" s="601"/>
      <c r="K2" s="601"/>
      <c r="L2" s="601"/>
      <c r="M2" s="601"/>
      <c r="N2" s="601"/>
      <c r="O2" s="602"/>
    </row>
    <row r="3" spans="1:29" ht="16.5" thickBot="1" x14ac:dyDescent="0.3"/>
    <row r="4" spans="1:29" ht="65.849999999999994" customHeight="1" thickBot="1" x14ac:dyDescent="0.3">
      <c r="A4" s="44" t="s">
        <v>11</v>
      </c>
      <c r="B4" s="357" t="s">
        <v>304</v>
      </c>
      <c r="C4" s="31" t="s">
        <v>116</v>
      </c>
    </row>
    <row r="5" spans="1:29" ht="16.5" thickBot="1" x14ac:dyDescent="0.3"/>
    <row r="6" spans="1:29" ht="45.75" customHeight="1" thickBot="1" x14ac:dyDescent="0.3">
      <c r="A6" s="572" t="s">
        <v>304</v>
      </c>
      <c r="B6" s="573"/>
      <c r="C6" s="573"/>
      <c r="D6" s="573"/>
      <c r="E6" s="573"/>
      <c r="F6" s="573"/>
      <c r="G6" s="573"/>
      <c r="H6" s="573"/>
      <c r="I6" s="573"/>
      <c r="J6" s="573"/>
      <c r="K6" s="573"/>
      <c r="L6" s="573"/>
      <c r="M6" s="573"/>
      <c r="N6" s="573"/>
      <c r="O6" s="573"/>
      <c r="P6" s="331"/>
      <c r="Q6" s="331"/>
      <c r="R6" s="331"/>
      <c r="S6" s="331"/>
      <c r="T6" s="331"/>
      <c r="U6" s="331"/>
      <c r="V6" s="331"/>
      <c r="W6" s="331"/>
      <c r="X6" s="331"/>
      <c r="Y6" s="331"/>
      <c r="Z6" s="331"/>
      <c r="AA6" s="331"/>
      <c r="AB6" s="331"/>
      <c r="AC6" s="333"/>
    </row>
    <row r="7" spans="1:29" ht="45.75" customHeight="1" x14ac:dyDescent="0.25">
      <c r="A7" s="423" t="s">
        <v>305</v>
      </c>
      <c r="B7" s="424" t="s">
        <v>1</v>
      </c>
      <c r="C7" s="424" t="s">
        <v>54</v>
      </c>
      <c r="D7" s="405" t="s">
        <v>306</v>
      </c>
      <c r="E7" s="405" t="s">
        <v>269</v>
      </c>
      <c r="F7" s="404" t="s">
        <v>190</v>
      </c>
      <c r="G7" s="489"/>
      <c r="H7" s="489"/>
      <c r="I7" s="489"/>
      <c r="J7" s="489"/>
      <c r="K7" s="489"/>
      <c r="L7" s="489"/>
      <c r="M7" s="489" t="s">
        <v>295</v>
      </c>
      <c r="N7" s="423" t="s">
        <v>5</v>
      </c>
      <c r="O7" s="423"/>
      <c r="P7" s="423" t="s">
        <v>230</v>
      </c>
      <c r="Q7" s="423" t="s">
        <v>219</v>
      </c>
      <c r="R7" s="504" t="s">
        <v>188</v>
      </c>
      <c r="S7" s="504" t="s">
        <v>28</v>
      </c>
      <c r="T7" s="504" t="s">
        <v>30</v>
      </c>
      <c r="U7" s="504" t="s">
        <v>63</v>
      </c>
      <c r="V7" s="505" t="s">
        <v>123</v>
      </c>
      <c r="W7" s="505" t="s">
        <v>132</v>
      </c>
      <c r="X7" s="505" t="s">
        <v>143</v>
      </c>
      <c r="Y7" s="505" t="s">
        <v>16</v>
      </c>
      <c r="Z7" s="505" t="s">
        <v>189</v>
      </c>
      <c r="AA7" s="423" t="s">
        <v>325</v>
      </c>
      <c r="AB7" s="384"/>
      <c r="AC7" s="385"/>
    </row>
    <row r="8" spans="1:29" ht="47.1" hidden="1" customHeight="1" x14ac:dyDescent="0.25">
      <c r="A8" s="410" t="s">
        <v>58</v>
      </c>
      <c r="B8" s="506" t="str">
        <f>IFERROR(IF(D8="","",VLOOKUP(W8,'Reference records(soft deleted)'!$B$46:$D$62,3,FALSE)),"")</f>
        <v/>
      </c>
      <c r="C8" s="506" t="str">
        <f>IFERROR(IF(D8="","",VLOOKUP(X8,'Reference records(soft deleted)'!$B$110:$D$181,2,FALSE)),"")</f>
        <v/>
      </c>
      <c r="D8" s="507" t="s">
        <v>229</v>
      </c>
      <c r="E8" s="508" t="str">
        <f>IF('Overview - Section A'!$AN$5="Funding Request",IF(F8="Funding Request Place Holder","",F8),"")</f>
        <v/>
      </c>
      <c r="F8" s="509" t="str">
        <f>IFERROR(IF(Z8="","",VLOOKUP(Z8,'Overview - Section A'!$P$30:$Q$31,2,FALSE)),"")</f>
        <v>[Account (Name)]</v>
      </c>
      <c r="G8" s="510"/>
      <c r="H8" s="510"/>
      <c r="I8" s="510"/>
      <c r="J8" s="510"/>
      <c r="K8" s="510"/>
      <c r="L8" s="510"/>
      <c r="M8" s="508" t="str">
        <f>IFERROR(IF(Y8="","",Y8),"")</f>
        <v>[Country (Name)]</v>
      </c>
      <c r="N8" s="511" t="s">
        <v>227</v>
      </c>
      <c r="O8" s="512"/>
      <c r="P8" s="513" t="s">
        <v>55</v>
      </c>
      <c r="Q8" s="511" t="s">
        <v>56</v>
      </c>
      <c r="R8" s="514" t="str">
        <f>IFERROR(IF('Overview - Section A'!$AN$5="Funding Request",VLOOKUP(E8,'Overview - Section A'!$M$30:$P$31,4,FALSE),IF(Z8="","",Z8)),"")</f>
        <v>[Record ID]</v>
      </c>
      <c r="S8" s="514" t="b">
        <f>IFERROR(IF(D8&lt;&gt;"",TRUE,FALSE),FALSE)</f>
        <v>1</v>
      </c>
      <c r="T8" s="514" t="s">
        <v>29</v>
      </c>
      <c r="U8" s="514" t="str">
        <f t="array" ref="U8">IFERROR(IF(OR(INDEX('Overview - Section A'!$AB$121:$AB$188,MATCH(LEFT(C8,255),LEFT('Overview - Section A'!$W$121:$W$188,255),0))=0,INDEX('Overview - Section A'!$AB$121:$AB$188,MATCH(LEFT(C8,255),LEFT('Overview - Section A'!$W$121:$W$188,255),0))="[Record ID]"),"",INDEX('Overview - Section A'!$AB$121:$AB$188,MATCH(LEFT(C8,255),LEFT('Overview - Section A'!$W$121:$W$188,255),0))),"")</f>
        <v/>
      </c>
      <c r="V8" s="515" t="str">
        <f>IFERROR(IF('Overview - Section A'!$AN$5="Funding Request",IF('Reference Records'!$B$157&lt;&gt;"",VLOOKUP(M8,'Reference Records'!$B$157:$C$158,2,FALSE),VLOOKUP(M8,'Reference Records'!$A$170:$C$596,3,FALSE)),VLOOKUP(M8,'Reference Records'!$A$599:$C$601,3,FALSE)),"")</f>
        <v/>
      </c>
      <c r="W8" s="516" t="s">
        <v>131</v>
      </c>
      <c r="X8" s="516" t="s">
        <v>133</v>
      </c>
      <c r="Y8" s="515" t="s">
        <v>136</v>
      </c>
      <c r="Z8" s="515" t="s">
        <v>29</v>
      </c>
      <c r="AA8" s="513" t="s">
        <v>324</v>
      </c>
      <c r="AB8" s="386"/>
      <c r="AC8" s="385"/>
    </row>
    <row r="9" spans="1:29" ht="47.1" customHeight="1" x14ac:dyDescent="0.25">
      <c r="A9" s="410">
        <v>1</v>
      </c>
      <c r="B9" s="506" t="str">
        <f>IFERROR(IF(D9="","",VLOOKUP(W9,'Reference records(soft deleted)'!$B$46:$D$62,3,FALSE)),"")</f>
        <v/>
      </c>
      <c r="C9" s="506" t="str">
        <f>IFERROR(IF(D9="","",VLOOKUP(X9,'Reference records(soft deleted)'!$B$110:$D$181,2,FALSE)),"")</f>
        <v/>
      </c>
      <c r="D9" s="507"/>
      <c r="E9" s="508" t="str">
        <f>IF('Overview - Section A'!$AN$5="Funding Request",IF(F9="Funding Request Place Holder","",F9),"")</f>
        <v/>
      </c>
      <c r="F9" s="509" t="str">
        <f>IFERROR(IF(Z9="","",VLOOKUP(Z9,'Overview - Section A'!$P$30:$Q$31,2,FALSE)),"")</f>
        <v/>
      </c>
      <c r="G9" s="510"/>
      <c r="H9" s="510"/>
      <c r="I9" s="510"/>
      <c r="J9" s="510"/>
      <c r="K9" s="510"/>
      <c r="L9" s="510"/>
      <c r="M9" s="508" t="str">
        <f t="shared" ref="M9:M72" si="0">IFERROR(IF(Y9="","",Y9),"")</f>
        <v/>
      </c>
      <c r="N9" s="511"/>
      <c r="O9" s="512"/>
      <c r="P9" s="513"/>
      <c r="Q9" s="511"/>
      <c r="R9" s="514" t="str">
        <f>IFERROR(IF('Overview - Section A'!$AN$5="Funding Request",VLOOKUP(E9,'Overview - Section A'!$M$30:$P$31,4,FALSE),IF(Z9="","",Z9)),"")</f>
        <v/>
      </c>
      <c r="S9" s="514" t="b">
        <f t="shared" ref="S9:S72" si="1">IFERROR(IF(D9&lt;&gt;"",TRUE,FALSE),FALSE)</f>
        <v>0</v>
      </c>
      <c r="T9" s="514" t="s">
        <v>1147</v>
      </c>
      <c r="U9" s="514" t="str">
        <f t="array" ref="U9">IFERROR(IF(OR(INDEX('Overview - Section A'!$AB$121:$AB$188,MATCH(LEFT(C9,255),LEFT('Overview - Section A'!$W$121:$W$188,255),0))=0,INDEX('Overview - Section A'!$AB$121:$AB$188,MATCH(LEFT(C9,255),LEFT('Overview - Section A'!$W$121:$W$188,255),0))="[Record ID]"),"",INDEX('Overview - Section A'!$AB$121:$AB$188,MATCH(LEFT(C9,255),LEFT('Overview - Section A'!$W$121:$W$188,255),0))),"")</f>
        <v/>
      </c>
      <c r="V9" s="515" t="str">
        <f>IFERROR(IF('Overview - Section A'!$AN$5="Funding Request",IF('Reference Records'!$B$157&lt;&gt;"",VLOOKUP(M9,'Reference Records'!$B$157:$C$158,2,FALSE),VLOOKUP(M9,'Reference Records'!$A$170:$C$596,3,FALSE)),VLOOKUP(M9,'Reference Records'!$A$599:$C$601,3,FALSE)),"")</f>
        <v/>
      </c>
      <c r="W9" s="516" t="s">
        <v>596</v>
      </c>
      <c r="X9" s="516"/>
      <c r="Y9" s="515"/>
      <c r="Z9" s="515"/>
      <c r="AA9" s="513"/>
      <c r="AB9" s="386"/>
      <c r="AC9" s="385"/>
    </row>
    <row r="10" spans="1:29" ht="47.1" customHeight="1" x14ac:dyDescent="0.25">
      <c r="A10" s="410">
        <v>2</v>
      </c>
      <c r="B10" s="506" t="str">
        <f>IFERROR(IF(D10="","",VLOOKUP(W10,'Reference records(soft deleted)'!$B$46:$D$62,3,FALSE)),"")</f>
        <v/>
      </c>
      <c r="C10" s="506" t="str">
        <f>IFERROR(IF(D10="","",VLOOKUP(X10,'Reference records(soft deleted)'!$B$110:$D$181,2,FALSE)),"")</f>
        <v/>
      </c>
      <c r="D10" s="507"/>
      <c r="E10" s="508" t="str">
        <f>IF('Overview - Section A'!$AN$5="Funding Request",IF(F10="Funding Request Place Holder","",F10),"")</f>
        <v/>
      </c>
      <c r="F10" s="509" t="str">
        <f>IFERROR(IF(Z10="","",VLOOKUP(Z10,'Overview - Section A'!$P$30:$Q$31,2,FALSE)),"")</f>
        <v/>
      </c>
      <c r="G10" s="510"/>
      <c r="H10" s="510"/>
      <c r="I10" s="510"/>
      <c r="J10" s="510"/>
      <c r="K10" s="510"/>
      <c r="L10" s="510"/>
      <c r="M10" s="508" t="str">
        <f t="shared" si="0"/>
        <v/>
      </c>
      <c r="N10" s="511"/>
      <c r="O10" s="512"/>
      <c r="P10" s="513"/>
      <c r="Q10" s="511"/>
      <c r="R10" s="514" t="str">
        <f>IFERROR(IF('Overview - Section A'!$AN$5="Funding Request",VLOOKUP(E10,'Overview - Section A'!$M$30:$P$31,4,FALSE),IF(Z10="","",Z10)),"")</f>
        <v/>
      </c>
      <c r="S10" s="514" t="b">
        <f t="shared" si="1"/>
        <v>0</v>
      </c>
      <c r="T10" s="514" t="s">
        <v>1148</v>
      </c>
      <c r="U10" s="514" t="str">
        <f t="array" ref="U10">IFERROR(IF(OR(INDEX('Overview - Section A'!$AB$121:$AB$188,MATCH(LEFT(C10,255),LEFT('Overview - Section A'!$W$121:$W$188,255),0))=0,INDEX('Overview - Section A'!$AB$121:$AB$188,MATCH(LEFT(C10,255),LEFT('Overview - Section A'!$W$121:$W$188,255),0))="[Record ID]"),"",INDEX('Overview - Section A'!$AB$121:$AB$188,MATCH(LEFT(C10,255),LEFT('Overview - Section A'!$W$121:$W$188,255),0))),"")</f>
        <v/>
      </c>
      <c r="V10" s="515" t="str">
        <f>IFERROR(IF('Overview - Section A'!$AN$5="Funding Request",IF('Reference Records'!$B$157&lt;&gt;"",VLOOKUP(M10,'Reference Records'!$B$157:$C$158,2,FALSE),VLOOKUP(M10,'Reference Records'!$A$170:$C$596,3,FALSE)),VLOOKUP(M10,'Reference Records'!$A$599:$C$601,3,FALSE)),"")</f>
        <v/>
      </c>
      <c r="W10" s="516" t="s">
        <v>596</v>
      </c>
      <c r="X10" s="516"/>
      <c r="Y10" s="515"/>
      <c r="Z10" s="515"/>
      <c r="AA10" s="513"/>
      <c r="AB10" s="386"/>
      <c r="AC10" s="385"/>
    </row>
    <row r="11" spans="1:29" ht="47.1" customHeight="1" x14ac:dyDescent="0.25">
      <c r="A11" s="410">
        <v>3</v>
      </c>
      <c r="B11" s="506" t="str">
        <f>IFERROR(IF(D11="","",VLOOKUP(W11,'Reference records(soft deleted)'!$B$46:$D$62,3,FALSE)),"")</f>
        <v/>
      </c>
      <c r="C11" s="506" t="str">
        <f>IFERROR(IF(D11="","",VLOOKUP(X11,'Reference records(soft deleted)'!$B$110:$D$181,2,FALSE)),"")</f>
        <v/>
      </c>
      <c r="D11" s="507"/>
      <c r="E11" s="508" t="str">
        <f>IF('Overview - Section A'!$AN$5="Funding Request",IF(F11="Funding Request Place Holder","",F11),"")</f>
        <v/>
      </c>
      <c r="F11" s="509" t="str">
        <f>IFERROR(IF(Z11="","",VLOOKUP(Z11,'Overview - Section A'!$P$30:$Q$31,2,FALSE)),"")</f>
        <v/>
      </c>
      <c r="G11" s="510"/>
      <c r="H11" s="510"/>
      <c r="I11" s="510"/>
      <c r="J11" s="510"/>
      <c r="K11" s="510"/>
      <c r="L11" s="510"/>
      <c r="M11" s="508" t="str">
        <f t="shared" si="0"/>
        <v/>
      </c>
      <c r="N11" s="511"/>
      <c r="O11" s="512"/>
      <c r="P11" s="513"/>
      <c r="Q11" s="511"/>
      <c r="R11" s="514" t="str">
        <f>IFERROR(IF('Overview - Section A'!$AN$5="Funding Request",VLOOKUP(E11,'Overview - Section A'!$M$30:$P$31,4,FALSE),IF(Z11="","",Z11)),"")</f>
        <v/>
      </c>
      <c r="S11" s="514" t="b">
        <f t="shared" si="1"/>
        <v>0</v>
      </c>
      <c r="T11" s="514" t="s">
        <v>1149</v>
      </c>
      <c r="U11" s="514" t="str">
        <f t="array" ref="U11">IFERROR(IF(OR(INDEX('Overview - Section A'!$AB$121:$AB$188,MATCH(LEFT(C11,255),LEFT('Overview - Section A'!$W$121:$W$188,255),0))=0,INDEX('Overview - Section A'!$AB$121:$AB$188,MATCH(LEFT(C11,255),LEFT('Overview - Section A'!$W$121:$W$188,255),0))="[Record ID]"),"",INDEX('Overview - Section A'!$AB$121:$AB$188,MATCH(LEFT(C11,255),LEFT('Overview - Section A'!$W$121:$W$188,255),0))),"")</f>
        <v/>
      </c>
      <c r="V11" s="515" t="str">
        <f>IFERROR(IF('Overview - Section A'!$AN$5="Funding Request",IF('Reference Records'!$B$157&lt;&gt;"",VLOOKUP(M11,'Reference Records'!$B$157:$C$158,2,FALSE),VLOOKUP(M11,'Reference Records'!$A$170:$C$596,3,FALSE)),VLOOKUP(M11,'Reference Records'!$A$599:$C$601,3,FALSE)),"")</f>
        <v/>
      </c>
      <c r="W11" s="516" t="s">
        <v>596</v>
      </c>
      <c r="X11" s="516"/>
      <c r="Y11" s="515"/>
      <c r="Z11" s="515"/>
      <c r="AA11" s="513"/>
      <c r="AB11" s="386"/>
      <c r="AC11" s="385"/>
    </row>
    <row r="12" spans="1:29" ht="47.1" customHeight="1" x14ac:dyDescent="0.25">
      <c r="A12" s="410">
        <v>4</v>
      </c>
      <c r="B12" s="506" t="str">
        <f>IFERROR(IF(D12="","",VLOOKUP(W12,'Reference records(soft deleted)'!$B$46:$D$62,3,FALSE)),"")</f>
        <v/>
      </c>
      <c r="C12" s="506" t="str">
        <f>IFERROR(IF(D12="","",VLOOKUP(X12,'Reference records(soft deleted)'!$B$110:$D$181,2,FALSE)),"")</f>
        <v/>
      </c>
      <c r="D12" s="507"/>
      <c r="E12" s="508" t="str">
        <f>IF('Overview - Section A'!$AN$5="Funding Request",IF(F12="Funding Request Place Holder","",F12),"")</f>
        <v/>
      </c>
      <c r="F12" s="509" t="str">
        <f>IFERROR(IF(Z12="","",VLOOKUP(Z12,'Overview - Section A'!$P$30:$Q$31,2,FALSE)),"")</f>
        <v/>
      </c>
      <c r="G12" s="510"/>
      <c r="H12" s="510"/>
      <c r="I12" s="510"/>
      <c r="J12" s="510"/>
      <c r="K12" s="510"/>
      <c r="L12" s="510"/>
      <c r="M12" s="508" t="str">
        <f t="shared" si="0"/>
        <v/>
      </c>
      <c r="N12" s="511"/>
      <c r="O12" s="512"/>
      <c r="P12" s="513"/>
      <c r="Q12" s="511"/>
      <c r="R12" s="514" t="str">
        <f>IFERROR(IF('Overview - Section A'!$AN$5="Funding Request",VLOOKUP(E12,'Overview - Section A'!$M$30:$P$31,4,FALSE),IF(Z12="","",Z12)),"")</f>
        <v/>
      </c>
      <c r="S12" s="514" t="b">
        <f t="shared" si="1"/>
        <v>0</v>
      </c>
      <c r="T12" s="514" t="s">
        <v>1150</v>
      </c>
      <c r="U12" s="514" t="str">
        <f t="array" ref="U12">IFERROR(IF(OR(INDEX('Overview - Section A'!$AB$121:$AB$188,MATCH(LEFT(C12,255),LEFT('Overview - Section A'!$W$121:$W$188,255),0))=0,INDEX('Overview - Section A'!$AB$121:$AB$188,MATCH(LEFT(C12,255),LEFT('Overview - Section A'!$W$121:$W$188,255),0))="[Record ID]"),"",INDEX('Overview - Section A'!$AB$121:$AB$188,MATCH(LEFT(C12,255),LEFT('Overview - Section A'!$W$121:$W$188,255),0))),"")</f>
        <v/>
      </c>
      <c r="V12" s="515" t="str">
        <f>IFERROR(IF('Overview - Section A'!$AN$5="Funding Request",IF('Reference Records'!$B$157&lt;&gt;"",VLOOKUP(M12,'Reference Records'!$B$157:$C$158,2,FALSE),VLOOKUP(M12,'Reference Records'!$A$170:$C$596,3,FALSE)),VLOOKUP(M12,'Reference Records'!$A$599:$C$601,3,FALSE)),"")</f>
        <v/>
      </c>
      <c r="W12" s="516" t="s">
        <v>596</v>
      </c>
      <c r="X12" s="516"/>
      <c r="Y12" s="515"/>
      <c r="Z12" s="515"/>
      <c r="AA12" s="513"/>
      <c r="AB12" s="386"/>
      <c r="AC12" s="385"/>
    </row>
    <row r="13" spans="1:29" ht="47.1" customHeight="1" x14ac:dyDescent="0.25">
      <c r="A13" s="410">
        <v>5</v>
      </c>
      <c r="B13" s="506" t="str">
        <f>IFERROR(IF(D13="","",VLOOKUP(W13,'Reference records(soft deleted)'!$B$46:$D$62,3,FALSE)),"")</f>
        <v/>
      </c>
      <c r="C13" s="506" t="str">
        <f>IFERROR(IF(D13="","",VLOOKUP(X13,'Reference records(soft deleted)'!$B$110:$D$181,2,FALSE)),"")</f>
        <v/>
      </c>
      <c r="D13" s="507"/>
      <c r="E13" s="508" t="str">
        <f>IF('Overview - Section A'!$AN$5="Funding Request",IF(F13="Funding Request Place Holder","",F13),"")</f>
        <v/>
      </c>
      <c r="F13" s="509" t="str">
        <f>IFERROR(IF(Z13="","",VLOOKUP(Z13,'Overview - Section A'!$P$30:$Q$31,2,FALSE)),"")</f>
        <v/>
      </c>
      <c r="G13" s="510"/>
      <c r="H13" s="510"/>
      <c r="I13" s="510"/>
      <c r="J13" s="510"/>
      <c r="K13" s="510"/>
      <c r="L13" s="510"/>
      <c r="M13" s="508" t="str">
        <f t="shared" si="0"/>
        <v/>
      </c>
      <c r="N13" s="511"/>
      <c r="O13" s="512"/>
      <c r="P13" s="513"/>
      <c r="Q13" s="511"/>
      <c r="R13" s="514" t="str">
        <f>IFERROR(IF('Overview - Section A'!$AN$5="Funding Request",VLOOKUP(E13,'Overview - Section A'!$M$30:$P$31,4,FALSE),IF(Z13="","",Z13)),"")</f>
        <v/>
      </c>
      <c r="S13" s="514" t="b">
        <f t="shared" si="1"/>
        <v>0</v>
      </c>
      <c r="T13" s="514" t="s">
        <v>1151</v>
      </c>
      <c r="U13" s="514" t="str">
        <f t="array" ref="U13">IFERROR(IF(OR(INDEX('Overview - Section A'!$AB$121:$AB$188,MATCH(LEFT(C13,255),LEFT('Overview - Section A'!$W$121:$W$188,255),0))=0,INDEX('Overview - Section A'!$AB$121:$AB$188,MATCH(LEFT(C13,255),LEFT('Overview - Section A'!$W$121:$W$188,255),0))="[Record ID]"),"",INDEX('Overview - Section A'!$AB$121:$AB$188,MATCH(LEFT(C13,255),LEFT('Overview - Section A'!$W$121:$W$188,255),0))),"")</f>
        <v/>
      </c>
      <c r="V13" s="515" t="str">
        <f>IFERROR(IF('Overview - Section A'!$AN$5="Funding Request",IF('Reference Records'!$B$157&lt;&gt;"",VLOOKUP(M13,'Reference Records'!$B$157:$C$158,2,FALSE),VLOOKUP(M13,'Reference Records'!$A$170:$C$596,3,FALSE)),VLOOKUP(M13,'Reference Records'!$A$599:$C$601,3,FALSE)),"")</f>
        <v/>
      </c>
      <c r="W13" s="516" t="s">
        <v>596</v>
      </c>
      <c r="X13" s="516"/>
      <c r="Y13" s="515"/>
      <c r="Z13" s="515"/>
      <c r="AA13" s="513"/>
      <c r="AB13" s="386"/>
      <c r="AC13" s="385"/>
    </row>
    <row r="14" spans="1:29" ht="47.1" customHeight="1" x14ac:dyDescent="0.25">
      <c r="A14" s="410">
        <v>6</v>
      </c>
      <c r="B14" s="506" t="str">
        <f>IFERROR(IF(D14="","",VLOOKUP(W14,'Reference records(soft deleted)'!$B$46:$D$62,3,FALSE)),"")</f>
        <v/>
      </c>
      <c r="C14" s="506" t="str">
        <f>IFERROR(IF(D14="","",VLOOKUP(X14,'Reference records(soft deleted)'!$B$110:$D$181,2,FALSE)),"")</f>
        <v/>
      </c>
      <c r="D14" s="507"/>
      <c r="E14" s="508" t="str">
        <f>IF('Overview - Section A'!$AN$5="Funding Request",IF(F14="Funding Request Place Holder","",F14),"")</f>
        <v/>
      </c>
      <c r="F14" s="509" t="str">
        <f>IFERROR(IF(Z14="","",VLOOKUP(Z14,'Overview - Section A'!$P$30:$Q$31,2,FALSE)),"")</f>
        <v/>
      </c>
      <c r="G14" s="510"/>
      <c r="H14" s="510"/>
      <c r="I14" s="510"/>
      <c r="J14" s="510"/>
      <c r="K14" s="510"/>
      <c r="L14" s="510"/>
      <c r="M14" s="508" t="str">
        <f t="shared" si="0"/>
        <v/>
      </c>
      <c r="N14" s="511"/>
      <c r="O14" s="512"/>
      <c r="P14" s="513"/>
      <c r="Q14" s="511"/>
      <c r="R14" s="514" t="str">
        <f>IFERROR(IF('Overview - Section A'!$AN$5="Funding Request",VLOOKUP(E14,'Overview - Section A'!$M$30:$P$31,4,FALSE),IF(Z14="","",Z14)),"")</f>
        <v/>
      </c>
      <c r="S14" s="514" t="b">
        <f t="shared" si="1"/>
        <v>0</v>
      </c>
      <c r="T14" s="514" t="s">
        <v>1152</v>
      </c>
      <c r="U14" s="514" t="str">
        <f t="array" ref="U14">IFERROR(IF(OR(INDEX('Overview - Section A'!$AB$121:$AB$188,MATCH(LEFT(C14,255),LEFT('Overview - Section A'!$W$121:$W$188,255),0))=0,INDEX('Overview - Section A'!$AB$121:$AB$188,MATCH(LEFT(C14,255),LEFT('Overview - Section A'!$W$121:$W$188,255),0))="[Record ID]"),"",INDEX('Overview - Section A'!$AB$121:$AB$188,MATCH(LEFT(C14,255),LEFT('Overview - Section A'!$W$121:$W$188,255),0))),"")</f>
        <v/>
      </c>
      <c r="V14" s="515" t="str">
        <f>IFERROR(IF('Overview - Section A'!$AN$5="Funding Request",IF('Reference Records'!$B$157&lt;&gt;"",VLOOKUP(M14,'Reference Records'!$B$157:$C$158,2,FALSE),VLOOKUP(M14,'Reference Records'!$A$170:$C$596,3,FALSE)),VLOOKUP(M14,'Reference Records'!$A$599:$C$601,3,FALSE)),"")</f>
        <v/>
      </c>
      <c r="W14" s="516" t="s">
        <v>596</v>
      </c>
      <c r="X14" s="516"/>
      <c r="Y14" s="515"/>
      <c r="Z14" s="515"/>
      <c r="AA14" s="513"/>
      <c r="AB14" s="386"/>
      <c r="AC14" s="385"/>
    </row>
    <row r="15" spans="1:29" ht="47.1" customHeight="1" x14ac:dyDescent="0.25">
      <c r="A15" s="410">
        <v>7</v>
      </c>
      <c r="B15" s="506" t="str">
        <f>IFERROR(IF(D15="","",VLOOKUP(W15,'Reference records(soft deleted)'!$B$46:$D$62,3,FALSE)),"")</f>
        <v/>
      </c>
      <c r="C15" s="506" t="str">
        <f>IFERROR(IF(D15="","",VLOOKUP(X15,'Reference records(soft deleted)'!$B$110:$D$181,2,FALSE)),"")</f>
        <v/>
      </c>
      <c r="D15" s="507"/>
      <c r="E15" s="508" t="str">
        <f>IF('Overview - Section A'!$AN$5="Funding Request",IF(F15="Funding Request Place Holder","",F15),"")</f>
        <v/>
      </c>
      <c r="F15" s="509" t="str">
        <f>IFERROR(IF(Z15="","",VLOOKUP(Z15,'Overview - Section A'!$P$30:$Q$31,2,FALSE)),"")</f>
        <v/>
      </c>
      <c r="G15" s="510"/>
      <c r="H15" s="510"/>
      <c r="I15" s="510"/>
      <c r="J15" s="510"/>
      <c r="K15" s="510"/>
      <c r="L15" s="510"/>
      <c r="M15" s="508" t="str">
        <f t="shared" si="0"/>
        <v/>
      </c>
      <c r="N15" s="511"/>
      <c r="O15" s="512"/>
      <c r="P15" s="513"/>
      <c r="Q15" s="511"/>
      <c r="R15" s="514" t="str">
        <f>IFERROR(IF('Overview - Section A'!$AN$5="Funding Request",VLOOKUP(E15,'Overview - Section A'!$M$30:$P$31,4,FALSE),IF(Z15="","",Z15)),"")</f>
        <v/>
      </c>
      <c r="S15" s="514" t="b">
        <f t="shared" si="1"/>
        <v>0</v>
      </c>
      <c r="T15" s="514" t="s">
        <v>1153</v>
      </c>
      <c r="U15" s="514" t="str">
        <f t="array" ref="U15">IFERROR(IF(OR(INDEX('Overview - Section A'!$AB$121:$AB$188,MATCH(LEFT(C15,255),LEFT('Overview - Section A'!$W$121:$W$188,255),0))=0,INDEX('Overview - Section A'!$AB$121:$AB$188,MATCH(LEFT(C15,255),LEFT('Overview - Section A'!$W$121:$W$188,255),0))="[Record ID]"),"",INDEX('Overview - Section A'!$AB$121:$AB$188,MATCH(LEFT(C15,255),LEFT('Overview - Section A'!$W$121:$W$188,255),0))),"")</f>
        <v/>
      </c>
      <c r="V15" s="515" t="str">
        <f>IFERROR(IF('Overview - Section A'!$AN$5="Funding Request",IF('Reference Records'!$B$157&lt;&gt;"",VLOOKUP(M15,'Reference Records'!$B$157:$C$158,2,FALSE),VLOOKUP(M15,'Reference Records'!$A$170:$C$596,3,FALSE)),VLOOKUP(M15,'Reference Records'!$A$599:$C$601,3,FALSE)),"")</f>
        <v/>
      </c>
      <c r="W15" s="516" t="s">
        <v>596</v>
      </c>
      <c r="X15" s="516"/>
      <c r="Y15" s="515"/>
      <c r="Z15" s="515"/>
      <c r="AA15" s="513"/>
      <c r="AB15" s="386"/>
      <c r="AC15" s="385"/>
    </row>
    <row r="16" spans="1:29" ht="47.1" customHeight="1" x14ac:dyDescent="0.25">
      <c r="A16" s="410">
        <v>8</v>
      </c>
      <c r="B16" s="506" t="str">
        <f>IFERROR(IF(D16="","",VLOOKUP(W16,'Reference records(soft deleted)'!$B$46:$D$62,3,FALSE)),"")</f>
        <v/>
      </c>
      <c r="C16" s="506" t="str">
        <f>IFERROR(IF(D16="","",VLOOKUP(X16,'Reference records(soft deleted)'!$B$110:$D$181,2,FALSE)),"")</f>
        <v/>
      </c>
      <c r="D16" s="507"/>
      <c r="E16" s="508" t="str">
        <f>IF('Overview - Section A'!$AN$5="Funding Request",IF(F16="Funding Request Place Holder","",F16),"")</f>
        <v/>
      </c>
      <c r="F16" s="509" t="str">
        <f>IFERROR(IF(Z16="","",VLOOKUP(Z16,'Overview - Section A'!$P$30:$Q$31,2,FALSE)),"")</f>
        <v/>
      </c>
      <c r="G16" s="510"/>
      <c r="H16" s="510"/>
      <c r="I16" s="510"/>
      <c r="J16" s="510"/>
      <c r="K16" s="510"/>
      <c r="L16" s="510"/>
      <c r="M16" s="508" t="str">
        <f t="shared" si="0"/>
        <v/>
      </c>
      <c r="N16" s="511"/>
      <c r="O16" s="512"/>
      <c r="P16" s="513"/>
      <c r="Q16" s="511"/>
      <c r="R16" s="514" t="str">
        <f>IFERROR(IF('Overview - Section A'!$AN$5="Funding Request",VLOOKUP(E16,'Overview - Section A'!$M$30:$P$31,4,FALSE),IF(Z16="","",Z16)),"")</f>
        <v/>
      </c>
      <c r="S16" s="514" t="b">
        <f t="shared" si="1"/>
        <v>0</v>
      </c>
      <c r="T16" s="514" t="s">
        <v>1154</v>
      </c>
      <c r="U16" s="514" t="str">
        <f t="array" ref="U16">IFERROR(IF(OR(INDEX('Overview - Section A'!$AB$121:$AB$188,MATCH(LEFT(C16,255),LEFT('Overview - Section A'!$W$121:$W$188,255),0))=0,INDEX('Overview - Section A'!$AB$121:$AB$188,MATCH(LEFT(C16,255),LEFT('Overview - Section A'!$W$121:$W$188,255),0))="[Record ID]"),"",INDEX('Overview - Section A'!$AB$121:$AB$188,MATCH(LEFT(C16,255),LEFT('Overview - Section A'!$W$121:$W$188,255),0))),"")</f>
        <v/>
      </c>
      <c r="V16" s="515" t="str">
        <f>IFERROR(IF('Overview - Section A'!$AN$5="Funding Request",IF('Reference Records'!$B$157&lt;&gt;"",VLOOKUP(M16,'Reference Records'!$B$157:$C$158,2,FALSE),VLOOKUP(M16,'Reference Records'!$A$170:$C$596,3,FALSE)),VLOOKUP(M16,'Reference Records'!$A$599:$C$601,3,FALSE)),"")</f>
        <v/>
      </c>
      <c r="W16" s="516" t="s">
        <v>596</v>
      </c>
      <c r="X16" s="516"/>
      <c r="Y16" s="515"/>
      <c r="Z16" s="515"/>
      <c r="AA16" s="513"/>
      <c r="AB16" s="386"/>
      <c r="AC16" s="385"/>
    </row>
    <row r="17" spans="1:29" ht="47.1" customHeight="1" x14ac:dyDescent="0.25">
      <c r="A17" s="410">
        <v>9</v>
      </c>
      <c r="B17" s="506" t="str">
        <f>IFERROR(IF(D17="","",VLOOKUP(W17,'Reference records(soft deleted)'!$B$46:$D$62,3,FALSE)),"")</f>
        <v/>
      </c>
      <c r="C17" s="506" t="str">
        <f>IFERROR(IF(D17="","",VLOOKUP(X17,'Reference records(soft deleted)'!$B$110:$D$181,2,FALSE)),"")</f>
        <v/>
      </c>
      <c r="D17" s="507"/>
      <c r="E17" s="508" t="str">
        <f>IF('Overview - Section A'!$AN$5="Funding Request",IF(F17="Funding Request Place Holder","",F17),"")</f>
        <v/>
      </c>
      <c r="F17" s="509" t="str">
        <f>IFERROR(IF(Z17="","",VLOOKUP(Z17,'Overview - Section A'!$P$30:$Q$31,2,FALSE)),"")</f>
        <v/>
      </c>
      <c r="G17" s="510"/>
      <c r="H17" s="510"/>
      <c r="I17" s="510"/>
      <c r="J17" s="510"/>
      <c r="K17" s="510"/>
      <c r="L17" s="510"/>
      <c r="M17" s="508" t="str">
        <f t="shared" si="0"/>
        <v/>
      </c>
      <c r="N17" s="511"/>
      <c r="O17" s="512"/>
      <c r="P17" s="513"/>
      <c r="Q17" s="511"/>
      <c r="R17" s="514" t="str">
        <f>IFERROR(IF('Overview - Section A'!$AN$5="Funding Request",VLOOKUP(E17,'Overview - Section A'!$M$30:$P$31,4,FALSE),IF(Z17="","",Z17)),"")</f>
        <v/>
      </c>
      <c r="S17" s="514" t="b">
        <f t="shared" si="1"/>
        <v>0</v>
      </c>
      <c r="T17" s="514" t="s">
        <v>1155</v>
      </c>
      <c r="U17" s="514" t="str">
        <f t="array" ref="U17">IFERROR(IF(OR(INDEX('Overview - Section A'!$AB$121:$AB$188,MATCH(LEFT(C17,255),LEFT('Overview - Section A'!$W$121:$W$188,255),0))=0,INDEX('Overview - Section A'!$AB$121:$AB$188,MATCH(LEFT(C17,255),LEFT('Overview - Section A'!$W$121:$W$188,255),0))="[Record ID]"),"",INDEX('Overview - Section A'!$AB$121:$AB$188,MATCH(LEFT(C17,255),LEFT('Overview - Section A'!$W$121:$W$188,255),0))),"")</f>
        <v/>
      </c>
      <c r="V17" s="515" t="str">
        <f>IFERROR(IF('Overview - Section A'!$AN$5="Funding Request",IF('Reference Records'!$B$157&lt;&gt;"",VLOOKUP(M17,'Reference Records'!$B$157:$C$158,2,FALSE),VLOOKUP(M17,'Reference Records'!$A$170:$C$596,3,FALSE)),VLOOKUP(M17,'Reference Records'!$A$599:$C$601,3,FALSE)),"")</f>
        <v/>
      </c>
      <c r="W17" s="516" t="s">
        <v>596</v>
      </c>
      <c r="X17" s="516"/>
      <c r="Y17" s="515"/>
      <c r="Z17" s="515"/>
      <c r="AA17" s="513"/>
      <c r="AB17" s="386"/>
      <c r="AC17" s="385"/>
    </row>
    <row r="18" spans="1:29" ht="47.1" customHeight="1" x14ac:dyDescent="0.25">
      <c r="A18" s="410">
        <v>10</v>
      </c>
      <c r="B18" s="506" t="str">
        <f>IFERROR(IF(D18="","",VLOOKUP(W18,'Reference records(soft deleted)'!$B$46:$D$62,3,FALSE)),"")</f>
        <v/>
      </c>
      <c r="C18" s="506" t="str">
        <f>IFERROR(IF(D18="","",VLOOKUP(X18,'Reference records(soft deleted)'!$B$110:$D$181,2,FALSE)),"")</f>
        <v/>
      </c>
      <c r="D18" s="507"/>
      <c r="E18" s="508" t="str">
        <f>IF('Overview - Section A'!$AN$5="Funding Request",IF(F18="Funding Request Place Holder","",F18),"")</f>
        <v/>
      </c>
      <c r="F18" s="509" t="str">
        <f>IFERROR(IF(Z18="","",VLOOKUP(Z18,'Overview - Section A'!$P$30:$Q$31,2,FALSE)),"")</f>
        <v/>
      </c>
      <c r="G18" s="510"/>
      <c r="H18" s="510"/>
      <c r="I18" s="510"/>
      <c r="J18" s="510"/>
      <c r="K18" s="510"/>
      <c r="L18" s="510"/>
      <c r="M18" s="508" t="str">
        <f t="shared" si="0"/>
        <v/>
      </c>
      <c r="N18" s="511"/>
      <c r="O18" s="512"/>
      <c r="P18" s="513"/>
      <c r="Q18" s="511"/>
      <c r="R18" s="514" t="str">
        <f>IFERROR(IF('Overview - Section A'!$AN$5="Funding Request",VLOOKUP(E18,'Overview - Section A'!$M$30:$P$31,4,FALSE),IF(Z18="","",Z18)),"")</f>
        <v/>
      </c>
      <c r="S18" s="514" t="b">
        <f t="shared" si="1"/>
        <v>0</v>
      </c>
      <c r="T18" s="514" t="s">
        <v>1156</v>
      </c>
      <c r="U18" s="514" t="str">
        <f t="array" ref="U18">IFERROR(IF(OR(INDEX('Overview - Section A'!$AB$121:$AB$188,MATCH(LEFT(C18,255),LEFT('Overview - Section A'!$W$121:$W$188,255),0))=0,INDEX('Overview - Section A'!$AB$121:$AB$188,MATCH(LEFT(C18,255),LEFT('Overview - Section A'!$W$121:$W$188,255),0))="[Record ID]"),"",INDEX('Overview - Section A'!$AB$121:$AB$188,MATCH(LEFT(C18,255),LEFT('Overview - Section A'!$W$121:$W$188,255),0))),"")</f>
        <v/>
      </c>
      <c r="V18" s="515" t="str">
        <f>IFERROR(IF('Overview - Section A'!$AN$5="Funding Request",IF('Reference Records'!$B$157&lt;&gt;"",VLOOKUP(M18,'Reference Records'!$B$157:$C$158,2,FALSE),VLOOKUP(M18,'Reference Records'!$A$170:$C$596,3,FALSE)),VLOOKUP(M18,'Reference Records'!$A$599:$C$601,3,FALSE)),"")</f>
        <v/>
      </c>
      <c r="W18" s="516" t="s">
        <v>596</v>
      </c>
      <c r="X18" s="516"/>
      <c r="Y18" s="515"/>
      <c r="Z18" s="515"/>
      <c r="AA18" s="513"/>
      <c r="AB18" s="386"/>
      <c r="AC18" s="385"/>
    </row>
    <row r="19" spans="1:29" ht="47.1" customHeight="1" x14ac:dyDescent="0.25">
      <c r="A19" s="410">
        <v>11</v>
      </c>
      <c r="B19" s="506" t="str">
        <f>IFERROR(IF(D19="","",VLOOKUP(W19,'Reference records(soft deleted)'!$B$46:$D$62,3,FALSE)),"")</f>
        <v/>
      </c>
      <c r="C19" s="506" t="str">
        <f>IFERROR(IF(D19="","",VLOOKUP(X19,'Reference records(soft deleted)'!$B$110:$D$181,2,FALSE)),"")</f>
        <v/>
      </c>
      <c r="D19" s="507"/>
      <c r="E19" s="508" t="str">
        <f>IF('Overview - Section A'!$AN$5="Funding Request",IF(F19="Funding Request Place Holder","",F19),"")</f>
        <v/>
      </c>
      <c r="F19" s="509" t="str">
        <f>IFERROR(IF(Z19="","",VLOOKUP(Z19,'Overview - Section A'!$P$30:$Q$31,2,FALSE)),"")</f>
        <v/>
      </c>
      <c r="G19" s="510"/>
      <c r="H19" s="510"/>
      <c r="I19" s="510"/>
      <c r="J19" s="510"/>
      <c r="K19" s="510"/>
      <c r="L19" s="510"/>
      <c r="M19" s="508" t="str">
        <f t="shared" si="0"/>
        <v/>
      </c>
      <c r="N19" s="511"/>
      <c r="O19" s="512"/>
      <c r="P19" s="513"/>
      <c r="Q19" s="511"/>
      <c r="R19" s="514" t="str">
        <f>IFERROR(IF('Overview - Section A'!$AN$5="Funding Request",VLOOKUP(E19,'Overview - Section A'!$M$30:$P$31,4,FALSE),IF(Z19="","",Z19)),"")</f>
        <v/>
      </c>
      <c r="S19" s="514" t="b">
        <f t="shared" si="1"/>
        <v>0</v>
      </c>
      <c r="T19" s="514" t="s">
        <v>1157</v>
      </c>
      <c r="U19" s="514" t="str">
        <f t="array" ref="U19">IFERROR(IF(OR(INDEX('Overview - Section A'!$AB$121:$AB$188,MATCH(LEFT(C19,255),LEFT('Overview - Section A'!$W$121:$W$188,255),0))=0,INDEX('Overview - Section A'!$AB$121:$AB$188,MATCH(LEFT(C19,255),LEFT('Overview - Section A'!$W$121:$W$188,255),0))="[Record ID]"),"",INDEX('Overview - Section A'!$AB$121:$AB$188,MATCH(LEFT(C19,255),LEFT('Overview - Section A'!$W$121:$W$188,255),0))),"")</f>
        <v/>
      </c>
      <c r="V19" s="515" t="str">
        <f>IFERROR(IF('Overview - Section A'!$AN$5="Funding Request",IF('Reference Records'!$B$157&lt;&gt;"",VLOOKUP(M19,'Reference Records'!$B$157:$C$158,2,FALSE),VLOOKUP(M19,'Reference Records'!$A$170:$C$596,3,FALSE)),VLOOKUP(M19,'Reference Records'!$A$599:$C$601,3,FALSE)),"")</f>
        <v/>
      </c>
      <c r="W19" s="516" t="s">
        <v>596</v>
      </c>
      <c r="X19" s="516"/>
      <c r="Y19" s="515"/>
      <c r="Z19" s="515"/>
      <c r="AA19" s="513"/>
      <c r="AB19" s="386"/>
      <c r="AC19" s="385"/>
    </row>
    <row r="20" spans="1:29" ht="47.1" customHeight="1" x14ac:dyDescent="0.25">
      <c r="A20" s="410">
        <v>12</v>
      </c>
      <c r="B20" s="506" t="str">
        <f>IFERROR(IF(D20="","",VLOOKUP(W20,'Reference records(soft deleted)'!$B$46:$D$62,3,FALSE)),"")</f>
        <v/>
      </c>
      <c r="C20" s="506" t="str">
        <f>IFERROR(IF(D20="","",VLOOKUP(X20,'Reference records(soft deleted)'!$B$110:$D$181,2,FALSE)),"")</f>
        <v/>
      </c>
      <c r="D20" s="507"/>
      <c r="E20" s="508" t="str">
        <f>IF('Overview - Section A'!$AN$5="Funding Request",IF(F20="Funding Request Place Holder","",F20),"")</f>
        <v/>
      </c>
      <c r="F20" s="509" t="str">
        <f>IFERROR(IF(Z20="","",VLOOKUP(Z20,'Overview - Section A'!$P$30:$Q$31,2,FALSE)),"")</f>
        <v/>
      </c>
      <c r="G20" s="510"/>
      <c r="H20" s="510"/>
      <c r="I20" s="510"/>
      <c r="J20" s="510"/>
      <c r="K20" s="510"/>
      <c r="L20" s="510"/>
      <c r="M20" s="508" t="str">
        <f t="shared" si="0"/>
        <v/>
      </c>
      <c r="N20" s="511"/>
      <c r="O20" s="512"/>
      <c r="P20" s="513"/>
      <c r="Q20" s="511"/>
      <c r="R20" s="514" t="str">
        <f>IFERROR(IF('Overview - Section A'!$AN$5="Funding Request",VLOOKUP(E20,'Overview - Section A'!$M$30:$P$31,4,FALSE),IF(Z20="","",Z20)),"")</f>
        <v/>
      </c>
      <c r="S20" s="514" t="b">
        <f t="shared" si="1"/>
        <v>0</v>
      </c>
      <c r="T20" s="514" t="s">
        <v>1158</v>
      </c>
      <c r="U20" s="514" t="str">
        <f t="array" ref="U20">IFERROR(IF(OR(INDEX('Overview - Section A'!$AB$121:$AB$188,MATCH(LEFT(C20,255),LEFT('Overview - Section A'!$W$121:$W$188,255),0))=0,INDEX('Overview - Section A'!$AB$121:$AB$188,MATCH(LEFT(C20,255),LEFT('Overview - Section A'!$W$121:$W$188,255),0))="[Record ID]"),"",INDEX('Overview - Section A'!$AB$121:$AB$188,MATCH(LEFT(C20,255),LEFT('Overview - Section A'!$W$121:$W$188,255),0))),"")</f>
        <v/>
      </c>
      <c r="V20" s="515" t="str">
        <f>IFERROR(IF('Overview - Section A'!$AN$5="Funding Request",IF('Reference Records'!$B$157&lt;&gt;"",VLOOKUP(M20,'Reference Records'!$B$157:$C$158,2,FALSE),VLOOKUP(M20,'Reference Records'!$A$170:$C$596,3,FALSE)),VLOOKUP(M20,'Reference Records'!$A$599:$C$601,3,FALSE)),"")</f>
        <v/>
      </c>
      <c r="W20" s="516" t="s">
        <v>596</v>
      </c>
      <c r="X20" s="516"/>
      <c r="Y20" s="515"/>
      <c r="Z20" s="515"/>
      <c r="AA20" s="513"/>
      <c r="AB20" s="386"/>
      <c r="AC20" s="385"/>
    </row>
    <row r="21" spans="1:29" ht="47.1" customHeight="1" x14ac:dyDescent="0.25">
      <c r="A21" s="410">
        <v>13</v>
      </c>
      <c r="B21" s="506" t="str">
        <f>IFERROR(IF(D21="","",VLOOKUP(W21,'Reference records(soft deleted)'!$B$46:$D$62,3,FALSE)),"")</f>
        <v/>
      </c>
      <c r="C21" s="506" t="str">
        <f>IFERROR(IF(D21="","",VLOOKUP(X21,'Reference records(soft deleted)'!$B$110:$D$181,2,FALSE)),"")</f>
        <v/>
      </c>
      <c r="D21" s="507"/>
      <c r="E21" s="508" t="str">
        <f>IF('Overview - Section A'!$AN$5="Funding Request",IF(F21="Funding Request Place Holder","",F21),"")</f>
        <v/>
      </c>
      <c r="F21" s="509" t="str">
        <f>IFERROR(IF(Z21="","",VLOOKUP(Z21,'Overview - Section A'!$P$30:$Q$31,2,FALSE)),"")</f>
        <v/>
      </c>
      <c r="G21" s="510"/>
      <c r="H21" s="510"/>
      <c r="I21" s="510"/>
      <c r="J21" s="510"/>
      <c r="K21" s="510"/>
      <c r="L21" s="510"/>
      <c r="M21" s="508" t="str">
        <f t="shared" si="0"/>
        <v/>
      </c>
      <c r="N21" s="511"/>
      <c r="O21" s="512"/>
      <c r="P21" s="513"/>
      <c r="Q21" s="511"/>
      <c r="R21" s="514" t="str">
        <f>IFERROR(IF('Overview - Section A'!$AN$5="Funding Request",VLOOKUP(E21,'Overview - Section A'!$M$30:$P$31,4,FALSE),IF(Z21="","",Z21)),"")</f>
        <v/>
      </c>
      <c r="S21" s="514" t="b">
        <f t="shared" si="1"/>
        <v>0</v>
      </c>
      <c r="T21" s="514" t="s">
        <v>1159</v>
      </c>
      <c r="U21" s="514" t="str">
        <f t="array" ref="U21">IFERROR(IF(OR(INDEX('Overview - Section A'!$AB$121:$AB$188,MATCH(LEFT(C21,255),LEFT('Overview - Section A'!$W$121:$W$188,255),0))=0,INDEX('Overview - Section A'!$AB$121:$AB$188,MATCH(LEFT(C21,255),LEFT('Overview - Section A'!$W$121:$W$188,255),0))="[Record ID]"),"",INDEX('Overview - Section A'!$AB$121:$AB$188,MATCH(LEFT(C21,255),LEFT('Overview - Section A'!$W$121:$W$188,255),0))),"")</f>
        <v/>
      </c>
      <c r="V21" s="515" t="str">
        <f>IFERROR(IF('Overview - Section A'!$AN$5="Funding Request",IF('Reference Records'!$B$157&lt;&gt;"",VLOOKUP(M21,'Reference Records'!$B$157:$C$158,2,FALSE),VLOOKUP(M21,'Reference Records'!$A$170:$C$596,3,FALSE)),VLOOKUP(M21,'Reference Records'!$A$599:$C$601,3,FALSE)),"")</f>
        <v/>
      </c>
      <c r="W21" s="516" t="s">
        <v>596</v>
      </c>
      <c r="X21" s="516"/>
      <c r="Y21" s="515"/>
      <c r="Z21" s="515"/>
      <c r="AA21" s="513"/>
      <c r="AB21" s="386"/>
      <c r="AC21" s="385"/>
    </row>
    <row r="22" spans="1:29" ht="47.1" customHeight="1" x14ac:dyDescent="0.25">
      <c r="A22" s="410">
        <v>14</v>
      </c>
      <c r="B22" s="506" t="str">
        <f>IFERROR(IF(D22="","",VLOOKUP(W22,'Reference records(soft deleted)'!$B$46:$D$62,3,FALSE)),"")</f>
        <v/>
      </c>
      <c r="C22" s="506" t="str">
        <f>IFERROR(IF(D22="","",VLOOKUP(X22,'Reference records(soft deleted)'!$B$110:$D$181,2,FALSE)),"")</f>
        <v/>
      </c>
      <c r="D22" s="507"/>
      <c r="E22" s="508" t="str">
        <f>IF('Overview - Section A'!$AN$5="Funding Request",IF(F22="Funding Request Place Holder","",F22),"")</f>
        <v/>
      </c>
      <c r="F22" s="509" t="str">
        <f>IFERROR(IF(Z22="","",VLOOKUP(Z22,'Overview - Section A'!$P$30:$Q$31,2,FALSE)),"")</f>
        <v/>
      </c>
      <c r="G22" s="510"/>
      <c r="H22" s="510"/>
      <c r="I22" s="510"/>
      <c r="J22" s="510"/>
      <c r="K22" s="510"/>
      <c r="L22" s="510"/>
      <c r="M22" s="508" t="str">
        <f t="shared" si="0"/>
        <v/>
      </c>
      <c r="N22" s="511"/>
      <c r="O22" s="512"/>
      <c r="P22" s="513"/>
      <c r="Q22" s="511"/>
      <c r="R22" s="514" t="str">
        <f>IFERROR(IF('Overview - Section A'!$AN$5="Funding Request",VLOOKUP(E22,'Overview - Section A'!$M$30:$P$31,4,FALSE),IF(Z22="","",Z22)),"")</f>
        <v/>
      </c>
      <c r="S22" s="514" t="b">
        <f t="shared" si="1"/>
        <v>0</v>
      </c>
      <c r="T22" s="514" t="s">
        <v>1160</v>
      </c>
      <c r="U22" s="514" t="str">
        <f t="array" ref="U22">IFERROR(IF(OR(INDEX('Overview - Section A'!$AB$121:$AB$188,MATCH(LEFT(C22,255),LEFT('Overview - Section A'!$W$121:$W$188,255),0))=0,INDEX('Overview - Section A'!$AB$121:$AB$188,MATCH(LEFT(C22,255),LEFT('Overview - Section A'!$W$121:$W$188,255),0))="[Record ID]"),"",INDEX('Overview - Section A'!$AB$121:$AB$188,MATCH(LEFT(C22,255),LEFT('Overview - Section A'!$W$121:$W$188,255),0))),"")</f>
        <v/>
      </c>
      <c r="V22" s="515" t="str">
        <f>IFERROR(IF('Overview - Section A'!$AN$5="Funding Request",IF('Reference Records'!$B$157&lt;&gt;"",VLOOKUP(M22,'Reference Records'!$B$157:$C$158,2,FALSE),VLOOKUP(M22,'Reference Records'!$A$170:$C$596,3,FALSE)),VLOOKUP(M22,'Reference Records'!$A$599:$C$601,3,FALSE)),"")</f>
        <v/>
      </c>
      <c r="W22" s="516" t="s">
        <v>596</v>
      </c>
      <c r="X22" s="516"/>
      <c r="Y22" s="515"/>
      <c r="Z22" s="515"/>
      <c r="AA22" s="513"/>
      <c r="AB22" s="386"/>
      <c r="AC22" s="385"/>
    </row>
    <row r="23" spans="1:29" ht="47.1" customHeight="1" x14ac:dyDescent="0.25">
      <c r="A23" s="410">
        <v>15</v>
      </c>
      <c r="B23" s="506" t="str">
        <f>IFERROR(IF(D23="","",VLOOKUP(W23,'Reference records(soft deleted)'!$B$46:$D$62,3,FALSE)),"")</f>
        <v/>
      </c>
      <c r="C23" s="506" t="str">
        <f>IFERROR(IF(D23="","",VLOOKUP(X23,'Reference records(soft deleted)'!$B$110:$D$181,2,FALSE)),"")</f>
        <v/>
      </c>
      <c r="D23" s="507"/>
      <c r="E23" s="508" t="str">
        <f>IF('Overview - Section A'!$AN$5="Funding Request",IF(F23="Funding Request Place Holder","",F23),"")</f>
        <v/>
      </c>
      <c r="F23" s="509" t="str">
        <f>IFERROR(IF(Z23="","",VLOOKUP(Z23,'Overview - Section A'!$P$30:$Q$31,2,FALSE)),"")</f>
        <v/>
      </c>
      <c r="G23" s="510"/>
      <c r="H23" s="510"/>
      <c r="I23" s="510"/>
      <c r="J23" s="510"/>
      <c r="K23" s="510"/>
      <c r="L23" s="510"/>
      <c r="M23" s="508" t="str">
        <f t="shared" si="0"/>
        <v/>
      </c>
      <c r="N23" s="511"/>
      <c r="O23" s="512"/>
      <c r="P23" s="513"/>
      <c r="Q23" s="511"/>
      <c r="R23" s="514" t="str">
        <f>IFERROR(IF('Overview - Section A'!$AN$5="Funding Request",VLOOKUP(E23,'Overview - Section A'!$M$30:$P$31,4,FALSE),IF(Z23="","",Z23)),"")</f>
        <v/>
      </c>
      <c r="S23" s="514" t="b">
        <f t="shared" si="1"/>
        <v>0</v>
      </c>
      <c r="T23" s="514" t="s">
        <v>1161</v>
      </c>
      <c r="U23" s="514" t="str">
        <f t="array" ref="U23">IFERROR(IF(OR(INDEX('Overview - Section A'!$AB$121:$AB$188,MATCH(LEFT(C23,255),LEFT('Overview - Section A'!$W$121:$W$188,255),0))=0,INDEX('Overview - Section A'!$AB$121:$AB$188,MATCH(LEFT(C23,255),LEFT('Overview - Section A'!$W$121:$W$188,255),0))="[Record ID]"),"",INDEX('Overview - Section A'!$AB$121:$AB$188,MATCH(LEFT(C23,255),LEFT('Overview - Section A'!$W$121:$W$188,255),0))),"")</f>
        <v/>
      </c>
      <c r="V23" s="515" t="str">
        <f>IFERROR(IF('Overview - Section A'!$AN$5="Funding Request",IF('Reference Records'!$B$157&lt;&gt;"",VLOOKUP(M23,'Reference Records'!$B$157:$C$158,2,FALSE),VLOOKUP(M23,'Reference Records'!$A$170:$C$596,3,FALSE)),VLOOKUP(M23,'Reference Records'!$A$599:$C$601,3,FALSE)),"")</f>
        <v/>
      </c>
      <c r="W23" s="516" t="s">
        <v>596</v>
      </c>
      <c r="X23" s="516"/>
      <c r="Y23" s="515"/>
      <c r="Z23" s="515"/>
      <c r="AA23" s="513"/>
      <c r="AB23" s="386"/>
      <c r="AC23" s="385"/>
    </row>
    <row r="24" spans="1:29" ht="47.1" customHeight="1" x14ac:dyDescent="0.25">
      <c r="A24" s="410">
        <v>16</v>
      </c>
      <c r="B24" s="506" t="str">
        <f>IFERROR(IF(D24="","",VLOOKUP(W24,'Reference records(soft deleted)'!$B$46:$D$62,3,FALSE)),"")</f>
        <v/>
      </c>
      <c r="C24" s="506" t="str">
        <f>IFERROR(IF(D24="","",VLOOKUP(X24,'Reference records(soft deleted)'!$B$110:$D$181,2,FALSE)),"")</f>
        <v/>
      </c>
      <c r="D24" s="507"/>
      <c r="E24" s="508" t="str">
        <f>IF('Overview - Section A'!$AN$5="Funding Request",IF(F24="Funding Request Place Holder","",F24),"")</f>
        <v/>
      </c>
      <c r="F24" s="509" t="str">
        <f>IFERROR(IF(Z24="","",VLOOKUP(Z24,'Overview - Section A'!$P$30:$Q$31,2,FALSE)),"")</f>
        <v/>
      </c>
      <c r="G24" s="510"/>
      <c r="H24" s="510"/>
      <c r="I24" s="510"/>
      <c r="J24" s="510"/>
      <c r="K24" s="510"/>
      <c r="L24" s="510"/>
      <c r="M24" s="508" t="str">
        <f t="shared" si="0"/>
        <v/>
      </c>
      <c r="N24" s="511"/>
      <c r="O24" s="512"/>
      <c r="P24" s="513"/>
      <c r="Q24" s="511"/>
      <c r="R24" s="514" t="str">
        <f>IFERROR(IF('Overview - Section A'!$AN$5="Funding Request",VLOOKUP(E24,'Overview - Section A'!$M$30:$P$31,4,FALSE),IF(Z24="","",Z24)),"")</f>
        <v/>
      </c>
      <c r="S24" s="514" t="b">
        <f t="shared" si="1"/>
        <v>0</v>
      </c>
      <c r="T24" s="514" t="s">
        <v>1162</v>
      </c>
      <c r="U24" s="514" t="str">
        <f t="array" ref="U24">IFERROR(IF(OR(INDEX('Overview - Section A'!$AB$121:$AB$188,MATCH(LEFT(C24,255),LEFT('Overview - Section A'!$W$121:$W$188,255),0))=0,INDEX('Overview - Section A'!$AB$121:$AB$188,MATCH(LEFT(C24,255),LEFT('Overview - Section A'!$W$121:$W$188,255),0))="[Record ID]"),"",INDEX('Overview - Section A'!$AB$121:$AB$188,MATCH(LEFT(C24,255),LEFT('Overview - Section A'!$W$121:$W$188,255),0))),"")</f>
        <v/>
      </c>
      <c r="V24" s="515" t="str">
        <f>IFERROR(IF('Overview - Section A'!$AN$5="Funding Request",IF('Reference Records'!$B$157&lt;&gt;"",VLOOKUP(M24,'Reference Records'!$B$157:$C$158,2,FALSE),VLOOKUP(M24,'Reference Records'!$A$170:$C$596,3,FALSE)),VLOOKUP(M24,'Reference Records'!$A$599:$C$601,3,FALSE)),"")</f>
        <v/>
      </c>
      <c r="W24" s="516" t="s">
        <v>596</v>
      </c>
      <c r="X24" s="516"/>
      <c r="Y24" s="515"/>
      <c r="Z24" s="515"/>
      <c r="AA24" s="513"/>
      <c r="AB24" s="386"/>
      <c r="AC24" s="385"/>
    </row>
    <row r="25" spans="1:29" ht="47.1" customHeight="1" x14ac:dyDescent="0.25">
      <c r="A25" s="410">
        <v>17</v>
      </c>
      <c r="B25" s="506" t="str">
        <f>IFERROR(IF(D25="","",VLOOKUP(W25,'Reference records(soft deleted)'!$B$46:$D$62,3,FALSE)),"")</f>
        <v/>
      </c>
      <c r="C25" s="506" t="str">
        <f>IFERROR(IF(D25="","",VLOOKUP(X25,'Reference records(soft deleted)'!$B$110:$D$181,2,FALSE)),"")</f>
        <v/>
      </c>
      <c r="D25" s="507"/>
      <c r="E25" s="508" t="str">
        <f>IF('Overview - Section A'!$AN$5="Funding Request",IF(F25="Funding Request Place Holder","",F25),"")</f>
        <v/>
      </c>
      <c r="F25" s="509" t="str">
        <f>IFERROR(IF(Z25="","",VLOOKUP(Z25,'Overview - Section A'!$P$30:$Q$31,2,FALSE)),"")</f>
        <v/>
      </c>
      <c r="G25" s="510"/>
      <c r="H25" s="510"/>
      <c r="I25" s="510"/>
      <c r="J25" s="510"/>
      <c r="K25" s="510"/>
      <c r="L25" s="510"/>
      <c r="M25" s="508" t="str">
        <f t="shared" si="0"/>
        <v/>
      </c>
      <c r="N25" s="511"/>
      <c r="O25" s="512"/>
      <c r="P25" s="513"/>
      <c r="Q25" s="511"/>
      <c r="R25" s="514" t="str">
        <f>IFERROR(IF('Overview - Section A'!$AN$5="Funding Request",VLOOKUP(E25,'Overview - Section A'!$M$30:$P$31,4,FALSE),IF(Z25="","",Z25)),"")</f>
        <v/>
      </c>
      <c r="S25" s="514" t="b">
        <f t="shared" si="1"/>
        <v>0</v>
      </c>
      <c r="T25" s="514" t="s">
        <v>1163</v>
      </c>
      <c r="U25" s="514" t="str">
        <f t="array" ref="U25">IFERROR(IF(OR(INDEX('Overview - Section A'!$AB$121:$AB$188,MATCH(LEFT(C25,255),LEFT('Overview - Section A'!$W$121:$W$188,255),0))=0,INDEX('Overview - Section A'!$AB$121:$AB$188,MATCH(LEFT(C25,255),LEFT('Overview - Section A'!$W$121:$W$188,255),0))="[Record ID]"),"",INDEX('Overview - Section A'!$AB$121:$AB$188,MATCH(LEFT(C25,255),LEFT('Overview - Section A'!$W$121:$W$188,255),0))),"")</f>
        <v/>
      </c>
      <c r="V25" s="515" t="str">
        <f>IFERROR(IF('Overview - Section A'!$AN$5="Funding Request",IF('Reference Records'!$B$157&lt;&gt;"",VLOOKUP(M25,'Reference Records'!$B$157:$C$158,2,FALSE),VLOOKUP(M25,'Reference Records'!$A$170:$C$596,3,FALSE)),VLOOKUP(M25,'Reference Records'!$A$599:$C$601,3,FALSE)),"")</f>
        <v/>
      </c>
      <c r="W25" s="516" t="s">
        <v>596</v>
      </c>
      <c r="X25" s="516"/>
      <c r="Y25" s="515"/>
      <c r="Z25" s="515"/>
      <c r="AA25" s="513"/>
      <c r="AB25" s="386"/>
      <c r="AC25" s="385"/>
    </row>
    <row r="26" spans="1:29" ht="47.1" customHeight="1" x14ac:dyDescent="0.25">
      <c r="A26" s="410">
        <v>18</v>
      </c>
      <c r="B26" s="506" t="str">
        <f>IFERROR(IF(D26="","",VLOOKUP(W26,'Reference records(soft deleted)'!$B$46:$D$62,3,FALSE)),"")</f>
        <v/>
      </c>
      <c r="C26" s="506" t="str">
        <f>IFERROR(IF(D26="","",VLOOKUP(X26,'Reference records(soft deleted)'!$B$110:$D$181,2,FALSE)),"")</f>
        <v/>
      </c>
      <c r="D26" s="507"/>
      <c r="E26" s="508" t="str">
        <f>IF('Overview - Section A'!$AN$5="Funding Request",IF(F26="Funding Request Place Holder","",F26),"")</f>
        <v/>
      </c>
      <c r="F26" s="509" t="str">
        <f>IFERROR(IF(Z26="","",VLOOKUP(Z26,'Overview - Section A'!$P$30:$Q$31,2,FALSE)),"")</f>
        <v/>
      </c>
      <c r="G26" s="510"/>
      <c r="H26" s="510"/>
      <c r="I26" s="510"/>
      <c r="J26" s="510"/>
      <c r="K26" s="510"/>
      <c r="L26" s="510"/>
      <c r="M26" s="508" t="str">
        <f t="shared" si="0"/>
        <v/>
      </c>
      <c r="N26" s="511"/>
      <c r="O26" s="512"/>
      <c r="P26" s="513"/>
      <c r="Q26" s="511"/>
      <c r="R26" s="514" t="str">
        <f>IFERROR(IF('Overview - Section A'!$AN$5="Funding Request",VLOOKUP(E26,'Overview - Section A'!$M$30:$P$31,4,FALSE),IF(Z26="","",Z26)),"")</f>
        <v/>
      </c>
      <c r="S26" s="514" t="b">
        <f t="shared" si="1"/>
        <v>0</v>
      </c>
      <c r="T26" s="514" t="s">
        <v>1164</v>
      </c>
      <c r="U26" s="514" t="str">
        <f t="array" ref="U26">IFERROR(IF(OR(INDEX('Overview - Section A'!$AB$121:$AB$188,MATCH(LEFT(C26,255),LEFT('Overview - Section A'!$W$121:$W$188,255),0))=0,INDEX('Overview - Section A'!$AB$121:$AB$188,MATCH(LEFT(C26,255),LEFT('Overview - Section A'!$W$121:$W$188,255),0))="[Record ID]"),"",INDEX('Overview - Section A'!$AB$121:$AB$188,MATCH(LEFT(C26,255),LEFT('Overview - Section A'!$W$121:$W$188,255),0))),"")</f>
        <v/>
      </c>
      <c r="V26" s="515" t="str">
        <f>IFERROR(IF('Overview - Section A'!$AN$5="Funding Request",IF('Reference Records'!$B$157&lt;&gt;"",VLOOKUP(M26,'Reference Records'!$B$157:$C$158,2,FALSE),VLOOKUP(M26,'Reference Records'!$A$170:$C$596,3,FALSE)),VLOOKUP(M26,'Reference Records'!$A$599:$C$601,3,FALSE)),"")</f>
        <v/>
      </c>
      <c r="W26" s="516" t="s">
        <v>596</v>
      </c>
      <c r="X26" s="516"/>
      <c r="Y26" s="515"/>
      <c r="Z26" s="515"/>
      <c r="AA26" s="513"/>
      <c r="AB26" s="386"/>
      <c r="AC26" s="385"/>
    </row>
    <row r="27" spans="1:29" ht="47.1" customHeight="1" x14ac:dyDescent="0.25">
      <c r="A27" s="410">
        <v>19</v>
      </c>
      <c r="B27" s="506" t="str">
        <f>IFERROR(IF(D27="","",VLOOKUP(W27,'Reference records(soft deleted)'!$B$46:$D$62,3,FALSE)),"")</f>
        <v/>
      </c>
      <c r="C27" s="506" t="str">
        <f>IFERROR(IF(D27="","",VLOOKUP(X27,'Reference records(soft deleted)'!$B$110:$D$181,2,FALSE)),"")</f>
        <v/>
      </c>
      <c r="D27" s="507"/>
      <c r="E27" s="508" t="str">
        <f>IF('Overview - Section A'!$AN$5="Funding Request",IF(F27="Funding Request Place Holder","",F27),"")</f>
        <v/>
      </c>
      <c r="F27" s="509" t="str">
        <f>IFERROR(IF(Z27="","",VLOOKUP(Z27,'Overview - Section A'!$P$30:$Q$31,2,FALSE)),"")</f>
        <v/>
      </c>
      <c r="G27" s="510"/>
      <c r="H27" s="510"/>
      <c r="I27" s="510"/>
      <c r="J27" s="510"/>
      <c r="K27" s="510"/>
      <c r="L27" s="510"/>
      <c r="M27" s="508" t="str">
        <f t="shared" si="0"/>
        <v/>
      </c>
      <c r="N27" s="511"/>
      <c r="O27" s="512"/>
      <c r="P27" s="513"/>
      <c r="Q27" s="511"/>
      <c r="R27" s="514" t="str">
        <f>IFERROR(IF('Overview - Section A'!$AN$5="Funding Request",VLOOKUP(E27,'Overview - Section A'!$M$30:$P$31,4,FALSE),IF(Z27="","",Z27)),"")</f>
        <v/>
      </c>
      <c r="S27" s="514" t="b">
        <f t="shared" si="1"/>
        <v>0</v>
      </c>
      <c r="T27" s="514" t="s">
        <v>1165</v>
      </c>
      <c r="U27" s="514" t="str">
        <f t="array" ref="U27">IFERROR(IF(OR(INDEX('Overview - Section A'!$AB$121:$AB$188,MATCH(LEFT(C27,255),LEFT('Overview - Section A'!$W$121:$W$188,255),0))=0,INDEX('Overview - Section A'!$AB$121:$AB$188,MATCH(LEFT(C27,255),LEFT('Overview - Section A'!$W$121:$W$188,255),0))="[Record ID]"),"",INDEX('Overview - Section A'!$AB$121:$AB$188,MATCH(LEFT(C27,255),LEFT('Overview - Section A'!$W$121:$W$188,255),0))),"")</f>
        <v/>
      </c>
      <c r="V27" s="515" t="str">
        <f>IFERROR(IF('Overview - Section A'!$AN$5="Funding Request",IF('Reference Records'!$B$157&lt;&gt;"",VLOOKUP(M27,'Reference Records'!$B$157:$C$158,2,FALSE),VLOOKUP(M27,'Reference Records'!$A$170:$C$596,3,FALSE)),VLOOKUP(M27,'Reference Records'!$A$599:$C$601,3,FALSE)),"")</f>
        <v/>
      </c>
      <c r="W27" s="516" t="s">
        <v>596</v>
      </c>
      <c r="X27" s="516"/>
      <c r="Y27" s="515"/>
      <c r="Z27" s="515"/>
      <c r="AA27" s="513"/>
      <c r="AB27" s="386"/>
      <c r="AC27" s="385"/>
    </row>
    <row r="28" spans="1:29" ht="47.1" customHeight="1" x14ac:dyDescent="0.25">
      <c r="A28" s="410">
        <v>20</v>
      </c>
      <c r="B28" s="506" t="str">
        <f>IFERROR(IF(D28="","",VLOOKUP(W28,'Reference records(soft deleted)'!$B$46:$D$62,3,FALSE)),"")</f>
        <v/>
      </c>
      <c r="C28" s="506" t="str">
        <f>IFERROR(IF(D28="","",VLOOKUP(X28,'Reference records(soft deleted)'!$B$110:$D$181,2,FALSE)),"")</f>
        <v/>
      </c>
      <c r="D28" s="507"/>
      <c r="E28" s="508" t="str">
        <f>IF('Overview - Section A'!$AN$5="Funding Request",IF(F28="Funding Request Place Holder","",F28),"")</f>
        <v/>
      </c>
      <c r="F28" s="509" t="str">
        <f>IFERROR(IF(Z28="","",VLOOKUP(Z28,'Overview - Section A'!$P$30:$Q$31,2,FALSE)),"")</f>
        <v/>
      </c>
      <c r="G28" s="510"/>
      <c r="H28" s="510"/>
      <c r="I28" s="510"/>
      <c r="J28" s="510"/>
      <c r="K28" s="510"/>
      <c r="L28" s="510"/>
      <c r="M28" s="508" t="str">
        <f t="shared" si="0"/>
        <v/>
      </c>
      <c r="N28" s="511"/>
      <c r="O28" s="512"/>
      <c r="P28" s="513"/>
      <c r="Q28" s="511"/>
      <c r="R28" s="514" t="str">
        <f>IFERROR(IF('Overview - Section A'!$AN$5="Funding Request",VLOOKUP(E28,'Overview - Section A'!$M$30:$P$31,4,FALSE),IF(Z28="","",Z28)),"")</f>
        <v/>
      </c>
      <c r="S28" s="514" t="b">
        <f t="shared" si="1"/>
        <v>0</v>
      </c>
      <c r="T28" s="514" t="s">
        <v>1166</v>
      </c>
      <c r="U28" s="514" t="str">
        <f t="array" ref="U28">IFERROR(IF(OR(INDEX('Overview - Section A'!$AB$121:$AB$188,MATCH(LEFT(C28,255),LEFT('Overview - Section A'!$W$121:$W$188,255),0))=0,INDEX('Overview - Section A'!$AB$121:$AB$188,MATCH(LEFT(C28,255),LEFT('Overview - Section A'!$W$121:$W$188,255),0))="[Record ID]"),"",INDEX('Overview - Section A'!$AB$121:$AB$188,MATCH(LEFT(C28,255),LEFT('Overview - Section A'!$W$121:$W$188,255),0))),"")</f>
        <v/>
      </c>
      <c r="V28" s="515" t="str">
        <f>IFERROR(IF('Overview - Section A'!$AN$5="Funding Request",IF('Reference Records'!$B$157&lt;&gt;"",VLOOKUP(M28,'Reference Records'!$B$157:$C$158,2,FALSE),VLOOKUP(M28,'Reference Records'!$A$170:$C$596,3,FALSE)),VLOOKUP(M28,'Reference Records'!$A$599:$C$601,3,FALSE)),"")</f>
        <v/>
      </c>
      <c r="W28" s="516" t="s">
        <v>596</v>
      </c>
      <c r="X28" s="516"/>
      <c r="Y28" s="515"/>
      <c r="Z28" s="515"/>
      <c r="AA28" s="513"/>
      <c r="AB28" s="386"/>
      <c r="AC28" s="385"/>
    </row>
    <row r="29" spans="1:29" ht="47.1" customHeight="1" x14ac:dyDescent="0.25">
      <c r="A29" s="410">
        <v>21</v>
      </c>
      <c r="B29" s="506" t="str">
        <f>IFERROR(IF(D29="","",VLOOKUP(W29,'Reference records(soft deleted)'!$B$46:$D$62,3,FALSE)),"")</f>
        <v/>
      </c>
      <c r="C29" s="506" t="str">
        <f>IFERROR(IF(D29="","",VLOOKUP(X29,'Reference records(soft deleted)'!$B$110:$D$181,2,FALSE)),"")</f>
        <v/>
      </c>
      <c r="D29" s="507"/>
      <c r="E29" s="508" t="str">
        <f>IF('Overview - Section A'!$AN$5="Funding Request",IF(F29="Funding Request Place Holder","",F29),"")</f>
        <v/>
      </c>
      <c r="F29" s="509" t="str">
        <f>IFERROR(IF(Z29="","",VLOOKUP(Z29,'Overview - Section A'!$P$30:$Q$31,2,FALSE)),"")</f>
        <v/>
      </c>
      <c r="G29" s="510"/>
      <c r="H29" s="510"/>
      <c r="I29" s="510"/>
      <c r="J29" s="510"/>
      <c r="K29" s="510"/>
      <c r="L29" s="510"/>
      <c r="M29" s="508" t="str">
        <f t="shared" si="0"/>
        <v/>
      </c>
      <c r="N29" s="511"/>
      <c r="O29" s="512"/>
      <c r="P29" s="513"/>
      <c r="Q29" s="511"/>
      <c r="R29" s="514" t="str">
        <f>IFERROR(IF('Overview - Section A'!$AN$5="Funding Request",VLOOKUP(E29,'Overview - Section A'!$M$30:$P$31,4,FALSE),IF(Z29="","",Z29)),"")</f>
        <v/>
      </c>
      <c r="S29" s="514" t="b">
        <f t="shared" si="1"/>
        <v>0</v>
      </c>
      <c r="T29" s="514" t="s">
        <v>1167</v>
      </c>
      <c r="U29" s="514" t="str">
        <f t="array" ref="U29">IFERROR(IF(OR(INDEX('Overview - Section A'!$AB$121:$AB$188,MATCH(LEFT(C29,255),LEFT('Overview - Section A'!$W$121:$W$188,255),0))=0,INDEX('Overview - Section A'!$AB$121:$AB$188,MATCH(LEFT(C29,255),LEFT('Overview - Section A'!$W$121:$W$188,255),0))="[Record ID]"),"",INDEX('Overview - Section A'!$AB$121:$AB$188,MATCH(LEFT(C29,255),LEFT('Overview - Section A'!$W$121:$W$188,255),0))),"")</f>
        <v/>
      </c>
      <c r="V29" s="515" t="str">
        <f>IFERROR(IF('Overview - Section A'!$AN$5="Funding Request",IF('Reference Records'!$B$157&lt;&gt;"",VLOOKUP(M29,'Reference Records'!$B$157:$C$158,2,FALSE),VLOOKUP(M29,'Reference Records'!$A$170:$C$596,3,FALSE)),VLOOKUP(M29,'Reference Records'!$A$599:$C$601,3,FALSE)),"")</f>
        <v/>
      </c>
      <c r="W29" s="516" t="s">
        <v>596</v>
      </c>
      <c r="X29" s="516"/>
      <c r="Y29" s="515"/>
      <c r="Z29" s="515"/>
      <c r="AA29" s="513"/>
      <c r="AB29" s="386"/>
      <c r="AC29" s="385"/>
    </row>
    <row r="30" spans="1:29" ht="47.1" customHeight="1" x14ac:dyDescent="0.25">
      <c r="A30" s="410">
        <v>22</v>
      </c>
      <c r="B30" s="506" t="str">
        <f>IFERROR(IF(D30="","",VLOOKUP(W30,'Reference records(soft deleted)'!$B$46:$D$62,3,FALSE)),"")</f>
        <v/>
      </c>
      <c r="C30" s="506" t="str">
        <f>IFERROR(IF(D30="","",VLOOKUP(X30,'Reference records(soft deleted)'!$B$110:$D$181,2,FALSE)),"")</f>
        <v/>
      </c>
      <c r="D30" s="507"/>
      <c r="E30" s="508" t="str">
        <f>IF('Overview - Section A'!$AN$5="Funding Request",IF(F30="Funding Request Place Holder","",F30),"")</f>
        <v/>
      </c>
      <c r="F30" s="509" t="str">
        <f>IFERROR(IF(Z30="","",VLOOKUP(Z30,'Overview - Section A'!$P$30:$Q$31,2,FALSE)),"")</f>
        <v/>
      </c>
      <c r="G30" s="510"/>
      <c r="H30" s="510"/>
      <c r="I30" s="510"/>
      <c r="J30" s="510"/>
      <c r="K30" s="510"/>
      <c r="L30" s="510"/>
      <c r="M30" s="508" t="str">
        <f t="shared" si="0"/>
        <v/>
      </c>
      <c r="N30" s="511"/>
      <c r="O30" s="512"/>
      <c r="P30" s="513"/>
      <c r="Q30" s="511"/>
      <c r="R30" s="514" t="str">
        <f>IFERROR(IF('Overview - Section A'!$AN$5="Funding Request",VLOOKUP(E30,'Overview - Section A'!$M$30:$P$31,4,FALSE),IF(Z30="","",Z30)),"")</f>
        <v/>
      </c>
      <c r="S30" s="514" t="b">
        <f t="shared" si="1"/>
        <v>0</v>
      </c>
      <c r="T30" s="514" t="s">
        <v>1168</v>
      </c>
      <c r="U30" s="514" t="str">
        <f t="array" ref="U30">IFERROR(IF(OR(INDEX('Overview - Section A'!$AB$121:$AB$188,MATCH(LEFT(C30,255),LEFT('Overview - Section A'!$W$121:$W$188,255),0))=0,INDEX('Overview - Section A'!$AB$121:$AB$188,MATCH(LEFT(C30,255),LEFT('Overview - Section A'!$W$121:$W$188,255),0))="[Record ID]"),"",INDEX('Overview - Section A'!$AB$121:$AB$188,MATCH(LEFT(C30,255),LEFT('Overview - Section A'!$W$121:$W$188,255),0))),"")</f>
        <v/>
      </c>
      <c r="V30" s="515" t="str">
        <f>IFERROR(IF('Overview - Section A'!$AN$5="Funding Request",IF('Reference Records'!$B$157&lt;&gt;"",VLOOKUP(M30,'Reference Records'!$B$157:$C$158,2,FALSE),VLOOKUP(M30,'Reference Records'!$A$170:$C$596,3,FALSE)),VLOOKUP(M30,'Reference Records'!$A$599:$C$601,3,FALSE)),"")</f>
        <v/>
      </c>
      <c r="W30" s="516" t="s">
        <v>596</v>
      </c>
      <c r="X30" s="516"/>
      <c r="Y30" s="515"/>
      <c r="Z30" s="515"/>
      <c r="AA30" s="513"/>
      <c r="AB30" s="386"/>
      <c r="AC30" s="385"/>
    </row>
    <row r="31" spans="1:29" ht="47.1" customHeight="1" x14ac:dyDescent="0.25">
      <c r="A31" s="410">
        <v>23</v>
      </c>
      <c r="B31" s="506" t="str">
        <f>IFERROR(IF(D31="","",VLOOKUP(W31,'Reference records(soft deleted)'!$B$46:$D$62,3,FALSE)),"")</f>
        <v/>
      </c>
      <c r="C31" s="506" t="str">
        <f>IFERROR(IF(D31="","",VLOOKUP(X31,'Reference records(soft deleted)'!$B$110:$D$181,2,FALSE)),"")</f>
        <v/>
      </c>
      <c r="D31" s="507"/>
      <c r="E31" s="508" t="str">
        <f>IF('Overview - Section A'!$AN$5="Funding Request",IF(F31="Funding Request Place Holder","",F31),"")</f>
        <v/>
      </c>
      <c r="F31" s="509" t="str">
        <f>IFERROR(IF(Z31="","",VLOOKUP(Z31,'Overview - Section A'!$P$30:$Q$31,2,FALSE)),"")</f>
        <v/>
      </c>
      <c r="G31" s="510"/>
      <c r="H31" s="510"/>
      <c r="I31" s="510"/>
      <c r="J31" s="510"/>
      <c r="K31" s="510"/>
      <c r="L31" s="510"/>
      <c r="M31" s="508" t="str">
        <f t="shared" si="0"/>
        <v/>
      </c>
      <c r="N31" s="511"/>
      <c r="O31" s="512"/>
      <c r="P31" s="513"/>
      <c r="Q31" s="511"/>
      <c r="R31" s="514" t="str">
        <f>IFERROR(IF('Overview - Section A'!$AN$5="Funding Request",VLOOKUP(E31,'Overview - Section A'!$M$30:$P$31,4,FALSE),IF(Z31="","",Z31)),"")</f>
        <v/>
      </c>
      <c r="S31" s="514" t="b">
        <f t="shared" si="1"/>
        <v>0</v>
      </c>
      <c r="T31" s="514" t="s">
        <v>1169</v>
      </c>
      <c r="U31" s="514" t="str">
        <f t="array" ref="U31">IFERROR(IF(OR(INDEX('Overview - Section A'!$AB$121:$AB$188,MATCH(LEFT(C31,255),LEFT('Overview - Section A'!$W$121:$W$188,255),0))=0,INDEX('Overview - Section A'!$AB$121:$AB$188,MATCH(LEFT(C31,255),LEFT('Overview - Section A'!$W$121:$W$188,255),0))="[Record ID]"),"",INDEX('Overview - Section A'!$AB$121:$AB$188,MATCH(LEFT(C31,255),LEFT('Overview - Section A'!$W$121:$W$188,255),0))),"")</f>
        <v/>
      </c>
      <c r="V31" s="515" t="str">
        <f>IFERROR(IF('Overview - Section A'!$AN$5="Funding Request",IF('Reference Records'!$B$157&lt;&gt;"",VLOOKUP(M31,'Reference Records'!$B$157:$C$158,2,FALSE),VLOOKUP(M31,'Reference Records'!$A$170:$C$596,3,FALSE)),VLOOKUP(M31,'Reference Records'!$A$599:$C$601,3,FALSE)),"")</f>
        <v/>
      </c>
      <c r="W31" s="516" t="s">
        <v>596</v>
      </c>
      <c r="X31" s="516"/>
      <c r="Y31" s="515"/>
      <c r="Z31" s="515"/>
      <c r="AA31" s="513"/>
      <c r="AB31" s="386"/>
      <c r="AC31" s="385"/>
    </row>
    <row r="32" spans="1:29" ht="47.1" customHeight="1" x14ac:dyDescent="0.25">
      <c r="A32" s="410">
        <v>24</v>
      </c>
      <c r="B32" s="506" t="str">
        <f>IFERROR(IF(D32="","",VLOOKUP(W32,'Reference records(soft deleted)'!$B$46:$D$62,3,FALSE)),"")</f>
        <v/>
      </c>
      <c r="C32" s="506" t="str">
        <f>IFERROR(IF(D32="","",VLOOKUP(X32,'Reference records(soft deleted)'!$B$110:$D$181,2,FALSE)),"")</f>
        <v/>
      </c>
      <c r="D32" s="507"/>
      <c r="E32" s="508" t="str">
        <f>IF('Overview - Section A'!$AN$5="Funding Request",IF(F32="Funding Request Place Holder","",F32),"")</f>
        <v/>
      </c>
      <c r="F32" s="509" t="str">
        <f>IFERROR(IF(Z32="","",VLOOKUP(Z32,'Overview - Section A'!$P$30:$Q$31,2,FALSE)),"")</f>
        <v/>
      </c>
      <c r="G32" s="510"/>
      <c r="H32" s="510"/>
      <c r="I32" s="510"/>
      <c r="J32" s="510"/>
      <c r="K32" s="510"/>
      <c r="L32" s="510"/>
      <c r="M32" s="508" t="str">
        <f t="shared" si="0"/>
        <v/>
      </c>
      <c r="N32" s="511"/>
      <c r="O32" s="512"/>
      <c r="P32" s="513"/>
      <c r="Q32" s="511"/>
      <c r="R32" s="514" t="str">
        <f>IFERROR(IF('Overview - Section A'!$AN$5="Funding Request",VLOOKUP(E32,'Overview - Section A'!$M$30:$P$31,4,FALSE),IF(Z32="","",Z32)),"")</f>
        <v/>
      </c>
      <c r="S32" s="514" t="b">
        <f t="shared" si="1"/>
        <v>0</v>
      </c>
      <c r="T32" s="514" t="s">
        <v>1170</v>
      </c>
      <c r="U32" s="514" t="str">
        <f t="array" ref="U32">IFERROR(IF(OR(INDEX('Overview - Section A'!$AB$121:$AB$188,MATCH(LEFT(C32,255),LEFT('Overview - Section A'!$W$121:$W$188,255),0))=0,INDEX('Overview - Section A'!$AB$121:$AB$188,MATCH(LEFT(C32,255),LEFT('Overview - Section A'!$W$121:$W$188,255),0))="[Record ID]"),"",INDEX('Overview - Section A'!$AB$121:$AB$188,MATCH(LEFT(C32,255),LEFT('Overview - Section A'!$W$121:$W$188,255),0))),"")</f>
        <v/>
      </c>
      <c r="V32" s="515" t="str">
        <f>IFERROR(IF('Overview - Section A'!$AN$5="Funding Request",IF('Reference Records'!$B$157&lt;&gt;"",VLOOKUP(M32,'Reference Records'!$B$157:$C$158,2,FALSE),VLOOKUP(M32,'Reference Records'!$A$170:$C$596,3,FALSE)),VLOOKUP(M32,'Reference Records'!$A$599:$C$601,3,FALSE)),"")</f>
        <v/>
      </c>
      <c r="W32" s="516" t="s">
        <v>596</v>
      </c>
      <c r="X32" s="516"/>
      <c r="Y32" s="515"/>
      <c r="Z32" s="515"/>
      <c r="AA32" s="513"/>
      <c r="AB32" s="386"/>
      <c r="AC32" s="385"/>
    </row>
    <row r="33" spans="1:29" ht="47.1" customHeight="1" x14ac:dyDescent="0.25">
      <c r="A33" s="410">
        <v>25</v>
      </c>
      <c r="B33" s="506" t="str">
        <f>IFERROR(IF(D33="","",VLOOKUP(W33,'Reference records(soft deleted)'!$B$46:$D$62,3,FALSE)),"")</f>
        <v/>
      </c>
      <c r="C33" s="506" t="str">
        <f>IFERROR(IF(D33="","",VLOOKUP(X33,'Reference records(soft deleted)'!$B$110:$D$181,2,FALSE)),"")</f>
        <v/>
      </c>
      <c r="D33" s="507"/>
      <c r="E33" s="508" t="str">
        <f>IF('Overview - Section A'!$AN$5="Funding Request",IF(F33="Funding Request Place Holder","",F33),"")</f>
        <v/>
      </c>
      <c r="F33" s="509" t="str">
        <f>IFERROR(IF(Z33="","",VLOOKUP(Z33,'Overview - Section A'!$P$30:$Q$31,2,FALSE)),"")</f>
        <v/>
      </c>
      <c r="G33" s="510"/>
      <c r="H33" s="510"/>
      <c r="I33" s="510"/>
      <c r="J33" s="510"/>
      <c r="K33" s="510"/>
      <c r="L33" s="510"/>
      <c r="M33" s="508" t="str">
        <f t="shared" si="0"/>
        <v/>
      </c>
      <c r="N33" s="511"/>
      <c r="O33" s="512"/>
      <c r="P33" s="513"/>
      <c r="Q33" s="511"/>
      <c r="R33" s="514" t="str">
        <f>IFERROR(IF('Overview - Section A'!$AN$5="Funding Request",VLOOKUP(E33,'Overview - Section A'!$M$30:$P$31,4,FALSE),IF(Z33="","",Z33)),"")</f>
        <v/>
      </c>
      <c r="S33" s="514" t="b">
        <f t="shared" si="1"/>
        <v>0</v>
      </c>
      <c r="T33" s="514" t="s">
        <v>1171</v>
      </c>
      <c r="U33" s="514" t="str">
        <f t="array" ref="U33">IFERROR(IF(OR(INDEX('Overview - Section A'!$AB$121:$AB$188,MATCH(LEFT(C33,255),LEFT('Overview - Section A'!$W$121:$W$188,255),0))=0,INDEX('Overview - Section A'!$AB$121:$AB$188,MATCH(LEFT(C33,255),LEFT('Overview - Section A'!$W$121:$W$188,255),0))="[Record ID]"),"",INDEX('Overview - Section A'!$AB$121:$AB$188,MATCH(LEFT(C33,255),LEFT('Overview - Section A'!$W$121:$W$188,255),0))),"")</f>
        <v/>
      </c>
      <c r="V33" s="515" t="str">
        <f>IFERROR(IF('Overview - Section A'!$AN$5="Funding Request",IF('Reference Records'!$B$157&lt;&gt;"",VLOOKUP(M33,'Reference Records'!$B$157:$C$158,2,FALSE),VLOOKUP(M33,'Reference Records'!$A$170:$C$596,3,FALSE)),VLOOKUP(M33,'Reference Records'!$A$599:$C$601,3,FALSE)),"")</f>
        <v/>
      </c>
      <c r="W33" s="516" t="s">
        <v>596</v>
      </c>
      <c r="X33" s="516"/>
      <c r="Y33" s="515"/>
      <c r="Z33" s="515"/>
      <c r="AA33" s="513"/>
      <c r="AB33" s="386"/>
      <c r="AC33" s="385"/>
    </row>
    <row r="34" spans="1:29" ht="47.1" customHeight="1" x14ac:dyDescent="0.25">
      <c r="A34" s="410">
        <v>26</v>
      </c>
      <c r="B34" s="506" t="str">
        <f>IFERROR(IF(D34="","",VLOOKUP(W34,'Reference records(soft deleted)'!$B$46:$D$62,3,FALSE)),"")</f>
        <v/>
      </c>
      <c r="C34" s="506" t="str">
        <f>IFERROR(IF(D34="","",VLOOKUP(X34,'Reference records(soft deleted)'!$B$110:$D$181,2,FALSE)),"")</f>
        <v/>
      </c>
      <c r="D34" s="507"/>
      <c r="E34" s="508" t="str">
        <f>IF('Overview - Section A'!$AN$5="Funding Request",IF(F34="Funding Request Place Holder","",F34),"")</f>
        <v/>
      </c>
      <c r="F34" s="509" t="str">
        <f>IFERROR(IF(Z34="","",VLOOKUP(Z34,'Overview - Section A'!$P$30:$Q$31,2,FALSE)),"")</f>
        <v/>
      </c>
      <c r="G34" s="510"/>
      <c r="H34" s="510"/>
      <c r="I34" s="510"/>
      <c r="J34" s="510"/>
      <c r="K34" s="510"/>
      <c r="L34" s="510"/>
      <c r="M34" s="508" t="str">
        <f t="shared" si="0"/>
        <v/>
      </c>
      <c r="N34" s="511"/>
      <c r="O34" s="512"/>
      <c r="P34" s="513"/>
      <c r="Q34" s="511"/>
      <c r="R34" s="514" t="str">
        <f>IFERROR(IF('Overview - Section A'!$AN$5="Funding Request",VLOOKUP(E34,'Overview - Section A'!$M$30:$P$31,4,FALSE),IF(Z34="","",Z34)),"")</f>
        <v/>
      </c>
      <c r="S34" s="514" t="b">
        <f t="shared" si="1"/>
        <v>0</v>
      </c>
      <c r="T34" s="514" t="s">
        <v>1172</v>
      </c>
      <c r="U34" s="514" t="str">
        <f t="array" ref="U34">IFERROR(IF(OR(INDEX('Overview - Section A'!$AB$121:$AB$188,MATCH(LEFT(C34,255),LEFT('Overview - Section A'!$W$121:$W$188,255),0))=0,INDEX('Overview - Section A'!$AB$121:$AB$188,MATCH(LEFT(C34,255),LEFT('Overview - Section A'!$W$121:$W$188,255),0))="[Record ID]"),"",INDEX('Overview - Section A'!$AB$121:$AB$188,MATCH(LEFT(C34,255),LEFT('Overview - Section A'!$W$121:$W$188,255),0))),"")</f>
        <v/>
      </c>
      <c r="V34" s="515" t="str">
        <f>IFERROR(IF('Overview - Section A'!$AN$5="Funding Request",IF('Reference Records'!$B$157&lt;&gt;"",VLOOKUP(M34,'Reference Records'!$B$157:$C$158,2,FALSE),VLOOKUP(M34,'Reference Records'!$A$170:$C$596,3,FALSE)),VLOOKUP(M34,'Reference Records'!$A$599:$C$601,3,FALSE)),"")</f>
        <v/>
      </c>
      <c r="W34" s="516" t="s">
        <v>596</v>
      </c>
      <c r="X34" s="516"/>
      <c r="Y34" s="515"/>
      <c r="Z34" s="515"/>
      <c r="AA34" s="513"/>
      <c r="AB34" s="386"/>
      <c r="AC34" s="385"/>
    </row>
    <row r="35" spans="1:29" ht="47.1" customHeight="1" x14ac:dyDescent="0.25">
      <c r="A35" s="410">
        <v>27</v>
      </c>
      <c r="B35" s="506" t="str">
        <f>IFERROR(IF(D35="","",VLOOKUP(W35,'Reference records(soft deleted)'!$B$46:$D$62,3,FALSE)),"")</f>
        <v/>
      </c>
      <c r="C35" s="506" t="str">
        <f>IFERROR(IF(D35="","",VLOOKUP(X35,'Reference records(soft deleted)'!$B$110:$D$181,2,FALSE)),"")</f>
        <v/>
      </c>
      <c r="D35" s="507"/>
      <c r="E35" s="508" t="str">
        <f>IF('Overview - Section A'!$AN$5="Funding Request",IF(F35="Funding Request Place Holder","",F35),"")</f>
        <v/>
      </c>
      <c r="F35" s="509" t="str">
        <f>IFERROR(IF(Z35="","",VLOOKUP(Z35,'Overview - Section A'!$P$30:$Q$31,2,FALSE)),"")</f>
        <v/>
      </c>
      <c r="G35" s="510"/>
      <c r="H35" s="510"/>
      <c r="I35" s="510"/>
      <c r="J35" s="510"/>
      <c r="K35" s="510"/>
      <c r="L35" s="510"/>
      <c r="M35" s="508" t="str">
        <f t="shared" si="0"/>
        <v/>
      </c>
      <c r="N35" s="511"/>
      <c r="O35" s="512"/>
      <c r="P35" s="513"/>
      <c r="Q35" s="511"/>
      <c r="R35" s="514" t="str">
        <f>IFERROR(IF('Overview - Section A'!$AN$5="Funding Request",VLOOKUP(E35,'Overview - Section A'!$M$30:$P$31,4,FALSE),IF(Z35="","",Z35)),"")</f>
        <v/>
      </c>
      <c r="S35" s="514" t="b">
        <f t="shared" si="1"/>
        <v>0</v>
      </c>
      <c r="T35" s="514" t="s">
        <v>1173</v>
      </c>
      <c r="U35" s="514" t="str">
        <f t="array" ref="U35">IFERROR(IF(OR(INDEX('Overview - Section A'!$AB$121:$AB$188,MATCH(LEFT(C35,255),LEFT('Overview - Section A'!$W$121:$W$188,255),0))=0,INDEX('Overview - Section A'!$AB$121:$AB$188,MATCH(LEFT(C35,255),LEFT('Overview - Section A'!$W$121:$W$188,255),0))="[Record ID]"),"",INDEX('Overview - Section A'!$AB$121:$AB$188,MATCH(LEFT(C35,255),LEFT('Overview - Section A'!$W$121:$W$188,255),0))),"")</f>
        <v/>
      </c>
      <c r="V35" s="515" t="str">
        <f>IFERROR(IF('Overview - Section A'!$AN$5="Funding Request",IF('Reference Records'!$B$157&lt;&gt;"",VLOOKUP(M35,'Reference Records'!$B$157:$C$158,2,FALSE),VLOOKUP(M35,'Reference Records'!$A$170:$C$596,3,FALSE)),VLOOKUP(M35,'Reference Records'!$A$599:$C$601,3,FALSE)),"")</f>
        <v/>
      </c>
      <c r="W35" s="516" t="s">
        <v>596</v>
      </c>
      <c r="X35" s="516"/>
      <c r="Y35" s="515"/>
      <c r="Z35" s="515"/>
      <c r="AA35" s="513"/>
      <c r="AB35" s="386"/>
      <c r="AC35" s="385"/>
    </row>
    <row r="36" spans="1:29" ht="47.1" customHeight="1" x14ac:dyDescent="0.25">
      <c r="A36" s="410">
        <v>28</v>
      </c>
      <c r="B36" s="506" t="str">
        <f>IFERROR(IF(D36="","",VLOOKUP(W36,'Reference records(soft deleted)'!$B$46:$D$62,3,FALSE)),"")</f>
        <v/>
      </c>
      <c r="C36" s="506" t="str">
        <f>IFERROR(IF(D36="","",VLOOKUP(X36,'Reference records(soft deleted)'!$B$110:$D$181,2,FALSE)),"")</f>
        <v/>
      </c>
      <c r="D36" s="507"/>
      <c r="E36" s="508" t="str">
        <f>IF('Overview - Section A'!$AN$5="Funding Request",IF(F36="Funding Request Place Holder","",F36),"")</f>
        <v/>
      </c>
      <c r="F36" s="509" t="str">
        <f>IFERROR(IF(Z36="","",VLOOKUP(Z36,'Overview - Section A'!$P$30:$Q$31,2,FALSE)),"")</f>
        <v/>
      </c>
      <c r="G36" s="510"/>
      <c r="H36" s="510"/>
      <c r="I36" s="510"/>
      <c r="J36" s="510"/>
      <c r="K36" s="510"/>
      <c r="L36" s="510"/>
      <c r="M36" s="508" t="str">
        <f t="shared" si="0"/>
        <v/>
      </c>
      <c r="N36" s="511"/>
      <c r="O36" s="512"/>
      <c r="P36" s="513"/>
      <c r="Q36" s="511"/>
      <c r="R36" s="514" t="str">
        <f>IFERROR(IF('Overview - Section A'!$AN$5="Funding Request",VLOOKUP(E36,'Overview - Section A'!$M$30:$P$31,4,FALSE),IF(Z36="","",Z36)),"")</f>
        <v/>
      </c>
      <c r="S36" s="514" t="b">
        <f t="shared" si="1"/>
        <v>0</v>
      </c>
      <c r="T36" s="514" t="s">
        <v>1174</v>
      </c>
      <c r="U36" s="514" t="str">
        <f t="array" ref="U36">IFERROR(IF(OR(INDEX('Overview - Section A'!$AB$121:$AB$188,MATCH(LEFT(C36,255),LEFT('Overview - Section A'!$W$121:$W$188,255),0))=0,INDEX('Overview - Section A'!$AB$121:$AB$188,MATCH(LEFT(C36,255),LEFT('Overview - Section A'!$W$121:$W$188,255),0))="[Record ID]"),"",INDEX('Overview - Section A'!$AB$121:$AB$188,MATCH(LEFT(C36,255),LEFT('Overview - Section A'!$W$121:$W$188,255),0))),"")</f>
        <v/>
      </c>
      <c r="V36" s="515" t="str">
        <f>IFERROR(IF('Overview - Section A'!$AN$5="Funding Request",IF('Reference Records'!$B$157&lt;&gt;"",VLOOKUP(M36,'Reference Records'!$B$157:$C$158,2,FALSE),VLOOKUP(M36,'Reference Records'!$A$170:$C$596,3,FALSE)),VLOOKUP(M36,'Reference Records'!$A$599:$C$601,3,FALSE)),"")</f>
        <v/>
      </c>
      <c r="W36" s="516" t="s">
        <v>596</v>
      </c>
      <c r="X36" s="516"/>
      <c r="Y36" s="515"/>
      <c r="Z36" s="515"/>
      <c r="AA36" s="513"/>
      <c r="AB36" s="386"/>
      <c r="AC36" s="385"/>
    </row>
    <row r="37" spans="1:29" ht="47.1" customHeight="1" x14ac:dyDescent="0.25">
      <c r="A37" s="410">
        <v>29</v>
      </c>
      <c r="B37" s="506" t="str">
        <f>IFERROR(IF(D37="","",VLOOKUP(W37,'Reference records(soft deleted)'!$B$46:$D$62,3,FALSE)),"")</f>
        <v/>
      </c>
      <c r="C37" s="506" t="str">
        <f>IFERROR(IF(D37="","",VLOOKUP(X37,'Reference records(soft deleted)'!$B$110:$D$181,2,FALSE)),"")</f>
        <v/>
      </c>
      <c r="D37" s="507"/>
      <c r="E37" s="508" t="str">
        <f>IF('Overview - Section A'!$AN$5="Funding Request",IF(F37="Funding Request Place Holder","",F37),"")</f>
        <v/>
      </c>
      <c r="F37" s="509" t="str">
        <f>IFERROR(IF(Z37="","",VLOOKUP(Z37,'Overview - Section A'!$P$30:$Q$31,2,FALSE)),"")</f>
        <v/>
      </c>
      <c r="G37" s="510"/>
      <c r="H37" s="510"/>
      <c r="I37" s="510"/>
      <c r="J37" s="510"/>
      <c r="K37" s="510"/>
      <c r="L37" s="510"/>
      <c r="M37" s="508" t="str">
        <f t="shared" si="0"/>
        <v/>
      </c>
      <c r="N37" s="511"/>
      <c r="O37" s="512"/>
      <c r="P37" s="513"/>
      <c r="Q37" s="511"/>
      <c r="R37" s="514" t="str">
        <f>IFERROR(IF('Overview - Section A'!$AN$5="Funding Request",VLOOKUP(E37,'Overview - Section A'!$M$30:$P$31,4,FALSE),IF(Z37="","",Z37)),"")</f>
        <v/>
      </c>
      <c r="S37" s="514" t="b">
        <f t="shared" si="1"/>
        <v>0</v>
      </c>
      <c r="T37" s="514" t="s">
        <v>1175</v>
      </c>
      <c r="U37" s="514" t="str">
        <f t="array" ref="U37">IFERROR(IF(OR(INDEX('Overview - Section A'!$AB$121:$AB$188,MATCH(LEFT(C37,255),LEFT('Overview - Section A'!$W$121:$W$188,255),0))=0,INDEX('Overview - Section A'!$AB$121:$AB$188,MATCH(LEFT(C37,255),LEFT('Overview - Section A'!$W$121:$W$188,255),0))="[Record ID]"),"",INDEX('Overview - Section A'!$AB$121:$AB$188,MATCH(LEFT(C37,255),LEFT('Overview - Section A'!$W$121:$W$188,255),0))),"")</f>
        <v/>
      </c>
      <c r="V37" s="515" t="str">
        <f>IFERROR(IF('Overview - Section A'!$AN$5="Funding Request",IF('Reference Records'!$B$157&lt;&gt;"",VLOOKUP(M37,'Reference Records'!$B$157:$C$158,2,FALSE),VLOOKUP(M37,'Reference Records'!$A$170:$C$596,3,FALSE)),VLOOKUP(M37,'Reference Records'!$A$599:$C$601,3,FALSE)),"")</f>
        <v/>
      </c>
      <c r="W37" s="516" t="s">
        <v>596</v>
      </c>
      <c r="X37" s="516"/>
      <c r="Y37" s="515"/>
      <c r="Z37" s="515"/>
      <c r="AA37" s="513"/>
      <c r="AB37" s="386"/>
      <c r="AC37" s="385"/>
    </row>
    <row r="38" spans="1:29" ht="47.1" customHeight="1" x14ac:dyDescent="0.25">
      <c r="A38" s="410">
        <v>30</v>
      </c>
      <c r="B38" s="506" t="str">
        <f>IFERROR(IF(D38="","",VLOOKUP(W38,'Reference records(soft deleted)'!$B$46:$D$62,3,FALSE)),"")</f>
        <v/>
      </c>
      <c r="C38" s="506" t="str">
        <f>IFERROR(IF(D38="","",VLOOKUP(X38,'Reference records(soft deleted)'!$B$110:$D$181,2,FALSE)),"")</f>
        <v/>
      </c>
      <c r="D38" s="507"/>
      <c r="E38" s="508" t="str">
        <f>IF('Overview - Section A'!$AN$5="Funding Request",IF(F38="Funding Request Place Holder","",F38),"")</f>
        <v/>
      </c>
      <c r="F38" s="509" t="str">
        <f>IFERROR(IF(Z38="","",VLOOKUP(Z38,'Overview - Section A'!$P$30:$Q$31,2,FALSE)),"")</f>
        <v/>
      </c>
      <c r="G38" s="510"/>
      <c r="H38" s="510"/>
      <c r="I38" s="510"/>
      <c r="J38" s="510"/>
      <c r="K38" s="510"/>
      <c r="L38" s="510"/>
      <c r="M38" s="508" t="str">
        <f t="shared" si="0"/>
        <v/>
      </c>
      <c r="N38" s="511"/>
      <c r="O38" s="512"/>
      <c r="P38" s="513"/>
      <c r="Q38" s="511"/>
      <c r="R38" s="514" t="str">
        <f>IFERROR(IF('Overview - Section A'!$AN$5="Funding Request",VLOOKUP(E38,'Overview - Section A'!$M$30:$P$31,4,FALSE),IF(Z38="","",Z38)),"")</f>
        <v/>
      </c>
      <c r="S38" s="514" t="b">
        <f t="shared" si="1"/>
        <v>0</v>
      </c>
      <c r="T38" s="514" t="s">
        <v>1176</v>
      </c>
      <c r="U38" s="514" t="str">
        <f t="array" ref="U38">IFERROR(IF(OR(INDEX('Overview - Section A'!$AB$121:$AB$188,MATCH(LEFT(C38,255),LEFT('Overview - Section A'!$W$121:$W$188,255),0))=0,INDEX('Overview - Section A'!$AB$121:$AB$188,MATCH(LEFT(C38,255),LEFT('Overview - Section A'!$W$121:$W$188,255),0))="[Record ID]"),"",INDEX('Overview - Section A'!$AB$121:$AB$188,MATCH(LEFT(C38,255),LEFT('Overview - Section A'!$W$121:$W$188,255),0))),"")</f>
        <v/>
      </c>
      <c r="V38" s="515" t="str">
        <f>IFERROR(IF('Overview - Section A'!$AN$5="Funding Request",IF('Reference Records'!$B$157&lt;&gt;"",VLOOKUP(M38,'Reference Records'!$B$157:$C$158,2,FALSE),VLOOKUP(M38,'Reference Records'!$A$170:$C$596,3,FALSE)),VLOOKUP(M38,'Reference Records'!$A$599:$C$601,3,FALSE)),"")</f>
        <v/>
      </c>
      <c r="W38" s="516" t="s">
        <v>596</v>
      </c>
      <c r="X38" s="516"/>
      <c r="Y38" s="515"/>
      <c r="Z38" s="515"/>
      <c r="AA38" s="513"/>
      <c r="AB38" s="386"/>
      <c r="AC38" s="385"/>
    </row>
    <row r="39" spans="1:29" ht="47.1" customHeight="1" x14ac:dyDescent="0.25">
      <c r="A39" s="410">
        <v>31</v>
      </c>
      <c r="B39" s="506" t="str">
        <f>IFERROR(IF(D39="","",VLOOKUP(W39,'Reference records(soft deleted)'!$B$46:$D$62,3,FALSE)),"")</f>
        <v/>
      </c>
      <c r="C39" s="506" t="str">
        <f>IFERROR(IF(D39="","",VLOOKUP(X39,'Reference records(soft deleted)'!$B$110:$D$181,2,FALSE)),"")</f>
        <v/>
      </c>
      <c r="D39" s="507"/>
      <c r="E39" s="508" t="str">
        <f>IF('Overview - Section A'!$AN$5="Funding Request",IF(F39="Funding Request Place Holder","",F39),"")</f>
        <v/>
      </c>
      <c r="F39" s="509" t="str">
        <f>IFERROR(IF(Z39="","",VLOOKUP(Z39,'Overview - Section A'!$P$30:$Q$31,2,FALSE)),"")</f>
        <v/>
      </c>
      <c r="G39" s="510"/>
      <c r="H39" s="510"/>
      <c r="I39" s="510"/>
      <c r="J39" s="510"/>
      <c r="K39" s="510"/>
      <c r="L39" s="510"/>
      <c r="M39" s="508" t="str">
        <f t="shared" si="0"/>
        <v/>
      </c>
      <c r="N39" s="511"/>
      <c r="O39" s="512"/>
      <c r="P39" s="513"/>
      <c r="Q39" s="511"/>
      <c r="R39" s="514" t="str">
        <f>IFERROR(IF('Overview - Section A'!$AN$5="Funding Request",VLOOKUP(E39,'Overview - Section A'!$M$30:$P$31,4,FALSE),IF(Z39="","",Z39)),"")</f>
        <v/>
      </c>
      <c r="S39" s="514" t="b">
        <f t="shared" si="1"/>
        <v>0</v>
      </c>
      <c r="T39" s="514" t="s">
        <v>1177</v>
      </c>
      <c r="U39" s="514" t="str">
        <f t="array" ref="U39">IFERROR(IF(OR(INDEX('Overview - Section A'!$AB$121:$AB$188,MATCH(LEFT(C39,255),LEFT('Overview - Section A'!$W$121:$W$188,255),0))=0,INDEX('Overview - Section A'!$AB$121:$AB$188,MATCH(LEFT(C39,255),LEFT('Overview - Section A'!$W$121:$W$188,255),0))="[Record ID]"),"",INDEX('Overview - Section A'!$AB$121:$AB$188,MATCH(LEFT(C39,255),LEFT('Overview - Section A'!$W$121:$W$188,255),0))),"")</f>
        <v/>
      </c>
      <c r="V39" s="515" t="str">
        <f>IFERROR(IF('Overview - Section A'!$AN$5="Funding Request",IF('Reference Records'!$B$157&lt;&gt;"",VLOOKUP(M39,'Reference Records'!$B$157:$C$158,2,FALSE),VLOOKUP(M39,'Reference Records'!$A$170:$C$596,3,FALSE)),VLOOKUP(M39,'Reference Records'!$A$599:$C$601,3,FALSE)),"")</f>
        <v/>
      </c>
      <c r="W39" s="516" t="s">
        <v>596</v>
      </c>
      <c r="X39" s="516"/>
      <c r="Y39" s="515"/>
      <c r="Z39" s="515"/>
      <c r="AA39" s="513"/>
      <c r="AB39" s="386"/>
      <c r="AC39" s="385"/>
    </row>
    <row r="40" spans="1:29" ht="47.1" customHeight="1" x14ac:dyDescent="0.25">
      <c r="A40" s="410">
        <v>32</v>
      </c>
      <c r="B40" s="506" t="str">
        <f>IFERROR(IF(D40="","",VLOOKUP(W40,'Reference records(soft deleted)'!$B$46:$D$62,3,FALSE)),"")</f>
        <v/>
      </c>
      <c r="C40" s="506" t="str">
        <f>IFERROR(IF(D40="","",VLOOKUP(X40,'Reference records(soft deleted)'!$B$110:$D$181,2,FALSE)),"")</f>
        <v/>
      </c>
      <c r="D40" s="507"/>
      <c r="E40" s="508" t="str">
        <f>IF('Overview - Section A'!$AN$5="Funding Request",IF(F40="Funding Request Place Holder","",F40),"")</f>
        <v/>
      </c>
      <c r="F40" s="509" t="str">
        <f>IFERROR(IF(Z40="","",VLOOKUP(Z40,'Overview - Section A'!$P$30:$Q$31,2,FALSE)),"")</f>
        <v/>
      </c>
      <c r="G40" s="510"/>
      <c r="H40" s="510"/>
      <c r="I40" s="510"/>
      <c r="J40" s="510"/>
      <c r="K40" s="510"/>
      <c r="L40" s="510"/>
      <c r="M40" s="508" t="str">
        <f t="shared" si="0"/>
        <v/>
      </c>
      <c r="N40" s="511"/>
      <c r="O40" s="512"/>
      <c r="P40" s="513"/>
      <c r="Q40" s="511"/>
      <c r="R40" s="514" t="str">
        <f>IFERROR(IF('Overview - Section A'!$AN$5="Funding Request",VLOOKUP(E40,'Overview - Section A'!$M$30:$P$31,4,FALSE),IF(Z40="","",Z40)),"")</f>
        <v/>
      </c>
      <c r="S40" s="514" t="b">
        <f t="shared" si="1"/>
        <v>0</v>
      </c>
      <c r="T40" s="514" t="s">
        <v>1178</v>
      </c>
      <c r="U40" s="514" t="str">
        <f t="array" ref="U40">IFERROR(IF(OR(INDEX('Overview - Section A'!$AB$121:$AB$188,MATCH(LEFT(C40,255),LEFT('Overview - Section A'!$W$121:$W$188,255),0))=0,INDEX('Overview - Section A'!$AB$121:$AB$188,MATCH(LEFT(C40,255),LEFT('Overview - Section A'!$W$121:$W$188,255),0))="[Record ID]"),"",INDEX('Overview - Section A'!$AB$121:$AB$188,MATCH(LEFT(C40,255),LEFT('Overview - Section A'!$W$121:$W$188,255),0))),"")</f>
        <v/>
      </c>
      <c r="V40" s="515" t="str">
        <f>IFERROR(IF('Overview - Section A'!$AN$5="Funding Request",IF('Reference Records'!$B$157&lt;&gt;"",VLOOKUP(M40,'Reference Records'!$B$157:$C$158,2,FALSE),VLOOKUP(M40,'Reference Records'!$A$170:$C$596,3,FALSE)),VLOOKUP(M40,'Reference Records'!$A$599:$C$601,3,FALSE)),"")</f>
        <v/>
      </c>
      <c r="W40" s="516" t="s">
        <v>596</v>
      </c>
      <c r="X40" s="516"/>
      <c r="Y40" s="515"/>
      <c r="Z40" s="515"/>
      <c r="AA40" s="513"/>
      <c r="AB40" s="386"/>
      <c r="AC40" s="385"/>
    </row>
    <row r="41" spans="1:29" ht="47.1" customHeight="1" x14ac:dyDescent="0.25">
      <c r="A41" s="410">
        <v>33</v>
      </c>
      <c r="B41" s="506" t="str">
        <f>IFERROR(IF(D41="","",VLOOKUP(W41,'Reference records(soft deleted)'!$B$46:$D$62,3,FALSE)),"")</f>
        <v/>
      </c>
      <c r="C41" s="506" t="str">
        <f>IFERROR(IF(D41="","",VLOOKUP(X41,'Reference records(soft deleted)'!$B$110:$D$181,2,FALSE)),"")</f>
        <v/>
      </c>
      <c r="D41" s="507"/>
      <c r="E41" s="508" t="str">
        <f>IF('Overview - Section A'!$AN$5="Funding Request",IF(F41="Funding Request Place Holder","",F41),"")</f>
        <v/>
      </c>
      <c r="F41" s="509" t="str">
        <f>IFERROR(IF(Z41="","",VLOOKUP(Z41,'Overview - Section A'!$P$30:$Q$31,2,FALSE)),"")</f>
        <v/>
      </c>
      <c r="G41" s="510"/>
      <c r="H41" s="510"/>
      <c r="I41" s="510"/>
      <c r="J41" s="510"/>
      <c r="K41" s="510"/>
      <c r="L41" s="510"/>
      <c r="M41" s="508" t="str">
        <f t="shared" si="0"/>
        <v/>
      </c>
      <c r="N41" s="511"/>
      <c r="O41" s="512"/>
      <c r="P41" s="513"/>
      <c r="Q41" s="511"/>
      <c r="R41" s="514" t="str">
        <f>IFERROR(IF('Overview - Section A'!$AN$5="Funding Request",VLOOKUP(E41,'Overview - Section A'!$M$30:$P$31,4,FALSE),IF(Z41="","",Z41)),"")</f>
        <v/>
      </c>
      <c r="S41" s="514" t="b">
        <f t="shared" si="1"/>
        <v>0</v>
      </c>
      <c r="T41" s="514" t="s">
        <v>1179</v>
      </c>
      <c r="U41" s="514" t="str">
        <f t="array" ref="U41">IFERROR(IF(OR(INDEX('Overview - Section A'!$AB$121:$AB$188,MATCH(LEFT(C41,255),LEFT('Overview - Section A'!$W$121:$W$188,255),0))=0,INDEX('Overview - Section A'!$AB$121:$AB$188,MATCH(LEFT(C41,255),LEFT('Overview - Section A'!$W$121:$W$188,255),0))="[Record ID]"),"",INDEX('Overview - Section A'!$AB$121:$AB$188,MATCH(LEFT(C41,255),LEFT('Overview - Section A'!$W$121:$W$188,255),0))),"")</f>
        <v/>
      </c>
      <c r="V41" s="515" t="str">
        <f>IFERROR(IF('Overview - Section A'!$AN$5="Funding Request",IF('Reference Records'!$B$157&lt;&gt;"",VLOOKUP(M41,'Reference Records'!$B$157:$C$158,2,FALSE),VLOOKUP(M41,'Reference Records'!$A$170:$C$596,3,FALSE)),VLOOKUP(M41,'Reference Records'!$A$599:$C$601,3,FALSE)),"")</f>
        <v/>
      </c>
      <c r="W41" s="516" t="s">
        <v>596</v>
      </c>
      <c r="X41" s="516"/>
      <c r="Y41" s="515"/>
      <c r="Z41" s="515"/>
      <c r="AA41" s="513"/>
      <c r="AB41" s="386"/>
      <c r="AC41" s="385"/>
    </row>
    <row r="42" spans="1:29" ht="47.1" customHeight="1" x14ac:dyDescent="0.25">
      <c r="A42" s="410">
        <v>34</v>
      </c>
      <c r="B42" s="506" t="str">
        <f>IFERROR(IF(D42="","",VLOOKUP(W42,'Reference records(soft deleted)'!$B$46:$D$62,3,FALSE)),"")</f>
        <v/>
      </c>
      <c r="C42" s="506" t="str">
        <f>IFERROR(IF(D42="","",VLOOKUP(X42,'Reference records(soft deleted)'!$B$110:$D$181,2,FALSE)),"")</f>
        <v/>
      </c>
      <c r="D42" s="507"/>
      <c r="E42" s="508" t="str">
        <f>IF('Overview - Section A'!$AN$5="Funding Request",IF(F42="Funding Request Place Holder","",F42),"")</f>
        <v/>
      </c>
      <c r="F42" s="509" t="str">
        <f>IFERROR(IF(Z42="","",VLOOKUP(Z42,'Overview - Section A'!$P$30:$Q$31,2,FALSE)),"")</f>
        <v/>
      </c>
      <c r="G42" s="510"/>
      <c r="H42" s="510"/>
      <c r="I42" s="510"/>
      <c r="J42" s="510"/>
      <c r="K42" s="510"/>
      <c r="L42" s="510"/>
      <c r="M42" s="508" t="str">
        <f t="shared" si="0"/>
        <v/>
      </c>
      <c r="N42" s="511"/>
      <c r="O42" s="512"/>
      <c r="P42" s="513"/>
      <c r="Q42" s="511"/>
      <c r="R42" s="514" t="str">
        <f>IFERROR(IF('Overview - Section A'!$AN$5="Funding Request",VLOOKUP(E42,'Overview - Section A'!$M$30:$P$31,4,FALSE),IF(Z42="","",Z42)),"")</f>
        <v/>
      </c>
      <c r="S42" s="514" t="b">
        <f t="shared" si="1"/>
        <v>0</v>
      </c>
      <c r="T42" s="514" t="s">
        <v>1180</v>
      </c>
      <c r="U42" s="514" t="str">
        <f t="array" ref="U42">IFERROR(IF(OR(INDEX('Overview - Section A'!$AB$121:$AB$188,MATCH(LEFT(C42,255),LEFT('Overview - Section A'!$W$121:$W$188,255),0))=0,INDEX('Overview - Section A'!$AB$121:$AB$188,MATCH(LEFT(C42,255),LEFT('Overview - Section A'!$W$121:$W$188,255),0))="[Record ID]"),"",INDEX('Overview - Section A'!$AB$121:$AB$188,MATCH(LEFT(C42,255),LEFT('Overview - Section A'!$W$121:$W$188,255),0))),"")</f>
        <v/>
      </c>
      <c r="V42" s="515" t="str">
        <f>IFERROR(IF('Overview - Section A'!$AN$5="Funding Request",IF('Reference Records'!$B$157&lt;&gt;"",VLOOKUP(M42,'Reference Records'!$B$157:$C$158,2,FALSE),VLOOKUP(M42,'Reference Records'!$A$170:$C$596,3,FALSE)),VLOOKUP(M42,'Reference Records'!$A$599:$C$601,3,FALSE)),"")</f>
        <v/>
      </c>
      <c r="W42" s="516" t="s">
        <v>596</v>
      </c>
      <c r="X42" s="516"/>
      <c r="Y42" s="515"/>
      <c r="Z42" s="515"/>
      <c r="AA42" s="513"/>
      <c r="AB42" s="386"/>
      <c r="AC42" s="385"/>
    </row>
    <row r="43" spans="1:29" ht="47.1" customHeight="1" x14ac:dyDescent="0.25">
      <c r="A43" s="410">
        <v>35</v>
      </c>
      <c r="B43" s="506" t="str">
        <f>IFERROR(IF(D43="","",VLOOKUP(W43,'Reference records(soft deleted)'!$B$46:$D$62,3,FALSE)),"")</f>
        <v/>
      </c>
      <c r="C43" s="506" t="str">
        <f>IFERROR(IF(D43="","",VLOOKUP(X43,'Reference records(soft deleted)'!$B$110:$D$181,2,FALSE)),"")</f>
        <v/>
      </c>
      <c r="D43" s="507"/>
      <c r="E43" s="508" t="str">
        <f>IF('Overview - Section A'!$AN$5="Funding Request",IF(F43="Funding Request Place Holder","",F43),"")</f>
        <v/>
      </c>
      <c r="F43" s="509" t="str">
        <f>IFERROR(IF(Z43="","",VLOOKUP(Z43,'Overview - Section A'!$P$30:$Q$31,2,FALSE)),"")</f>
        <v/>
      </c>
      <c r="G43" s="510"/>
      <c r="H43" s="510"/>
      <c r="I43" s="510"/>
      <c r="J43" s="510"/>
      <c r="K43" s="510"/>
      <c r="L43" s="510"/>
      <c r="M43" s="508" t="str">
        <f t="shared" si="0"/>
        <v/>
      </c>
      <c r="N43" s="511"/>
      <c r="O43" s="512"/>
      <c r="P43" s="513"/>
      <c r="Q43" s="511"/>
      <c r="R43" s="514" t="str">
        <f>IFERROR(IF('Overview - Section A'!$AN$5="Funding Request",VLOOKUP(E43,'Overview - Section A'!$M$30:$P$31,4,FALSE),IF(Z43="","",Z43)),"")</f>
        <v/>
      </c>
      <c r="S43" s="514" t="b">
        <f t="shared" si="1"/>
        <v>0</v>
      </c>
      <c r="T43" s="514" t="s">
        <v>1181</v>
      </c>
      <c r="U43" s="514" t="str">
        <f t="array" ref="U43">IFERROR(IF(OR(INDEX('Overview - Section A'!$AB$121:$AB$188,MATCH(LEFT(C43,255),LEFT('Overview - Section A'!$W$121:$W$188,255),0))=0,INDEX('Overview - Section A'!$AB$121:$AB$188,MATCH(LEFT(C43,255),LEFT('Overview - Section A'!$W$121:$W$188,255),0))="[Record ID]"),"",INDEX('Overview - Section A'!$AB$121:$AB$188,MATCH(LEFT(C43,255),LEFT('Overview - Section A'!$W$121:$W$188,255),0))),"")</f>
        <v/>
      </c>
      <c r="V43" s="515" t="str">
        <f>IFERROR(IF('Overview - Section A'!$AN$5="Funding Request",IF('Reference Records'!$B$157&lt;&gt;"",VLOOKUP(M43,'Reference Records'!$B$157:$C$158,2,FALSE),VLOOKUP(M43,'Reference Records'!$A$170:$C$596,3,FALSE)),VLOOKUP(M43,'Reference Records'!$A$599:$C$601,3,FALSE)),"")</f>
        <v/>
      </c>
      <c r="W43" s="516" t="s">
        <v>596</v>
      </c>
      <c r="X43" s="516"/>
      <c r="Y43" s="515"/>
      <c r="Z43" s="515"/>
      <c r="AA43" s="513"/>
      <c r="AB43" s="386"/>
      <c r="AC43" s="385"/>
    </row>
    <row r="44" spans="1:29" ht="47.1" customHeight="1" x14ac:dyDescent="0.25">
      <c r="A44" s="410">
        <v>36</v>
      </c>
      <c r="B44" s="506" t="str">
        <f>IFERROR(IF(D44="","",VLOOKUP(W44,'Reference records(soft deleted)'!$B$46:$D$62,3,FALSE)),"")</f>
        <v/>
      </c>
      <c r="C44" s="506" t="str">
        <f>IFERROR(IF(D44="","",VLOOKUP(X44,'Reference records(soft deleted)'!$B$110:$D$181,2,FALSE)),"")</f>
        <v/>
      </c>
      <c r="D44" s="507"/>
      <c r="E44" s="508" t="str">
        <f>IF('Overview - Section A'!$AN$5="Funding Request",IF(F44="Funding Request Place Holder","",F44),"")</f>
        <v/>
      </c>
      <c r="F44" s="509" t="str">
        <f>IFERROR(IF(Z44="","",VLOOKUP(Z44,'Overview - Section A'!$P$30:$Q$31,2,FALSE)),"")</f>
        <v/>
      </c>
      <c r="G44" s="510"/>
      <c r="H44" s="510"/>
      <c r="I44" s="510"/>
      <c r="J44" s="510"/>
      <c r="K44" s="510"/>
      <c r="L44" s="510"/>
      <c r="M44" s="508" t="str">
        <f t="shared" si="0"/>
        <v/>
      </c>
      <c r="N44" s="511"/>
      <c r="O44" s="512"/>
      <c r="P44" s="513"/>
      <c r="Q44" s="511"/>
      <c r="R44" s="514" t="str">
        <f>IFERROR(IF('Overview - Section A'!$AN$5="Funding Request",VLOOKUP(E44,'Overview - Section A'!$M$30:$P$31,4,FALSE),IF(Z44="","",Z44)),"")</f>
        <v/>
      </c>
      <c r="S44" s="514" t="b">
        <f t="shared" si="1"/>
        <v>0</v>
      </c>
      <c r="T44" s="514" t="s">
        <v>1182</v>
      </c>
      <c r="U44" s="514" t="str">
        <f t="array" ref="U44">IFERROR(IF(OR(INDEX('Overview - Section A'!$AB$121:$AB$188,MATCH(LEFT(C44,255),LEFT('Overview - Section A'!$W$121:$W$188,255),0))=0,INDEX('Overview - Section A'!$AB$121:$AB$188,MATCH(LEFT(C44,255),LEFT('Overview - Section A'!$W$121:$W$188,255),0))="[Record ID]"),"",INDEX('Overview - Section A'!$AB$121:$AB$188,MATCH(LEFT(C44,255),LEFT('Overview - Section A'!$W$121:$W$188,255),0))),"")</f>
        <v/>
      </c>
      <c r="V44" s="515" t="str">
        <f>IFERROR(IF('Overview - Section A'!$AN$5="Funding Request",IF('Reference Records'!$B$157&lt;&gt;"",VLOOKUP(M44,'Reference Records'!$B$157:$C$158,2,FALSE),VLOOKUP(M44,'Reference Records'!$A$170:$C$596,3,FALSE)),VLOOKUP(M44,'Reference Records'!$A$599:$C$601,3,FALSE)),"")</f>
        <v/>
      </c>
      <c r="W44" s="516" t="s">
        <v>596</v>
      </c>
      <c r="X44" s="516"/>
      <c r="Y44" s="515"/>
      <c r="Z44" s="515"/>
      <c r="AA44" s="513"/>
      <c r="AB44" s="386"/>
      <c r="AC44" s="385"/>
    </row>
    <row r="45" spans="1:29" ht="47.1" customHeight="1" x14ac:dyDescent="0.25">
      <c r="A45" s="410">
        <v>37</v>
      </c>
      <c r="B45" s="506" t="str">
        <f>IFERROR(IF(D45="","",VLOOKUP(W45,'Reference records(soft deleted)'!$B$46:$D$62,3,FALSE)),"")</f>
        <v/>
      </c>
      <c r="C45" s="506" t="str">
        <f>IFERROR(IF(D45="","",VLOOKUP(X45,'Reference records(soft deleted)'!$B$110:$D$181,2,FALSE)),"")</f>
        <v/>
      </c>
      <c r="D45" s="507"/>
      <c r="E45" s="508" t="str">
        <f>IF('Overview - Section A'!$AN$5="Funding Request",IF(F45="Funding Request Place Holder","",F45),"")</f>
        <v/>
      </c>
      <c r="F45" s="509" t="str">
        <f>IFERROR(IF(Z45="","",VLOOKUP(Z45,'Overview - Section A'!$P$30:$Q$31,2,FALSE)),"")</f>
        <v/>
      </c>
      <c r="G45" s="510"/>
      <c r="H45" s="510"/>
      <c r="I45" s="510"/>
      <c r="J45" s="510"/>
      <c r="K45" s="510"/>
      <c r="L45" s="510"/>
      <c r="M45" s="508" t="str">
        <f t="shared" si="0"/>
        <v/>
      </c>
      <c r="N45" s="511"/>
      <c r="O45" s="512"/>
      <c r="P45" s="513"/>
      <c r="Q45" s="511"/>
      <c r="R45" s="514" t="str">
        <f>IFERROR(IF('Overview - Section A'!$AN$5="Funding Request",VLOOKUP(E45,'Overview - Section A'!$M$30:$P$31,4,FALSE),IF(Z45="","",Z45)),"")</f>
        <v/>
      </c>
      <c r="S45" s="514" t="b">
        <f t="shared" si="1"/>
        <v>0</v>
      </c>
      <c r="T45" s="514" t="s">
        <v>1183</v>
      </c>
      <c r="U45" s="514" t="str">
        <f t="array" ref="U45">IFERROR(IF(OR(INDEX('Overview - Section A'!$AB$121:$AB$188,MATCH(LEFT(C45,255),LEFT('Overview - Section A'!$W$121:$W$188,255),0))=0,INDEX('Overview - Section A'!$AB$121:$AB$188,MATCH(LEFT(C45,255),LEFT('Overview - Section A'!$W$121:$W$188,255),0))="[Record ID]"),"",INDEX('Overview - Section A'!$AB$121:$AB$188,MATCH(LEFT(C45,255),LEFT('Overview - Section A'!$W$121:$W$188,255),0))),"")</f>
        <v/>
      </c>
      <c r="V45" s="515" t="str">
        <f>IFERROR(IF('Overview - Section A'!$AN$5="Funding Request",IF('Reference Records'!$B$157&lt;&gt;"",VLOOKUP(M45,'Reference Records'!$B$157:$C$158,2,FALSE),VLOOKUP(M45,'Reference Records'!$A$170:$C$596,3,FALSE)),VLOOKUP(M45,'Reference Records'!$A$599:$C$601,3,FALSE)),"")</f>
        <v/>
      </c>
      <c r="W45" s="516" t="s">
        <v>596</v>
      </c>
      <c r="X45" s="516"/>
      <c r="Y45" s="515"/>
      <c r="Z45" s="515"/>
      <c r="AA45" s="513"/>
      <c r="AB45" s="386"/>
      <c r="AC45" s="385"/>
    </row>
    <row r="46" spans="1:29" ht="47.1" customHeight="1" x14ac:dyDescent="0.25">
      <c r="A46" s="410">
        <v>38</v>
      </c>
      <c r="B46" s="506" t="str">
        <f>IFERROR(IF(D46="","",VLOOKUP(W46,'Reference records(soft deleted)'!$B$46:$D$62,3,FALSE)),"")</f>
        <v/>
      </c>
      <c r="C46" s="506" t="str">
        <f>IFERROR(IF(D46="","",VLOOKUP(X46,'Reference records(soft deleted)'!$B$110:$D$181,2,FALSE)),"")</f>
        <v/>
      </c>
      <c r="D46" s="507"/>
      <c r="E46" s="508" t="str">
        <f>IF('Overview - Section A'!$AN$5="Funding Request",IF(F46="Funding Request Place Holder","",F46),"")</f>
        <v/>
      </c>
      <c r="F46" s="509" t="str">
        <f>IFERROR(IF(Z46="","",VLOOKUP(Z46,'Overview - Section A'!$P$30:$Q$31,2,FALSE)),"")</f>
        <v/>
      </c>
      <c r="G46" s="510"/>
      <c r="H46" s="510"/>
      <c r="I46" s="510"/>
      <c r="J46" s="510"/>
      <c r="K46" s="510"/>
      <c r="L46" s="510"/>
      <c r="M46" s="508" t="str">
        <f t="shared" si="0"/>
        <v/>
      </c>
      <c r="N46" s="511"/>
      <c r="O46" s="512"/>
      <c r="P46" s="513"/>
      <c r="Q46" s="511"/>
      <c r="R46" s="514" t="str">
        <f>IFERROR(IF('Overview - Section A'!$AN$5="Funding Request",VLOOKUP(E46,'Overview - Section A'!$M$30:$P$31,4,FALSE),IF(Z46="","",Z46)),"")</f>
        <v/>
      </c>
      <c r="S46" s="514" t="b">
        <f t="shared" si="1"/>
        <v>0</v>
      </c>
      <c r="T46" s="514" t="s">
        <v>1184</v>
      </c>
      <c r="U46" s="514" t="str">
        <f t="array" ref="U46">IFERROR(IF(OR(INDEX('Overview - Section A'!$AB$121:$AB$188,MATCH(LEFT(C46,255),LEFT('Overview - Section A'!$W$121:$W$188,255),0))=0,INDEX('Overview - Section A'!$AB$121:$AB$188,MATCH(LEFT(C46,255),LEFT('Overview - Section A'!$W$121:$W$188,255),0))="[Record ID]"),"",INDEX('Overview - Section A'!$AB$121:$AB$188,MATCH(LEFT(C46,255),LEFT('Overview - Section A'!$W$121:$W$188,255),0))),"")</f>
        <v/>
      </c>
      <c r="V46" s="515" t="str">
        <f>IFERROR(IF('Overview - Section A'!$AN$5="Funding Request",IF('Reference Records'!$B$157&lt;&gt;"",VLOOKUP(M46,'Reference Records'!$B$157:$C$158,2,FALSE),VLOOKUP(M46,'Reference Records'!$A$170:$C$596,3,FALSE)),VLOOKUP(M46,'Reference Records'!$A$599:$C$601,3,FALSE)),"")</f>
        <v/>
      </c>
      <c r="W46" s="516" t="s">
        <v>596</v>
      </c>
      <c r="X46" s="516"/>
      <c r="Y46" s="515"/>
      <c r="Z46" s="515"/>
      <c r="AA46" s="513"/>
      <c r="AB46" s="386"/>
      <c r="AC46" s="385"/>
    </row>
    <row r="47" spans="1:29" ht="47.1" customHeight="1" x14ac:dyDescent="0.25">
      <c r="A47" s="410">
        <v>39</v>
      </c>
      <c r="B47" s="506" t="str">
        <f>IFERROR(IF(D47="","",VLOOKUP(W47,'Reference records(soft deleted)'!$B$46:$D$62,3,FALSE)),"")</f>
        <v/>
      </c>
      <c r="C47" s="506" t="str">
        <f>IFERROR(IF(D47="","",VLOOKUP(X47,'Reference records(soft deleted)'!$B$110:$D$181,2,FALSE)),"")</f>
        <v/>
      </c>
      <c r="D47" s="507"/>
      <c r="E47" s="508" t="str">
        <f>IF('Overview - Section A'!$AN$5="Funding Request",IF(F47="Funding Request Place Holder","",F47),"")</f>
        <v/>
      </c>
      <c r="F47" s="509" t="str">
        <f>IFERROR(IF(Z47="","",VLOOKUP(Z47,'Overview - Section A'!$P$30:$Q$31,2,FALSE)),"")</f>
        <v/>
      </c>
      <c r="G47" s="510"/>
      <c r="H47" s="510"/>
      <c r="I47" s="510"/>
      <c r="J47" s="510"/>
      <c r="K47" s="510"/>
      <c r="L47" s="510"/>
      <c r="M47" s="508" t="str">
        <f t="shared" si="0"/>
        <v/>
      </c>
      <c r="N47" s="511"/>
      <c r="O47" s="512"/>
      <c r="P47" s="513"/>
      <c r="Q47" s="511"/>
      <c r="R47" s="514" t="str">
        <f>IFERROR(IF('Overview - Section A'!$AN$5="Funding Request",VLOOKUP(E47,'Overview - Section A'!$M$30:$P$31,4,FALSE),IF(Z47="","",Z47)),"")</f>
        <v/>
      </c>
      <c r="S47" s="514" t="b">
        <f t="shared" si="1"/>
        <v>0</v>
      </c>
      <c r="T47" s="514" t="s">
        <v>1185</v>
      </c>
      <c r="U47" s="514" t="str">
        <f t="array" ref="U47">IFERROR(IF(OR(INDEX('Overview - Section A'!$AB$121:$AB$188,MATCH(LEFT(C47,255),LEFT('Overview - Section A'!$W$121:$W$188,255),0))=0,INDEX('Overview - Section A'!$AB$121:$AB$188,MATCH(LEFT(C47,255),LEFT('Overview - Section A'!$W$121:$W$188,255),0))="[Record ID]"),"",INDEX('Overview - Section A'!$AB$121:$AB$188,MATCH(LEFT(C47,255),LEFT('Overview - Section A'!$W$121:$W$188,255),0))),"")</f>
        <v/>
      </c>
      <c r="V47" s="515" t="str">
        <f>IFERROR(IF('Overview - Section A'!$AN$5="Funding Request",IF('Reference Records'!$B$157&lt;&gt;"",VLOOKUP(M47,'Reference Records'!$B$157:$C$158,2,FALSE),VLOOKUP(M47,'Reference Records'!$A$170:$C$596,3,FALSE)),VLOOKUP(M47,'Reference Records'!$A$599:$C$601,3,FALSE)),"")</f>
        <v/>
      </c>
      <c r="W47" s="516" t="s">
        <v>596</v>
      </c>
      <c r="X47" s="516"/>
      <c r="Y47" s="515"/>
      <c r="Z47" s="515"/>
      <c r="AA47" s="513"/>
      <c r="AB47" s="386"/>
      <c r="AC47" s="385"/>
    </row>
    <row r="48" spans="1:29" ht="47.1" customHeight="1" x14ac:dyDescent="0.25">
      <c r="A48" s="410">
        <v>40</v>
      </c>
      <c r="B48" s="506" t="str">
        <f>IFERROR(IF(D48="","",VLOOKUP(W48,'Reference records(soft deleted)'!$B$46:$D$62,3,FALSE)),"")</f>
        <v/>
      </c>
      <c r="C48" s="506" t="str">
        <f>IFERROR(IF(D48="","",VLOOKUP(X48,'Reference records(soft deleted)'!$B$110:$D$181,2,FALSE)),"")</f>
        <v/>
      </c>
      <c r="D48" s="507"/>
      <c r="E48" s="508" t="str">
        <f>IF('Overview - Section A'!$AN$5="Funding Request",IF(F48="Funding Request Place Holder","",F48),"")</f>
        <v/>
      </c>
      <c r="F48" s="509" t="str">
        <f>IFERROR(IF(Z48="","",VLOOKUP(Z48,'Overview - Section A'!$P$30:$Q$31,2,FALSE)),"")</f>
        <v/>
      </c>
      <c r="G48" s="510"/>
      <c r="H48" s="510"/>
      <c r="I48" s="510"/>
      <c r="J48" s="510"/>
      <c r="K48" s="510"/>
      <c r="L48" s="510"/>
      <c r="M48" s="508" t="str">
        <f t="shared" si="0"/>
        <v/>
      </c>
      <c r="N48" s="511"/>
      <c r="O48" s="512"/>
      <c r="P48" s="513"/>
      <c r="Q48" s="511"/>
      <c r="R48" s="514" t="str">
        <f>IFERROR(IF('Overview - Section A'!$AN$5="Funding Request",VLOOKUP(E48,'Overview - Section A'!$M$30:$P$31,4,FALSE),IF(Z48="","",Z48)),"")</f>
        <v/>
      </c>
      <c r="S48" s="514" t="b">
        <f t="shared" si="1"/>
        <v>0</v>
      </c>
      <c r="T48" s="514" t="s">
        <v>1186</v>
      </c>
      <c r="U48" s="514" t="str">
        <f t="array" ref="U48">IFERROR(IF(OR(INDEX('Overview - Section A'!$AB$121:$AB$188,MATCH(LEFT(C48,255),LEFT('Overview - Section A'!$W$121:$W$188,255),0))=0,INDEX('Overview - Section A'!$AB$121:$AB$188,MATCH(LEFT(C48,255),LEFT('Overview - Section A'!$W$121:$W$188,255),0))="[Record ID]"),"",INDEX('Overview - Section A'!$AB$121:$AB$188,MATCH(LEFT(C48,255),LEFT('Overview - Section A'!$W$121:$W$188,255),0))),"")</f>
        <v/>
      </c>
      <c r="V48" s="515" t="str">
        <f>IFERROR(IF('Overview - Section A'!$AN$5="Funding Request",IF('Reference Records'!$B$157&lt;&gt;"",VLOOKUP(M48,'Reference Records'!$B$157:$C$158,2,FALSE),VLOOKUP(M48,'Reference Records'!$A$170:$C$596,3,FALSE)),VLOOKUP(M48,'Reference Records'!$A$599:$C$601,3,FALSE)),"")</f>
        <v/>
      </c>
      <c r="W48" s="516" t="s">
        <v>596</v>
      </c>
      <c r="X48" s="516"/>
      <c r="Y48" s="515"/>
      <c r="Z48" s="515"/>
      <c r="AA48" s="513"/>
      <c r="AB48" s="386"/>
      <c r="AC48" s="385"/>
    </row>
    <row r="49" spans="1:29" ht="47.1" customHeight="1" x14ac:dyDescent="0.25">
      <c r="A49" s="410">
        <v>41</v>
      </c>
      <c r="B49" s="506" t="str">
        <f>IFERROR(IF(D49="","",VLOOKUP(W49,'Reference records(soft deleted)'!$B$46:$D$62,3,FALSE)),"")</f>
        <v/>
      </c>
      <c r="C49" s="506" t="str">
        <f>IFERROR(IF(D49="","",VLOOKUP(X49,'Reference records(soft deleted)'!$B$110:$D$181,2,FALSE)),"")</f>
        <v/>
      </c>
      <c r="D49" s="507"/>
      <c r="E49" s="508" t="str">
        <f>IF('Overview - Section A'!$AN$5="Funding Request",IF(F49="Funding Request Place Holder","",F49),"")</f>
        <v/>
      </c>
      <c r="F49" s="509" t="str">
        <f>IFERROR(IF(Z49="","",VLOOKUP(Z49,'Overview - Section A'!$P$30:$Q$31,2,FALSE)),"")</f>
        <v/>
      </c>
      <c r="G49" s="510"/>
      <c r="H49" s="510"/>
      <c r="I49" s="510"/>
      <c r="J49" s="510"/>
      <c r="K49" s="510"/>
      <c r="L49" s="510"/>
      <c r="M49" s="508" t="str">
        <f t="shared" si="0"/>
        <v/>
      </c>
      <c r="N49" s="511"/>
      <c r="O49" s="512"/>
      <c r="P49" s="513"/>
      <c r="Q49" s="511"/>
      <c r="R49" s="514" t="str">
        <f>IFERROR(IF('Overview - Section A'!$AN$5="Funding Request",VLOOKUP(E49,'Overview - Section A'!$M$30:$P$31,4,FALSE),IF(Z49="","",Z49)),"")</f>
        <v/>
      </c>
      <c r="S49" s="514" t="b">
        <f t="shared" si="1"/>
        <v>0</v>
      </c>
      <c r="T49" s="514" t="s">
        <v>1187</v>
      </c>
      <c r="U49" s="514" t="str">
        <f t="array" ref="U49">IFERROR(IF(OR(INDEX('Overview - Section A'!$AB$121:$AB$188,MATCH(LEFT(C49,255),LEFT('Overview - Section A'!$W$121:$W$188,255),0))=0,INDEX('Overview - Section A'!$AB$121:$AB$188,MATCH(LEFT(C49,255),LEFT('Overview - Section A'!$W$121:$W$188,255),0))="[Record ID]"),"",INDEX('Overview - Section A'!$AB$121:$AB$188,MATCH(LEFT(C49,255),LEFT('Overview - Section A'!$W$121:$W$188,255),0))),"")</f>
        <v/>
      </c>
      <c r="V49" s="515" t="str">
        <f>IFERROR(IF('Overview - Section A'!$AN$5="Funding Request",IF('Reference Records'!$B$157&lt;&gt;"",VLOOKUP(M49,'Reference Records'!$B$157:$C$158,2,FALSE),VLOOKUP(M49,'Reference Records'!$A$170:$C$596,3,FALSE)),VLOOKUP(M49,'Reference Records'!$A$599:$C$601,3,FALSE)),"")</f>
        <v/>
      </c>
      <c r="W49" s="516" t="s">
        <v>596</v>
      </c>
      <c r="X49" s="516"/>
      <c r="Y49" s="515"/>
      <c r="Z49" s="515"/>
      <c r="AA49" s="513"/>
      <c r="AB49" s="386"/>
      <c r="AC49" s="385"/>
    </row>
    <row r="50" spans="1:29" ht="47.1" customHeight="1" x14ac:dyDescent="0.25">
      <c r="A50" s="410">
        <v>42</v>
      </c>
      <c r="B50" s="506" t="str">
        <f>IFERROR(IF(D50="","",VLOOKUP(W50,'Reference records(soft deleted)'!$B$46:$D$62,3,FALSE)),"")</f>
        <v/>
      </c>
      <c r="C50" s="506" t="str">
        <f>IFERROR(IF(D50="","",VLOOKUP(X50,'Reference records(soft deleted)'!$B$110:$D$181,2,FALSE)),"")</f>
        <v/>
      </c>
      <c r="D50" s="507"/>
      <c r="E50" s="508" t="str">
        <f>IF('Overview - Section A'!$AN$5="Funding Request",IF(F50="Funding Request Place Holder","",F50),"")</f>
        <v/>
      </c>
      <c r="F50" s="509" t="str">
        <f>IFERROR(IF(Z50="","",VLOOKUP(Z50,'Overview - Section A'!$P$30:$Q$31,2,FALSE)),"")</f>
        <v/>
      </c>
      <c r="G50" s="510"/>
      <c r="H50" s="510"/>
      <c r="I50" s="510"/>
      <c r="J50" s="510"/>
      <c r="K50" s="510"/>
      <c r="L50" s="510"/>
      <c r="M50" s="508" t="str">
        <f t="shared" si="0"/>
        <v/>
      </c>
      <c r="N50" s="511"/>
      <c r="O50" s="512"/>
      <c r="P50" s="513"/>
      <c r="Q50" s="511"/>
      <c r="R50" s="514" t="str">
        <f>IFERROR(IF('Overview - Section A'!$AN$5="Funding Request",VLOOKUP(E50,'Overview - Section A'!$M$30:$P$31,4,FALSE),IF(Z50="","",Z50)),"")</f>
        <v/>
      </c>
      <c r="S50" s="514" t="b">
        <f t="shared" si="1"/>
        <v>0</v>
      </c>
      <c r="T50" s="514" t="s">
        <v>1188</v>
      </c>
      <c r="U50" s="514" t="str">
        <f t="array" ref="U50">IFERROR(IF(OR(INDEX('Overview - Section A'!$AB$121:$AB$188,MATCH(LEFT(C50,255),LEFT('Overview - Section A'!$W$121:$W$188,255),0))=0,INDEX('Overview - Section A'!$AB$121:$AB$188,MATCH(LEFT(C50,255),LEFT('Overview - Section A'!$W$121:$W$188,255),0))="[Record ID]"),"",INDEX('Overview - Section A'!$AB$121:$AB$188,MATCH(LEFT(C50,255),LEFT('Overview - Section A'!$W$121:$W$188,255),0))),"")</f>
        <v/>
      </c>
      <c r="V50" s="515" t="str">
        <f>IFERROR(IF('Overview - Section A'!$AN$5="Funding Request",IF('Reference Records'!$B$157&lt;&gt;"",VLOOKUP(M50,'Reference Records'!$B$157:$C$158,2,FALSE),VLOOKUP(M50,'Reference Records'!$A$170:$C$596,3,FALSE)),VLOOKUP(M50,'Reference Records'!$A$599:$C$601,3,FALSE)),"")</f>
        <v/>
      </c>
      <c r="W50" s="516" t="s">
        <v>596</v>
      </c>
      <c r="X50" s="516"/>
      <c r="Y50" s="515"/>
      <c r="Z50" s="515"/>
      <c r="AA50" s="513"/>
      <c r="AB50" s="386"/>
      <c r="AC50" s="385"/>
    </row>
    <row r="51" spans="1:29" ht="47.1" customHeight="1" x14ac:dyDescent="0.25">
      <c r="A51" s="410">
        <v>43</v>
      </c>
      <c r="B51" s="506" t="str">
        <f>IFERROR(IF(D51="","",VLOOKUP(W51,'Reference records(soft deleted)'!$B$46:$D$62,3,FALSE)),"")</f>
        <v/>
      </c>
      <c r="C51" s="506" t="str">
        <f>IFERROR(IF(D51="","",VLOOKUP(X51,'Reference records(soft deleted)'!$B$110:$D$181,2,FALSE)),"")</f>
        <v/>
      </c>
      <c r="D51" s="507"/>
      <c r="E51" s="508" t="str">
        <f>IF('Overview - Section A'!$AN$5="Funding Request",IF(F51="Funding Request Place Holder","",F51),"")</f>
        <v/>
      </c>
      <c r="F51" s="509" t="str">
        <f>IFERROR(IF(Z51="","",VLOOKUP(Z51,'Overview - Section A'!$P$30:$Q$31,2,FALSE)),"")</f>
        <v/>
      </c>
      <c r="G51" s="510"/>
      <c r="H51" s="510"/>
      <c r="I51" s="510"/>
      <c r="J51" s="510"/>
      <c r="K51" s="510"/>
      <c r="L51" s="510"/>
      <c r="M51" s="508" t="str">
        <f t="shared" si="0"/>
        <v/>
      </c>
      <c r="N51" s="511"/>
      <c r="O51" s="512"/>
      <c r="P51" s="513"/>
      <c r="Q51" s="511"/>
      <c r="R51" s="514" t="str">
        <f>IFERROR(IF('Overview - Section A'!$AN$5="Funding Request",VLOOKUP(E51,'Overview - Section A'!$M$30:$P$31,4,FALSE),IF(Z51="","",Z51)),"")</f>
        <v/>
      </c>
      <c r="S51" s="514" t="b">
        <f t="shared" si="1"/>
        <v>0</v>
      </c>
      <c r="T51" s="514" t="s">
        <v>1189</v>
      </c>
      <c r="U51" s="514" t="str">
        <f t="array" ref="U51">IFERROR(IF(OR(INDEX('Overview - Section A'!$AB$121:$AB$188,MATCH(LEFT(C51,255),LEFT('Overview - Section A'!$W$121:$W$188,255),0))=0,INDEX('Overview - Section A'!$AB$121:$AB$188,MATCH(LEFT(C51,255),LEFT('Overview - Section A'!$W$121:$W$188,255),0))="[Record ID]"),"",INDEX('Overview - Section A'!$AB$121:$AB$188,MATCH(LEFT(C51,255),LEFT('Overview - Section A'!$W$121:$W$188,255),0))),"")</f>
        <v/>
      </c>
      <c r="V51" s="515" t="str">
        <f>IFERROR(IF('Overview - Section A'!$AN$5="Funding Request",IF('Reference Records'!$B$157&lt;&gt;"",VLOOKUP(M51,'Reference Records'!$B$157:$C$158,2,FALSE),VLOOKUP(M51,'Reference Records'!$A$170:$C$596,3,FALSE)),VLOOKUP(M51,'Reference Records'!$A$599:$C$601,3,FALSE)),"")</f>
        <v/>
      </c>
      <c r="W51" s="516" t="s">
        <v>596</v>
      </c>
      <c r="X51" s="516"/>
      <c r="Y51" s="515"/>
      <c r="Z51" s="515"/>
      <c r="AA51" s="513"/>
      <c r="AB51" s="386"/>
      <c r="AC51" s="385"/>
    </row>
    <row r="52" spans="1:29" ht="47.1" customHeight="1" x14ac:dyDescent="0.25">
      <c r="A52" s="410">
        <v>44</v>
      </c>
      <c r="B52" s="506" t="str">
        <f>IFERROR(IF(D52="","",VLOOKUP(W52,'Reference records(soft deleted)'!$B$46:$D$62,3,FALSE)),"")</f>
        <v/>
      </c>
      <c r="C52" s="506" t="str">
        <f>IFERROR(IF(D52="","",VLOOKUP(X52,'Reference records(soft deleted)'!$B$110:$D$181,2,FALSE)),"")</f>
        <v/>
      </c>
      <c r="D52" s="507"/>
      <c r="E52" s="508" t="str">
        <f>IF('Overview - Section A'!$AN$5="Funding Request",IF(F52="Funding Request Place Holder","",F52),"")</f>
        <v/>
      </c>
      <c r="F52" s="509" t="str">
        <f>IFERROR(IF(Z52="","",VLOOKUP(Z52,'Overview - Section A'!$P$30:$Q$31,2,FALSE)),"")</f>
        <v/>
      </c>
      <c r="G52" s="510"/>
      <c r="H52" s="510"/>
      <c r="I52" s="510"/>
      <c r="J52" s="510"/>
      <c r="K52" s="510"/>
      <c r="L52" s="510"/>
      <c r="M52" s="508" t="str">
        <f t="shared" si="0"/>
        <v/>
      </c>
      <c r="N52" s="511"/>
      <c r="O52" s="512"/>
      <c r="P52" s="513"/>
      <c r="Q52" s="511"/>
      <c r="R52" s="514" t="str">
        <f>IFERROR(IF('Overview - Section A'!$AN$5="Funding Request",VLOOKUP(E52,'Overview - Section A'!$M$30:$P$31,4,FALSE),IF(Z52="","",Z52)),"")</f>
        <v/>
      </c>
      <c r="S52" s="514" t="b">
        <f t="shared" si="1"/>
        <v>0</v>
      </c>
      <c r="T52" s="514" t="s">
        <v>1190</v>
      </c>
      <c r="U52" s="514" t="str">
        <f t="array" ref="U52">IFERROR(IF(OR(INDEX('Overview - Section A'!$AB$121:$AB$188,MATCH(LEFT(C52,255),LEFT('Overview - Section A'!$W$121:$W$188,255),0))=0,INDEX('Overview - Section A'!$AB$121:$AB$188,MATCH(LEFT(C52,255),LEFT('Overview - Section A'!$W$121:$W$188,255),0))="[Record ID]"),"",INDEX('Overview - Section A'!$AB$121:$AB$188,MATCH(LEFT(C52,255),LEFT('Overview - Section A'!$W$121:$W$188,255),0))),"")</f>
        <v/>
      </c>
      <c r="V52" s="515" t="str">
        <f>IFERROR(IF('Overview - Section A'!$AN$5="Funding Request",IF('Reference Records'!$B$157&lt;&gt;"",VLOOKUP(M52,'Reference Records'!$B$157:$C$158,2,FALSE),VLOOKUP(M52,'Reference Records'!$A$170:$C$596,3,FALSE)),VLOOKUP(M52,'Reference Records'!$A$599:$C$601,3,FALSE)),"")</f>
        <v/>
      </c>
      <c r="W52" s="516" t="s">
        <v>596</v>
      </c>
      <c r="X52" s="516"/>
      <c r="Y52" s="515"/>
      <c r="Z52" s="515"/>
      <c r="AA52" s="513"/>
      <c r="AB52" s="386"/>
      <c r="AC52" s="385"/>
    </row>
    <row r="53" spans="1:29" ht="47.1" customHeight="1" x14ac:dyDescent="0.25">
      <c r="A53" s="410">
        <v>45</v>
      </c>
      <c r="B53" s="506" t="str">
        <f>IFERROR(IF(D53="","",VLOOKUP(W53,'Reference records(soft deleted)'!$B$46:$D$62,3,FALSE)),"")</f>
        <v/>
      </c>
      <c r="C53" s="506" t="str">
        <f>IFERROR(IF(D53="","",VLOOKUP(X53,'Reference records(soft deleted)'!$B$110:$D$181,2,FALSE)),"")</f>
        <v/>
      </c>
      <c r="D53" s="507"/>
      <c r="E53" s="508" t="str">
        <f>IF('Overview - Section A'!$AN$5="Funding Request",IF(F53="Funding Request Place Holder","",F53),"")</f>
        <v/>
      </c>
      <c r="F53" s="509" t="str">
        <f>IFERROR(IF(Z53="","",VLOOKUP(Z53,'Overview - Section A'!$P$30:$Q$31,2,FALSE)),"")</f>
        <v/>
      </c>
      <c r="G53" s="510"/>
      <c r="H53" s="510"/>
      <c r="I53" s="510"/>
      <c r="J53" s="510"/>
      <c r="K53" s="510"/>
      <c r="L53" s="510"/>
      <c r="M53" s="508" t="str">
        <f t="shared" si="0"/>
        <v/>
      </c>
      <c r="N53" s="511"/>
      <c r="O53" s="512"/>
      <c r="P53" s="513"/>
      <c r="Q53" s="511"/>
      <c r="R53" s="514" t="str">
        <f>IFERROR(IF('Overview - Section A'!$AN$5="Funding Request",VLOOKUP(E53,'Overview - Section A'!$M$30:$P$31,4,FALSE),IF(Z53="","",Z53)),"")</f>
        <v/>
      </c>
      <c r="S53" s="514" t="b">
        <f t="shared" si="1"/>
        <v>0</v>
      </c>
      <c r="T53" s="514" t="s">
        <v>1191</v>
      </c>
      <c r="U53" s="514" t="str">
        <f t="array" ref="U53">IFERROR(IF(OR(INDEX('Overview - Section A'!$AB$121:$AB$188,MATCH(LEFT(C53,255),LEFT('Overview - Section A'!$W$121:$W$188,255),0))=0,INDEX('Overview - Section A'!$AB$121:$AB$188,MATCH(LEFT(C53,255),LEFT('Overview - Section A'!$W$121:$W$188,255),0))="[Record ID]"),"",INDEX('Overview - Section A'!$AB$121:$AB$188,MATCH(LEFT(C53,255),LEFT('Overview - Section A'!$W$121:$W$188,255),0))),"")</f>
        <v/>
      </c>
      <c r="V53" s="515" t="str">
        <f>IFERROR(IF('Overview - Section A'!$AN$5="Funding Request",IF('Reference Records'!$B$157&lt;&gt;"",VLOOKUP(M53,'Reference Records'!$B$157:$C$158,2,FALSE),VLOOKUP(M53,'Reference Records'!$A$170:$C$596,3,FALSE)),VLOOKUP(M53,'Reference Records'!$A$599:$C$601,3,FALSE)),"")</f>
        <v/>
      </c>
      <c r="W53" s="516" t="s">
        <v>596</v>
      </c>
      <c r="X53" s="516"/>
      <c r="Y53" s="515"/>
      <c r="Z53" s="515"/>
      <c r="AA53" s="513"/>
      <c r="AB53" s="386"/>
      <c r="AC53" s="385"/>
    </row>
    <row r="54" spans="1:29" ht="47.1" customHeight="1" x14ac:dyDescent="0.25">
      <c r="A54" s="410">
        <v>46</v>
      </c>
      <c r="B54" s="506" t="str">
        <f>IFERROR(IF(D54="","",VLOOKUP(W54,'Reference records(soft deleted)'!$B$46:$D$62,3,FALSE)),"")</f>
        <v/>
      </c>
      <c r="C54" s="506" t="str">
        <f>IFERROR(IF(D54="","",VLOOKUP(X54,'Reference records(soft deleted)'!$B$110:$D$181,2,FALSE)),"")</f>
        <v/>
      </c>
      <c r="D54" s="507"/>
      <c r="E54" s="508" t="str">
        <f>IF('Overview - Section A'!$AN$5="Funding Request",IF(F54="Funding Request Place Holder","",F54),"")</f>
        <v/>
      </c>
      <c r="F54" s="509" t="str">
        <f>IFERROR(IF(Z54="","",VLOOKUP(Z54,'Overview - Section A'!$P$30:$Q$31,2,FALSE)),"")</f>
        <v/>
      </c>
      <c r="G54" s="510"/>
      <c r="H54" s="510"/>
      <c r="I54" s="510"/>
      <c r="J54" s="510"/>
      <c r="K54" s="510"/>
      <c r="L54" s="510"/>
      <c r="M54" s="508" t="str">
        <f t="shared" si="0"/>
        <v/>
      </c>
      <c r="N54" s="511"/>
      <c r="O54" s="512"/>
      <c r="P54" s="513"/>
      <c r="Q54" s="511"/>
      <c r="R54" s="514" t="str">
        <f>IFERROR(IF('Overview - Section A'!$AN$5="Funding Request",VLOOKUP(E54,'Overview - Section A'!$M$30:$P$31,4,FALSE),IF(Z54="","",Z54)),"")</f>
        <v/>
      </c>
      <c r="S54" s="514" t="b">
        <f t="shared" si="1"/>
        <v>0</v>
      </c>
      <c r="T54" s="514" t="s">
        <v>1192</v>
      </c>
      <c r="U54" s="514" t="str">
        <f t="array" ref="U54">IFERROR(IF(OR(INDEX('Overview - Section A'!$AB$121:$AB$188,MATCH(LEFT(C54,255),LEFT('Overview - Section A'!$W$121:$W$188,255),0))=0,INDEX('Overview - Section A'!$AB$121:$AB$188,MATCH(LEFT(C54,255),LEFT('Overview - Section A'!$W$121:$W$188,255),0))="[Record ID]"),"",INDEX('Overview - Section A'!$AB$121:$AB$188,MATCH(LEFT(C54,255),LEFT('Overview - Section A'!$W$121:$W$188,255),0))),"")</f>
        <v/>
      </c>
      <c r="V54" s="515" t="str">
        <f>IFERROR(IF('Overview - Section A'!$AN$5="Funding Request",IF('Reference Records'!$B$157&lt;&gt;"",VLOOKUP(M54,'Reference Records'!$B$157:$C$158,2,FALSE),VLOOKUP(M54,'Reference Records'!$A$170:$C$596,3,FALSE)),VLOOKUP(M54,'Reference Records'!$A$599:$C$601,3,FALSE)),"")</f>
        <v/>
      </c>
      <c r="W54" s="516" t="s">
        <v>596</v>
      </c>
      <c r="X54" s="516"/>
      <c r="Y54" s="515"/>
      <c r="Z54" s="515"/>
      <c r="AA54" s="513"/>
      <c r="AB54" s="386"/>
      <c r="AC54" s="385"/>
    </row>
    <row r="55" spans="1:29" ht="47.1" customHeight="1" x14ac:dyDescent="0.25">
      <c r="A55" s="410">
        <v>47</v>
      </c>
      <c r="B55" s="506" t="str">
        <f>IFERROR(IF(D55="","",VLOOKUP(W55,'Reference records(soft deleted)'!$B$46:$D$62,3,FALSE)),"")</f>
        <v/>
      </c>
      <c r="C55" s="506" t="str">
        <f>IFERROR(IF(D55="","",VLOOKUP(X55,'Reference records(soft deleted)'!$B$110:$D$181,2,FALSE)),"")</f>
        <v/>
      </c>
      <c r="D55" s="507"/>
      <c r="E55" s="508" t="str">
        <f>IF('Overview - Section A'!$AN$5="Funding Request",IF(F55="Funding Request Place Holder","",F55),"")</f>
        <v/>
      </c>
      <c r="F55" s="509" t="str">
        <f>IFERROR(IF(Z55="","",VLOOKUP(Z55,'Overview - Section A'!$P$30:$Q$31,2,FALSE)),"")</f>
        <v/>
      </c>
      <c r="G55" s="510"/>
      <c r="H55" s="510"/>
      <c r="I55" s="510"/>
      <c r="J55" s="510"/>
      <c r="K55" s="510"/>
      <c r="L55" s="510"/>
      <c r="M55" s="508" t="str">
        <f t="shared" si="0"/>
        <v/>
      </c>
      <c r="N55" s="511"/>
      <c r="O55" s="512"/>
      <c r="P55" s="513"/>
      <c r="Q55" s="511"/>
      <c r="R55" s="514" t="str">
        <f>IFERROR(IF('Overview - Section A'!$AN$5="Funding Request",VLOOKUP(E55,'Overview - Section A'!$M$30:$P$31,4,FALSE),IF(Z55="","",Z55)),"")</f>
        <v/>
      </c>
      <c r="S55" s="514" t="b">
        <f t="shared" si="1"/>
        <v>0</v>
      </c>
      <c r="T55" s="514" t="s">
        <v>1193</v>
      </c>
      <c r="U55" s="514" t="str">
        <f t="array" ref="U55">IFERROR(IF(OR(INDEX('Overview - Section A'!$AB$121:$AB$188,MATCH(LEFT(C55,255),LEFT('Overview - Section A'!$W$121:$W$188,255),0))=0,INDEX('Overview - Section A'!$AB$121:$AB$188,MATCH(LEFT(C55,255),LEFT('Overview - Section A'!$W$121:$W$188,255),0))="[Record ID]"),"",INDEX('Overview - Section A'!$AB$121:$AB$188,MATCH(LEFT(C55,255),LEFT('Overview - Section A'!$W$121:$W$188,255),0))),"")</f>
        <v/>
      </c>
      <c r="V55" s="515" t="str">
        <f>IFERROR(IF('Overview - Section A'!$AN$5="Funding Request",IF('Reference Records'!$B$157&lt;&gt;"",VLOOKUP(M55,'Reference Records'!$B$157:$C$158,2,FALSE),VLOOKUP(M55,'Reference Records'!$A$170:$C$596,3,FALSE)),VLOOKUP(M55,'Reference Records'!$A$599:$C$601,3,FALSE)),"")</f>
        <v/>
      </c>
      <c r="W55" s="516" t="s">
        <v>596</v>
      </c>
      <c r="X55" s="516"/>
      <c r="Y55" s="515"/>
      <c r="Z55" s="515"/>
      <c r="AA55" s="513"/>
      <c r="AB55" s="386"/>
      <c r="AC55" s="385"/>
    </row>
    <row r="56" spans="1:29" ht="47.1" customHeight="1" x14ac:dyDescent="0.25">
      <c r="A56" s="410">
        <v>48</v>
      </c>
      <c r="B56" s="506" t="str">
        <f>IFERROR(IF(D56="","",VLOOKUP(W56,'Reference records(soft deleted)'!$B$46:$D$62,3,FALSE)),"")</f>
        <v/>
      </c>
      <c r="C56" s="506" t="str">
        <f>IFERROR(IF(D56="","",VLOOKUP(X56,'Reference records(soft deleted)'!$B$110:$D$181,2,FALSE)),"")</f>
        <v/>
      </c>
      <c r="D56" s="507"/>
      <c r="E56" s="508" t="str">
        <f>IF('Overview - Section A'!$AN$5="Funding Request",IF(F56="Funding Request Place Holder","",F56),"")</f>
        <v/>
      </c>
      <c r="F56" s="509" t="str">
        <f>IFERROR(IF(Z56="","",VLOOKUP(Z56,'Overview - Section A'!$P$30:$Q$31,2,FALSE)),"")</f>
        <v/>
      </c>
      <c r="G56" s="510"/>
      <c r="H56" s="510"/>
      <c r="I56" s="510"/>
      <c r="J56" s="510"/>
      <c r="K56" s="510"/>
      <c r="L56" s="510"/>
      <c r="M56" s="508" t="str">
        <f t="shared" si="0"/>
        <v/>
      </c>
      <c r="N56" s="511"/>
      <c r="O56" s="512"/>
      <c r="P56" s="513"/>
      <c r="Q56" s="511"/>
      <c r="R56" s="514" t="str">
        <f>IFERROR(IF('Overview - Section A'!$AN$5="Funding Request",VLOOKUP(E56,'Overview - Section A'!$M$30:$P$31,4,FALSE),IF(Z56="","",Z56)),"")</f>
        <v/>
      </c>
      <c r="S56" s="514" t="b">
        <f t="shared" si="1"/>
        <v>0</v>
      </c>
      <c r="T56" s="514" t="s">
        <v>1194</v>
      </c>
      <c r="U56" s="514" t="str">
        <f t="array" ref="U56">IFERROR(IF(OR(INDEX('Overview - Section A'!$AB$121:$AB$188,MATCH(LEFT(C56,255),LEFT('Overview - Section A'!$W$121:$W$188,255),0))=0,INDEX('Overview - Section A'!$AB$121:$AB$188,MATCH(LEFT(C56,255),LEFT('Overview - Section A'!$W$121:$W$188,255),0))="[Record ID]"),"",INDEX('Overview - Section A'!$AB$121:$AB$188,MATCH(LEFT(C56,255),LEFT('Overview - Section A'!$W$121:$W$188,255),0))),"")</f>
        <v/>
      </c>
      <c r="V56" s="515" t="str">
        <f>IFERROR(IF('Overview - Section A'!$AN$5="Funding Request",IF('Reference Records'!$B$157&lt;&gt;"",VLOOKUP(M56,'Reference Records'!$B$157:$C$158,2,FALSE),VLOOKUP(M56,'Reference Records'!$A$170:$C$596,3,FALSE)),VLOOKUP(M56,'Reference Records'!$A$599:$C$601,3,FALSE)),"")</f>
        <v/>
      </c>
      <c r="W56" s="516" t="s">
        <v>596</v>
      </c>
      <c r="X56" s="516"/>
      <c r="Y56" s="515"/>
      <c r="Z56" s="515"/>
      <c r="AA56" s="513"/>
      <c r="AB56" s="386"/>
      <c r="AC56" s="385"/>
    </row>
    <row r="57" spans="1:29" ht="47.1" customHeight="1" x14ac:dyDescent="0.25">
      <c r="A57" s="410">
        <v>49</v>
      </c>
      <c r="B57" s="506" t="str">
        <f>IFERROR(IF(D57="","",VLOOKUP(W57,'Reference records(soft deleted)'!$B$46:$D$62,3,FALSE)),"")</f>
        <v/>
      </c>
      <c r="C57" s="506" t="str">
        <f>IFERROR(IF(D57="","",VLOOKUP(X57,'Reference records(soft deleted)'!$B$110:$D$181,2,FALSE)),"")</f>
        <v/>
      </c>
      <c r="D57" s="507"/>
      <c r="E57" s="508" t="str">
        <f>IF('Overview - Section A'!$AN$5="Funding Request",IF(F57="Funding Request Place Holder","",F57),"")</f>
        <v/>
      </c>
      <c r="F57" s="509" t="str">
        <f>IFERROR(IF(Z57="","",VLOOKUP(Z57,'Overview - Section A'!$P$30:$Q$31,2,FALSE)),"")</f>
        <v/>
      </c>
      <c r="G57" s="510"/>
      <c r="H57" s="510"/>
      <c r="I57" s="510"/>
      <c r="J57" s="510"/>
      <c r="K57" s="510"/>
      <c r="L57" s="510"/>
      <c r="M57" s="508" t="str">
        <f t="shared" si="0"/>
        <v/>
      </c>
      <c r="N57" s="511"/>
      <c r="O57" s="512"/>
      <c r="P57" s="513"/>
      <c r="Q57" s="511"/>
      <c r="R57" s="514" t="str">
        <f>IFERROR(IF('Overview - Section A'!$AN$5="Funding Request",VLOOKUP(E57,'Overview - Section A'!$M$30:$P$31,4,FALSE),IF(Z57="","",Z57)),"")</f>
        <v/>
      </c>
      <c r="S57" s="514" t="b">
        <f t="shared" si="1"/>
        <v>0</v>
      </c>
      <c r="T57" s="514" t="s">
        <v>1195</v>
      </c>
      <c r="U57" s="514" t="str">
        <f t="array" ref="U57">IFERROR(IF(OR(INDEX('Overview - Section A'!$AB$121:$AB$188,MATCH(LEFT(C57,255),LEFT('Overview - Section A'!$W$121:$W$188,255),0))=0,INDEX('Overview - Section A'!$AB$121:$AB$188,MATCH(LEFT(C57,255),LEFT('Overview - Section A'!$W$121:$W$188,255),0))="[Record ID]"),"",INDEX('Overview - Section A'!$AB$121:$AB$188,MATCH(LEFT(C57,255),LEFT('Overview - Section A'!$W$121:$W$188,255),0))),"")</f>
        <v/>
      </c>
      <c r="V57" s="515" t="str">
        <f>IFERROR(IF('Overview - Section A'!$AN$5="Funding Request",IF('Reference Records'!$B$157&lt;&gt;"",VLOOKUP(M57,'Reference Records'!$B$157:$C$158,2,FALSE),VLOOKUP(M57,'Reference Records'!$A$170:$C$596,3,FALSE)),VLOOKUP(M57,'Reference Records'!$A$599:$C$601,3,FALSE)),"")</f>
        <v/>
      </c>
      <c r="W57" s="516" t="s">
        <v>596</v>
      </c>
      <c r="X57" s="516"/>
      <c r="Y57" s="515"/>
      <c r="Z57" s="515"/>
      <c r="AA57" s="513"/>
      <c r="AB57" s="386"/>
      <c r="AC57" s="385"/>
    </row>
    <row r="58" spans="1:29" ht="47.1" customHeight="1" x14ac:dyDescent="0.25">
      <c r="A58" s="410">
        <v>50</v>
      </c>
      <c r="B58" s="506" t="str">
        <f>IFERROR(IF(D58="","",VLOOKUP(W58,'Reference records(soft deleted)'!$B$46:$D$62,3,FALSE)),"")</f>
        <v/>
      </c>
      <c r="C58" s="506" t="str">
        <f>IFERROR(IF(D58="","",VLOOKUP(X58,'Reference records(soft deleted)'!$B$110:$D$181,2,FALSE)),"")</f>
        <v/>
      </c>
      <c r="D58" s="507"/>
      <c r="E58" s="508" t="str">
        <f>IF('Overview - Section A'!$AN$5="Funding Request",IF(F58="Funding Request Place Holder","",F58),"")</f>
        <v/>
      </c>
      <c r="F58" s="509" t="str">
        <f>IFERROR(IF(Z58="","",VLOOKUP(Z58,'Overview - Section A'!$P$30:$Q$31,2,FALSE)),"")</f>
        <v/>
      </c>
      <c r="G58" s="510"/>
      <c r="H58" s="510"/>
      <c r="I58" s="510"/>
      <c r="J58" s="510"/>
      <c r="K58" s="510"/>
      <c r="L58" s="510"/>
      <c r="M58" s="508" t="str">
        <f t="shared" si="0"/>
        <v/>
      </c>
      <c r="N58" s="511"/>
      <c r="O58" s="512"/>
      <c r="P58" s="513"/>
      <c r="Q58" s="511"/>
      <c r="R58" s="514" t="str">
        <f>IFERROR(IF('Overview - Section A'!$AN$5="Funding Request",VLOOKUP(E58,'Overview - Section A'!$M$30:$P$31,4,FALSE),IF(Z58="","",Z58)),"")</f>
        <v/>
      </c>
      <c r="S58" s="514" t="b">
        <f t="shared" si="1"/>
        <v>0</v>
      </c>
      <c r="T58" s="514" t="s">
        <v>1196</v>
      </c>
      <c r="U58" s="514" t="str">
        <f t="array" ref="U58">IFERROR(IF(OR(INDEX('Overview - Section A'!$AB$121:$AB$188,MATCH(LEFT(C58,255),LEFT('Overview - Section A'!$W$121:$W$188,255),0))=0,INDEX('Overview - Section A'!$AB$121:$AB$188,MATCH(LEFT(C58,255),LEFT('Overview - Section A'!$W$121:$W$188,255),0))="[Record ID]"),"",INDEX('Overview - Section A'!$AB$121:$AB$188,MATCH(LEFT(C58,255),LEFT('Overview - Section A'!$W$121:$W$188,255),0))),"")</f>
        <v/>
      </c>
      <c r="V58" s="515" t="str">
        <f>IFERROR(IF('Overview - Section A'!$AN$5="Funding Request",IF('Reference Records'!$B$157&lt;&gt;"",VLOOKUP(M58,'Reference Records'!$B$157:$C$158,2,FALSE),VLOOKUP(M58,'Reference Records'!$A$170:$C$596,3,FALSE)),VLOOKUP(M58,'Reference Records'!$A$599:$C$601,3,FALSE)),"")</f>
        <v/>
      </c>
      <c r="W58" s="516" t="s">
        <v>596</v>
      </c>
      <c r="X58" s="516"/>
      <c r="Y58" s="515"/>
      <c r="Z58" s="515"/>
      <c r="AA58" s="513"/>
      <c r="AB58" s="386"/>
      <c r="AC58" s="385"/>
    </row>
    <row r="59" spans="1:29" ht="47.1" customHeight="1" x14ac:dyDescent="0.25">
      <c r="A59" s="410">
        <v>51</v>
      </c>
      <c r="B59" s="506" t="str">
        <f>IFERROR(IF(D59="","",VLOOKUP(W59,'Reference records(soft deleted)'!$B$46:$D$62,3,FALSE)),"")</f>
        <v/>
      </c>
      <c r="C59" s="506" t="str">
        <f>IFERROR(IF(D59="","",VLOOKUP(X59,'Reference records(soft deleted)'!$B$110:$D$181,2,FALSE)),"")</f>
        <v/>
      </c>
      <c r="D59" s="507"/>
      <c r="E59" s="508" t="str">
        <f>IF('Overview - Section A'!$AN$5="Funding Request",IF(F59="Funding Request Place Holder","",F59),"")</f>
        <v/>
      </c>
      <c r="F59" s="509" t="str">
        <f>IFERROR(IF(Z59="","",VLOOKUP(Z59,'Overview - Section A'!$P$30:$Q$31,2,FALSE)),"")</f>
        <v/>
      </c>
      <c r="G59" s="510"/>
      <c r="H59" s="510"/>
      <c r="I59" s="510"/>
      <c r="J59" s="510"/>
      <c r="K59" s="510"/>
      <c r="L59" s="510"/>
      <c r="M59" s="508" t="str">
        <f t="shared" si="0"/>
        <v/>
      </c>
      <c r="N59" s="511"/>
      <c r="O59" s="512"/>
      <c r="P59" s="513"/>
      <c r="Q59" s="511"/>
      <c r="R59" s="514" t="str">
        <f>IFERROR(IF('Overview - Section A'!$AN$5="Funding Request",VLOOKUP(E59,'Overview - Section A'!$M$30:$P$31,4,FALSE),IF(Z59="","",Z59)),"")</f>
        <v/>
      </c>
      <c r="S59" s="514" t="b">
        <f t="shared" si="1"/>
        <v>0</v>
      </c>
      <c r="T59" s="514" t="s">
        <v>1197</v>
      </c>
      <c r="U59" s="514" t="str">
        <f t="array" ref="U59">IFERROR(IF(OR(INDEX('Overview - Section A'!$AB$121:$AB$188,MATCH(LEFT(C59,255),LEFT('Overview - Section A'!$W$121:$W$188,255),0))=0,INDEX('Overview - Section A'!$AB$121:$AB$188,MATCH(LEFT(C59,255),LEFT('Overview - Section A'!$W$121:$W$188,255),0))="[Record ID]"),"",INDEX('Overview - Section A'!$AB$121:$AB$188,MATCH(LEFT(C59,255),LEFT('Overview - Section A'!$W$121:$W$188,255),0))),"")</f>
        <v/>
      </c>
      <c r="V59" s="515" t="str">
        <f>IFERROR(IF('Overview - Section A'!$AN$5="Funding Request",IF('Reference Records'!$B$157&lt;&gt;"",VLOOKUP(M59,'Reference Records'!$B$157:$C$158,2,FALSE),VLOOKUP(M59,'Reference Records'!$A$170:$C$596,3,FALSE)),VLOOKUP(M59,'Reference Records'!$A$599:$C$601,3,FALSE)),"")</f>
        <v/>
      </c>
      <c r="W59" s="516" t="s">
        <v>596</v>
      </c>
      <c r="X59" s="516"/>
      <c r="Y59" s="515"/>
      <c r="Z59" s="515"/>
      <c r="AA59" s="513"/>
      <c r="AB59" s="386"/>
      <c r="AC59" s="385"/>
    </row>
    <row r="60" spans="1:29" ht="47.1" customHeight="1" x14ac:dyDescent="0.25">
      <c r="A60" s="410">
        <v>52</v>
      </c>
      <c r="B60" s="506" t="str">
        <f>IFERROR(IF(D60="","",VLOOKUP(W60,'Reference records(soft deleted)'!$B$46:$D$62,3,FALSE)),"")</f>
        <v/>
      </c>
      <c r="C60" s="506" t="str">
        <f>IFERROR(IF(D60="","",VLOOKUP(X60,'Reference records(soft deleted)'!$B$110:$D$181,2,FALSE)),"")</f>
        <v/>
      </c>
      <c r="D60" s="507"/>
      <c r="E60" s="508" t="str">
        <f>IF('Overview - Section A'!$AN$5="Funding Request",IF(F60="Funding Request Place Holder","",F60),"")</f>
        <v/>
      </c>
      <c r="F60" s="509" t="str">
        <f>IFERROR(IF(Z60="","",VLOOKUP(Z60,'Overview - Section A'!$P$30:$Q$31,2,FALSE)),"")</f>
        <v/>
      </c>
      <c r="G60" s="510"/>
      <c r="H60" s="510"/>
      <c r="I60" s="510"/>
      <c r="J60" s="510"/>
      <c r="K60" s="510"/>
      <c r="L60" s="510"/>
      <c r="M60" s="508" t="str">
        <f t="shared" si="0"/>
        <v/>
      </c>
      <c r="N60" s="511"/>
      <c r="O60" s="512"/>
      <c r="P60" s="513"/>
      <c r="Q60" s="511"/>
      <c r="R60" s="514" t="str">
        <f>IFERROR(IF('Overview - Section A'!$AN$5="Funding Request",VLOOKUP(E60,'Overview - Section A'!$M$30:$P$31,4,FALSE),IF(Z60="","",Z60)),"")</f>
        <v/>
      </c>
      <c r="S60" s="514" t="b">
        <f t="shared" si="1"/>
        <v>0</v>
      </c>
      <c r="T60" s="514" t="s">
        <v>1198</v>
      </c>
      <c r="U60" s="514" t="str">
        <f t="array" ref="U60">IFERROR(IF(OR(INDEX('Overview - Section A'!$AB$121:$AB$188,MATCH(LEFT(C60,255),LEFT('Overview - Section A'!$W$121:$W$188,255),0))=0,INDEX('Overview - Section A'!$AB$121:$AB$188,MATCH(LEFT(C60,255),LEFT('Overview - Section A'!$W$121:$W$188,255),0))="[Record ID]"),"",INDEX('Overview - Section A'!$AB$121:$AB$188,MATCH(LEFT(C60,255),LEFT('Overview - Section A'!$W$121:$W$188,255),0))),"")</f>
        <v/>
      </c>
      <c r="V60" s="515" t="str">
        <f>IFERROR(IF('Overview - Section A'!$AN$5="Funding Request",IF('Reference Records'!$B$157&lt;&gt;"",VLOOKUP(M60,'Reference Records'!$B$157:$C$158,2,FALSE),VLOOKUP(M60,'Reference Records'!$A$170:$C$596,3,FALSE)),VLOOKUP(M60,'Reference Records'!$A$599:$C$601,3,FALSE)),"")</f>
        <v/>
      </c>
      <c r="W60" s="516" t="s">
        <v>596</v>
      </c>
      <c r="X60" s="516"/>
      <c r="Y60" s="515"/>
      <c r="Z60" s="515"/>
      <c r="AA60" s="513"/>
      <c r="AB60" s="386"/>
      <c r="AC60" s="385"/>
    </row>
    <row r="61" spans="1:29" ht="47.1" customHeight="1" x14ac:dyDescent="0.25">
      <c r="A61" s="410">
        <v>53</v>
      </c>
      <c r="B61" s="506" t="str">
        <f>IFERROR(IF(D61="","",VLOOKUP(W61,'Reference records(soft deleted)'!$B$46:$D$62,3,FALSE)),"")</f>
        <v/>
      </c>
      <c r="C61" s="506" t="str">
        <f>IFERROR(IF(D61="","",VLOOKUP(X61,'Reference records(soft deleted)'!$B$110:$D$181,2,FALSE)),"")</f>
        <v/>
      </c>
      <c r="D61" s="507"/>
      <c r="E61" s="508" t="str">
        <f>IF('Overview - Section A'!$AN$5="Funding Request",IF(F61="Funding Request Place Holder","",F61),"")</f>
        <v/>
      </c>
      <c r="F61" s="509" t="str">
        <f>IFERROR(IF(Z61="","",VLOOKUP(Z61,'Overview - Section A'!$P$30:$Q$31,2,FALSE)),"")</f>
        <v/>
      </c>
      <c r="G61" s="510"/>
      <c r="H61" s="510"/>
      <c r="I61" s="510"/>
      <c r="J61" s="510"/>
      <c r="K61" s="510"/>
      <c r="L61" s="510"/>
      <c r="M61" s="508" t="str">
        <f t="shared" si="0"/>
        <v/>
      </c>
      <c r="N61" s="511"/>
      <c r="O61" s="512"/>
      <c r="P61" s="513"/>
      <c r="Q61" s="511"/>
      <c r="R61" s="514" t="str">
        <f>IFERROR(IF('Overview - Section A'!$AN$5="Funding Request",VLOOKUP(E61,'Overview - Section A'!$M$30:$P$31,4,FALSE),IF(Z61="","",Z61)),"")</f>
        <v/>
      </c>
      <c r="S61" s="514" t="b">
        <f t="shared" si="1"/>
        <v>0</v>
      </c>
      <c r="T61" s="514" t="s">
        <v>1199</v>
      </c>
      <c r="U61" s="514" t="str">
        <f t="array" ref="U61">IFERROR(IF(OR(INDEX('Overview - Section A'!$AB$121:$AB$188,MATCH(LEFT(C61,255),LEFT('Overview - Section A'!$W$121:$W$188,255),0))=0,INDEX('Overview - Section A'!$AB$121:$AB$188,MATCH(LEFT(C61,255),LEFT('Overview - Section A'!$W$121:$W$188,255),0))="[Record ID]"),"",INDEX('Overview - Section A'!$AB$121:$AB$188,MATCH(LEFT(C61,255),LEFT('Overview - Section A'!$W$121:$W$188,255),0))),"")</f>
        <v/>
      </c>
      <c r="V61" s="515" t="str">
        <f>IFERROR(IF('Overview - Section A'!$AN$5="Funding Request",IF('Reference Records'!$B$157&lt;&gt;"",VLOOKUP(M61,'Reference Records'!$B$157:$C$158,2,FALSE),VLOOKUP(M61,'Reference Records'!$A$170:$C$596,3,FALSE)),VLOOKUP(M61,'Reference Records'!$A$599:$C$601,3,FALSE)),"")</f>
        <v/>
      </c>
      <c r="W61" s="516" t="s">
        <v>596</v>
      </c>
      <c r="X61" s="516"/>
      <c r="Y61" s="515"/>
      <c r="Z61" s="515"/>
      <c r="AA61" s="513"/>
      <c r="AB61" s="386"/>
      <c r="AC61" s="385"/>
    </row>
    <row r="62" spans="1:29" ht="47.1" customHeight="1" x14ac:dyDescent="0.25">
      <c r="A62" s="410">
        <v>54</v>
      </c>
      <c r="B62" s="506" t="str">
        <f>IFERROR(IF(D62="","",VLOOKUP(W62,'Reference records(soft deleted)'!$B$46:$D$62,3,FALSE)),"")</f>
        <v/>
      </c>
      <c r="C62" s="506" t="str">
        <f>IFERROR(IF(D62="","",VLOOKUP(X62,'Reference records(soft deleted)'!$B$110:$D$181,2,FALSE)),"")</f>
        <v/>
      </c>
      <c r="D62" s="507"/>
      <c r="E62" s="508" t="str">
        <f>IF('Overview - Section A'!$AN$5="Funding Request",IF(F62="Funding Request Place Holder","",F62),"")</f>
        <v/>
      </c>
      <c r="F62" s="509" t="str">
        <f>IFERROR(IF(Z62="","",VLOOKUP(Z62,'Overview - Section A'!$P$30:$Q$31,2,FALSE)),"")</f>
        <v/>
      </c>
      <c r="G62" s="510"/>
      <c r="H62" s="510"/>
      <c r="I62" s="510"/>
      <c r="J62" s="510"/>
      <c r="K62" s="510"/>
      <c r="L62" s="510"/>
      <c r="M62" s="508" t="str">
        <f t="shared" si="0"/>
        <v/>
      </c>
      <c r="N62" s="511"/>
      <c r="O62" s="512"/>
      <c r="P62" s="513"/>
      <c r="Q62" s="511"/>
      <c r="R62" s="514" t="str">
        <f>IFERROR(IF('Overview - Section A'!$AN$5="Funding Request",VLOOKUP(E62,'Overview - Section A'!$M$30:$P$31,4,FALSE),IF(Z62="","",Z62)),"")</f>
        <v/>
      </c>
      <c r="S62" s="514" t="b">
        <f t="shared" si="1"/>
        <v>0</v>
      </c>
      <c r="T62" s="514" t="s">
        <v>1200</v>
      </c>
      <c r="U62" s="514" t="str">
        <f t="array" ref="U62">IFERROR(IF(OR(INDEX('Overview - Section A'!$AB$121:$AB$188,MATCH(LEFT(C62,255),LEFT('Overview - Section A'!$W$121:$W$188,255),0))=0,INDEX('Overview - Section A'!$AB$121:$AB$188,MATCH(LEFT(C62,255),LEFT('Overview - Section A'!$W$121:$W$188,255),0))="[Record ID]"),"",INDEX('Overview - Section A'!$AB$121:$AB$188,MATCH(LEFT(C62,255),LEFT('Overview - Section A'!$W$121:$W$188,255),0))),"")</f>
        <v/>
      </c>
      <c r="V62" s="515" t="str">
        <f>IFERROR(IF('Overview - Section A'!$AN$5="Funding Request",IF('Reference Records'!$B$157&lt;&gt;"",VLOOKUP(M62,'Reference Records'!$B$157:$C$158,2,FALSE),VLOOKUP(M62,'Reference Records'!$A$170:$C$596,3,FALSE)),VLOOKUP(M62,'Reference Records'!$A$599:$C$601,3,FALSE)),"")</f>
        <v/>
      </c>
      <c r="W62" s="516" t="s">
        <v>596</v>
      </c>
      <c r="X62" s="516"/>
      <c r="Y62" s="515"/>
      <c r="Z62" s="515"/>
      <c r="AA62" s="513"/>
      <c r="AB62" s="386"/>
      <c r="AC62" s="385"/>
    </row>
    <row r="63" spans="1:29" ht="47.1" customHeight="1" x14ac:dyDescent="0.25">
      <c r="A63" s="410">
        <v>55</v>
      </c>
      <c r="B63" s="506" t="str">
        <f>IFERROR(IF(D63="","",VLOOKUP(W63,'Reference records(soft deleted)'!$B$46:$D$62,3,FALSE)),"")</f>
        <v/>
      </c>
      <c r="C63" s="506" t="str">
        <f>IFERROR(IF(D63="","",VLOOKUP(X63,'Reference records(soft deleted)'!$B$110:$D$181,2,FALSE)),"")</f>
        <v/>
      </c>
      <c r="D63" s="507"/>
      <c r="E63" s="508" t="str">
        <f>IF('Overview - Section A'!$AN$5="Funding Request",IF(F63="Funding Request Place Holder","",F63),"")</f>
        <v/>
      </c>
      <c r="F63" s="509" t="str">
        <f>IFERROR(IF(Z63="","",VLOOKUP(Z63,'Overview - Section A'!$P$30:$Q$31,2,FALSE)),"")</f>
        <v/>
      </c>
      <c r="G63" s="510"/>
      <c r="H63" s="510"/>
      <c r="I63" s="510"/>
      <c r="J63" s="510"/>
      <c r="K63" s="510"/>
      <c r="L63" s="510"/>
      <c r="M63" s="508" t="str">
        <f t="shared" si="0"/>
        <v/>
      </c>
      <c r="N63" s="511"/>
      <c r="O63" s="512"/>
      <c r="P63" s="513"/>
      <c r="Q63" s="511"/>
      <c r="R63" s="514" t="str">
        <f>IFERROR(IF('Overview - Section A'!$AN$5="Funding Request",VLOOKUP(E63,'Overview - Section A'!$M$30:$P$31,4,FALSE),IF(Z63="","",Z63)),"")</f>
        <v/>
      </c>
      <c r="S63" s="514" t="b">
        <f t="shared" si="1"/>
        <v>0</v>
      </c>
      <c r="T63" s="514" t="s">
        <v>1201</v>
      </c>
      <c r="U63" s="514" t="str">
        <f t="array" ref="U63">IFERROR(IF(OR(INDEX('Overview - Section A'!$AB$121:$AB$188,MATCH(LEFT(C63,255),LEFT('Overview - Section A'!$W$121:$W$188,255),0))=0,INDEX('Overview - Section A'!$AB$121:$AB$188,MATCH(LEFT(C63,255),LEFT('Overview - Section A'!$W$121:$W$188,255),0))="[Record ID]"),"",INDEX('Overview - Section A'!$AB$121:$AB$188,MATCH(LEFT(C63,255),LEFT('Overview - Section A'!$W$121:$W$188,255),0))),"")</f>
        <v/>
      </c>
      <c r="V63" s="515" t="str">
        <f>IFERROR(IF('Overview - Section A'!$AN$5="Funding Request",IF('Reference Records'!$B$157&lt;&gt;"",VLOOKUP(M63,'Reference Records'!$B$157:$C$158,2,FALSE),VLOOKUP(M63,'Reference Records'!$A$170:$C$596,3,FALSE)),VLOOKUP(M63,'Reference Records'!$A$599:$C$601,3,FALSE)),"")</f>
        <v/>
      </c>
      <c r="W63" s="516" t="s">
        <v>596</v>
      </c>
      <c r="X63" s="516"/>
      <c r="Y63" s="515"/>
      <c r="Z63" s="515"/>
      <c r="AA63" s="513"/>
      <c r="AB63" s="386"/>
      <c r="AC63" s="385"/>
    </row>
    <row r="64" spans="1:29" ht="47.1" customHeight="1" x14ac:dyDescent="0.25">
      <c r="A64" s="410">
        <v>56</v>
      </c>
      <c r="B64" s="506" t="str">
        <f>IFERROR(IF(D64="","",VLOOKUP(W64,'Reference records(soft deleted)'!$B$46:$D$62,3,FALSE)),"")</f>
        <v/>
      </c>
      <c r="C64" s="506" t="str">
        <f>IFERROR(IF(D64="","",VLOOKUP(X64,'Reference records(soft deleted)'!$B$110:$D$181,2,FALSE)),"")</f>
        <v/>
      </c>
      <c r="D64" s="507"/>
      <c r="E64" s="508" t="str">
        <f>IF('Overview - Section A'!$AN$5="Funding Request",IF(F64="Funding Request Place Holder","",F64),"")</f>
        <v/>
      </c>
      <c r="F64" s="509" t="str">
        <f>IFERROR(IF(Z64="","",VLOOKUP(Z64,'Overview - Section A'!$P$30:$Q$31,2,FALSE)),"")</f>
        <v/>
      </c>
      <c r="G64" s="510"/>
      <c r="H64" s="510"/>
      <c r="I64" s="510"/>
      <c r="J64" s="510"/>
      <c r="K64" s="510"/>
      <c r="L64" s="510"/>
      <c r="M64" s="508" t="str">
        <f t="shared" si="0"/>
        <v/>
      </c>
      <c r="N64" s="511"/>
      <c r="O64" s="512"/>
      <c r="P64" s="513"/>
      <c r="Q64" s="511"/>
      <c r="R64" s="514" t="str">
        <f>IFERROR(IF('Overview - Section A'!$AN$5="Funding Request",VLOOKUP(E64,'Overview - Section A'!$M$30:$P$31,4,FALSE),IF(Z64="","",Z64)),"")</f>
        <v/>
      </c>
      <c r="S64" s="514" t="b">
        <f t="shared" si="1"/>
        <v>0</v>
      </c>
      <c r="T64" s="514" t="s">
        <v>1202</v>
      </c>
      <c r="U64" s="514" t="str">
        <f t="array" ref="U64">IFERROR(IF(OR(INDEX('Overview - Section A'!$AB$121:$AB$188,MATCH(LEFT(C64,255),LEFT('Overview - Section A'!$W$121:$W$188,255),0))=0,INDEX('Overview - Section A'!$AB$121:$AB$188,MATCH(LEFT(C64,255),LEFT('Overview - Section A'!$W$121:$W$188,255),0))="[Record ID]"),"",INDEX('Overview - Section A'!$AB$121:$AB$188,MATCH(LEFT(C64,255),LEFT('Overview - Section A'!$W$121:$W$188,255),0))),"")</f>
        <v/>
      </c>
      <c r="V64" s="515" t="str">
        <f>IFERROR(IF('Overview - Section A'!$AN$5="Funding Request",IF('Reference Records'!$B$157&lt;&gt;"",VLOOKUP(M64,'Reference Records'!$B$157:$C$158,2,FALSE),VLOOKUP(M64,'Reference Records'!$A$170:$C$596,3,FALSE)),VLOOKUP(M64,'Reference Records'!$A$599:$C$601,3,FALSE)),"")</f>
        <v/>
      </c>
      <c r="W64" s="516" t="s">
        <v>596</v>
      </c>
      <c r="X64" s="516"/>
      <c r="Y64" s="515"/>
      <c r="Z64" s="515"/>
      <c r="AA64" s="513"/>
      <c r="AB64" s="386"/>
      <c r="AC64" s="385"/>
    </row>
    <row r="65" spans="1:29" ht="47.1" customHeight="1" x14ac:dyDescent="0.25">
      <c r="A65" s="410">
        <v>57</v>
      </c>
      <c r="B65" s="506" t="str">
        <f>IFERROR(IF(D65="","",VLOOKUP(W65,'Reference records(soft deleted)'!$B$46:$D$62,3,FALSE)),"")</f>
        <v/>
      </c>
      <c r="C65" s="506" t="str">
        <f>IFERROR(IF(D65="","",VLOOKUP(X65,'Reference records(soft deleted)'!$B$110:$D$181,2,FALSE)),"")</f>
        <v/>
      </c>
      <c r="D65" s="507"/>
      <c r="E65" s="508" t="str">
        <f>IF('Overview - Section A'!$AN$5="Funding Request",IF(F65="Funding Request Place Holder","",F65),"")</f>
        <v/>
      </c>
      <c r="F65" s="509" t="str">
        <f>IFERROR(IF(Z65="","",VLOOKUP(Z65,'Overview - Section A'!$P$30:$Q$31,2,FALSE)),"")</f>
        <v/>
      </c>
      <c r="G65" s="510"/>
      <c r="H65" s="510"/>
      <c r="I65" s="510"/>
      <c r="J65" s="510"/>
      <c r="K65" s="510"/>
      <c r="L65" s="510"/>
      <c r="M65" s="508" t="str">
        <f t="shared" si="0"/>
        <v/>
      </c>
      <c r="N65" s="511"/>
      <c r="O65" s="512"/>
      <c r="P65" s="513"/>
      <c r="Q65" s="511"/>
      <c r="R65" s="514" t="str">
        <f>IFERROR(IF('Overview - Section A'!$AN$5="Funding Request",VLOOKUP(E65,'Overview - Section A'!$M$30:$P$31,4,FALSE),IF(Z65="","",Z65)),"")</f>
        <v/>
      </c>
      <c r="S65" s="514" t="b">
        <f t="shared" si="1"/>
        <v>0</v>
      </c>
      <c r="T65" s="514" t="s">
        <v>1203</v>
      </c>
      <c r="U65" s="514" t="str">
        <f t="array" ref="U65">IFERROR(IF(OR(INDEX('Overview - Section A'!$AB$121:$AB$188,MATCH(LEFT(C65,255),LEFT('Overview - Section A'!$W$121:$W$188,255),0))=0,INDEX('Overview - Section A'!$AB$121:$AB$188,MATCH(LEFT(C65,255),LEFT('Overview - Section A'!$W$121:$W$188,255),0))="[Record ID]"),"",INDEX('Overview - Section A'!$AB$121:$AB$188,MATCH(LEFT(C65,255),LEFT('Overview - Section A'!$W$121:$W$188,255),0))),"")</f>
        <v/>
      </c>
      <c r="V65" s="515" t="str">
        <f>IFERROR(IF('Overview - Section A'!$AN$5="Funding Request",IF('Reference Records'!$B$157&lt;&gt;"",VLOOKUP(M65,'Reference Records'!$B$157:$C$158,2,FALSE),VLOOKUP(M65,'Reference Records'!$A$170:$C$596,3,FALSE)),VLOOKUP(M65,'Reference Records'!$A$599:$C$601,3,FALSE)),"")</f>
        <v/>
      </c>
      <c r="W65" s="516" t="s">
        <v>596</v>
      </c>
      <c r="X65" s="516"/>
      <c r="Y65" s="515"/>
      <c r="Z65" s="515"/>
      <c r="AA65" s="513"/>
      <c r="AB65" s="386"/>
      <c r="AC65" s="385"/>
    </row>
    <row r="66" spans="1:29" ht="47.1" customHeight="1" x14ac:dyDescent="0.25">
      <c r="A66" s="410">
        <v>58</v>
      </c>
      <c r="B66" s="506" t="str">
        <f>IFERROR(IF(D66="","",VLOOKUP(W66,'Reference records(soft deleted)'!$B$46:$D$62,3,FALSE)),"")</f>
        <v/>
      </c>
      <c r="C66" s="506" t="str">
        <f>IFERROR(IF(D66="","",VLOOKUP(X66,'Reference records(soft deleted)'!$B$110:$D$181,2,FALSE)),"")</f>
        <v/>
      </c>
      <c r="D66" s="507"/>
      <c r="E66" s="508" t="str">
        <f>IF('Overview - Section A'!$AN$5="Funding Request",IF(F66="Funding Request Place Holder","",F66),"")</f>
        <v/>
      </c>
      <c r="F66" s="509" t="str">
        <f>IFERROR(IF(Z66="","",VLOOKUP(Z66,'Overview - Section A'!$P$30:$Q$31,2,FALSE)),"")</f>
        <v/>
      </c>
      <c r="G66" s="510"/>
      <c r="H66" s="510"/>
      <c r="I66" s="510"/>
      <c r="J66" s="510"/>
      <c r="K66" s="510"/>
      <c r="L66" s="510"/>
      <c r="M66" s="508" t="str">
        <f t="shared" si="0"/>
        <v/>
      </c>
      <c r="N66" s="511"/>
      <c r="O66" s="512"/>
      <c r="P66" s="513"/>
      <c r="Q66" s="511"/>
      <c r="R66" s="514" t="str">
        <f>IFERROR(IF('Overview - Section A'!$AN$5="Funding Request",VLOOKUP(E66,'Overview - Section A'!$M$30:$P$31,4,FALSE),IF(Z66="","",Z66)),"")</f>
        <v/>
      </c>
      <c r="S66" s="514" t="b">
        <f t="shared" si="1"/>
        <v>0</v>
      </c>
      <c r="T66" s="514" t="s">
        <v>1204</v>
      </c>
      <c r="U66" s="514" t="str">
        <f t="array" ref="U66">IFERROR(IF(OR(INDEX('Overview - Section A'!$AB$121:$AB$188,MATCH(LEFT(C66,255),LEFT('Overview - Section A'!$W$121:$W$188,255),0))=0,INDEX('Overview - Section A'!$AB$121:$AB$188,MATCH(LEFT(C66,255),LEFT('Overview - Section A'!$W$121:$W$188,255),0))="[Record ID]"),"",INDEX('Overview - Section A'!$AB$121:$AB$188,MATCH(LEFT(C66,255),LEFT('Overview - Section A'!$W$121:$W$188,255),0))),"")</f>
        <v/>
      </c>
      <c r="V66" s="515" t="str">
        <f>IFERROR(IF('Overview - Section A'!$AN$5="Funding Request",IF('Reference Records'!$B$157&lt;&gt;"",VLOOKUP(M66,'Reference Records'!$B$157:$C$158,2,FALSE),VLOOKUP(M66,'Reference Records'!$A$170:$C$596,3,FALSE)),VLOOKUP(M66,'Reference Records'!$A$599:$C$601,3,FALSE)),"")</f>
        <v/>
      </c>
      <c r="W66" s="516" t="s">
        <v>596</v>
      </c>
      <c r="X66" s="516"/>
      <c r="Y66" s="515"/>
      <c r="Z66" s="515"/>
      <c r="AA66" s="513"/>
      <c r="AB66" s="386"/>
      <c r="AC66" s="385"/>
    </row>
    <row r="67" spans="1:29" ht="47.1" customHeight="1" x14ac:dyDescent="0.25">
      <c r="A67" s="410">
        <v>59</v>
      </c>
      <c r="B67" s="506" t="str">
        <f>IFERROR(IF(D67="","",VLOOKUP(W67,'Reference records(soft deleted)'!$B$46:$D$62,3,FALSE)),"")</f>
        <v/>
      </c>
      <c r="C67" s="506" t="str">
        <f>IFERROR(IF(D67="","",VLOOKUP(X67,'Reference records(soft deleted)'!$B$110:$D$181,2,FALSE)),"")</f>
        <v/>
      </c>
      <c r="D67" s="507"/>
      <c r="E67" s="508" t="str">
        <f>IF('Overview - Section A'!$AN$5="Funding Request",IF(F67="Funding Request Place Holder","",F67),"")</f>
        <v/>
      </c>
      <c r="F67" s="509" t="str">
        <f>IFERROR(IF(Z67="","",VLOOKUP(Z67,'Overview - Section A'!$P$30:$Q$31,2,FALSE)),"")</f>
        <v/>
      </c>
      <c r="G67" s="510"/>
      <c r="H67" s="510"/>
      <c r="I67" s="510"/>
      <c r="J67" s="510"/>
      <c r="K67" s="510"/>
      <c r="L67" s="510"/>
      <c r="M67" s="508" t="str">
        <f t="shared" si="0"/>
        <v/>
      </c>
      <c r="N67" s="511"/>
      <c r="O67" s="512"/>
      <c r="P67" s="513"/>
      <c r="Q67" s="511"/>
      <c r="R67" s="514" t="str">
        <f>IFERROR(IF('Overview - Section A'!$AN$5="Funding Request",VLOOKUP(E67,'Overview - Section A'!$M$30:$P$31,4,FALSE),IF(Z67="","",Z67)),"")</f>
        <v/>
      </c>
      <c r="S67" s="514" t="b">
        <f t="shared" si="1"/>
        <v>0</v>
      </c>
      <c r="T67" s="514" t="s">
        <v>1205</v>
      </c>
      <c r="U67" s="514" t="str">
        <f t="array" ref="U67">IFERROR(IF(OR(INDEX('Overview - Section A'!$AB$121:$AB$188,MATCH(LEFT(C67,255),LEFT('Overview - Section A'!$W$121:$W$188,255),0))=0,INDEX('Overview - Section A'!$AB$121:$AB$188,MATCH(LEFT(C67,255),LEFT('Overview - Section A'!$W$121:$W$188,255),0))="[Record ID]"),"",INDEX('Overview - Section A'!$AB$121:$AB$188,MATCH(LEFT(C67,255),LEFT('Overview - Section A'!$W$121:$W$188,255),0))),"")</f>
        <v/>
      </c>
      <c r="V67" s="515" t="str">
        <f>IFERROR(IF('Overview - Section A'!$AN$5="Funding Request",IF('Reference Records'!$B$157&lt;&gt;"",VLOOKUP(M67,'Reference Records'!$B$157:$C$158,2,FALSE),VLOOKUP(M67,'Reference Records'!$A$170:$C$596,3,FALSE)),VLOOKUP(M67,'Reference Records'!$A$599:$C$601,3,FALSE)),"")</f>
        <v/>
      </c>
      <c r="W67" s="516" t="s">
        <v>596</v>
      </c>
      <c r="X67" s="516"/>
      <c r="Y67" s="515"/>
      <c r="Z67" s="515"/>
      <c r="AA67" s="513"/>
      <c r="AB67" s="386"/>
      <c r="AC67" s="385"/>
    </row>
    <row r="68" spans="1:29" ht="47.1" customHeight="1" x14ac:dyDescent="0.25">
      <c r="A68" s="410">
        <v>60</v>
      </c>
      <c r="B68" s="506" t="str">
        <f>IFERROR(IF(D68="","",VLOOKUP(W68,'Reference records(soft deleted)'!$B$46:$D$62,3,FALSE)),"")</f>
        <v/>
      </c>
      <c r="C68" s="506" t="str">
        <f>IFERROR(IF(D68="","",VLOOKUP(X68,'Reference records(soft deleted)'!$B$110:$D$181,2,FALSE)),"")</f>
        <v/>
      </c>
      <c r="D68" s="507"/>
      <c r="E68" s="508" t="str">
        <f>IF('Overview - Section A'!$AN$5="Funding Request",IF(F68="Funding Request Place Holder","",F68),"")</f>
        <v/>
      </c>
      <c r="F68" s="509" t="str">
        <f>IFERROR(IF(Z68="","",VLOOKUP(Z68,'Overview - Section A'!$P$30:$Q$31,2,FALSE)),"")</f>
        <v/>
      </c>
      <c r="G68" s="510"/>
      <c r="H68" s="510"/>
      <c r="I68" s="510"/>
      <c r="J68" s="510"/>
      <c r="K68" s="510"/>
      <c r="L68" s="510"/>
      <c r="M68" s="508" t="str">
        <f t="shared" si="0"/>
        <v/>
      </c>
      <c r="N68" s="511"/>
      <c r="O68" s="512"/>
      <c r="P68" s="513"/>
      <c r="Q68" s="511"/>
      <c r="R68" s="514" t="str">
        <f>IFERROR(IF('Overview - Section A'!$AN$5="Funding Request",VLOOKUP(E68,'Overview - Section A'!$M$30:$P$31,4,FALSE),IF(Z68="","",Z68)),"")</f>
        <v/>
      </c>
      <c r="S68" s="514" t="b">
        <f t="shared" si="1"/>
        <v>0</v>
      </c>
      <c r="T68" s="514" t="s">
        <v>1206</v>
      </c>
      <c r="U68" s="514" t="str">
        <f t="array" ref="U68">IFERROR(IF(OR(INDEX('Overview - Section A'!$AB$121:$AB$188,MATCH(LEFT(C68,255),LEFT('Overview - Section A'!$W$121:$W$188,255),0))=0,INDEX('Overview - Section A'!$AB$121:$AB$188,MATCH(LEFT(C68,255),LEFT('Overview - Section A'!$W$121:$W$188,255),0))="[Record ID]"),"",INDEX('Overview - Section A'!$AB$121:$AB$188,MATCH(LEFT(C68,255),LEFT('Overview - Section A'!$W$121:$W$188,255),0))),"")</f>
        <v/>
      </c>
      <c r="V68" s="515" t="str">
        <f>IFERROR(IF('Overview - Section A'!$AN$5="Funding Request",IF('Reference Records'!$B$157&lt;&gt;"",VLOOKUP(M68,'Reference Records'!$B$157:$C$158,2,FALSE),VLOOKUP(M68,'Reference Records'!$A$170:$C$596,3,FALSE)),VLOOKUP(M68,'Reference Records'!$A$599:$C$601,3,FALSE)),"")</f>
        <v/>
      </c>
      <c r="W68" s="516" t="s">
        <v>596</v>
      </c>
      <c r="X68" s="516"/>
      <c r="Y68" s="515"/>
      <c r="Z68" s="515"/>
      <c r="AA68" s="513"/>
      <c r="AB68" s="386"/>
      <c r="AC68" s="385"/>
    </row>
    <row r="69" spans="1:29" ht="47.1" customHeight="1" x14ac:dyDescent="0.25">
      <c r="A69" s="410">
        <v>61</v>
      </c>
      <c r="B69" s="506" t="str">
        <f>IFERROR(IF(D69="","",VLOOKUP(W69,'Reference records(soft deleted)'!$B$46:$D$62,3,FALSE)),"")</f>
        <v/>
      </c>
      <c r="C69" s="506" t="str">
        <f>IFERROR(IF(D69="","",VLOOKUP(X69,'Reference records(soft deleted)'!$B$110:$D$181,2,FALSE)),"")</f>
        <v/>
      </c>
      <c r="D69" s="507"/>
      <c r="E69" s="508" t="str">
        <f>IF('Overview - Section A'!$AN$5="Funding Request",IF(F69="Funding Request Place Holder","",F69),"")</f>
        <v/>
      </c>
      <c r="F69" s="509" t="str">
        <f>IFERROR(IF(Z69="","",VLOOKUP(Z69,'Overview - Section A'!$P$30:$Q$31,2,FALSE)),"")</f>
        <v/>
      </c>
      <c r="G69" s="510"/>
      <c r="H69" s="510"/>
      <c r="I69" s="510"/>
      <c r="J69" s="510"/>
      <c r="K69" s="510"/>
      <c r="L69" s="510"/>
      <c r="M69" s="508" t="str">
        <f t="shared" si="0"/>
        <v/>
      </c>
      <c r="N69" s="511"/>
      <c r="O69" s="512"/>
      <c r="P69" s="513"/>
      <c r="Q69" s="511"/>
      <c r="R69" s="514" t="str">
        <f>IFERROR(IF('Overview - Section A'!$AN$5="Funding Request",VLOOKUP(E69,'Overview - Section A'!$M$30:$P$31,4,FALSE),IF(Z69="","",Z69)),"")</f>
        <v/>
      </c>
      <c r="S69" s="514" t="b">
        <f t="shared" si="1"/>
        <v>0</v>
      </c>
      <c r="T69" s="514" t="s">
        <v>1207</v>
      </c>
      <c r="U69" s="514" t="str">
        <f t="array" ref="U69">IFERROR(IF(OR(INDEX('Overview - Section A'!$AB$121:$AB$188,MATCH(LEFT(C69,255),LEFT('Overview - Section A'!$W$121:$W$188,255),0))=0,INDEX('Overview - Section A'!$AB$121:$AB$188,MATCH(LEFT(C69,255),LEFT('Overview - Section A'!$W$121:$W$188,255),0))="[Record ID]"),"",INDEX('Overview - Section A'!$AB$121:$AB$188,MATCH(LEFT(C69,255),LEFT('Overview - Section A'!$W$121:$W$188,255),0))),"")</f>
        <v/>
      </c>
      <c r="V69" s="515" t="str">
        <f>IFERROR(IF('Overview - Section A'!$AN$5="Funding Request",IF('Reference Records'!$B$157&lt;&gt;"",VLOOKUP(M69,'Reference Records'!$B$157:$C$158,2,FALSE),VLOOKUP(M69,'Reference Records'!$A$170:$C$596,3,FALSE)),VLOOKUP(M69,'Reference Records'!$A$599:$C$601,3,FALSE)),"")</f>
        <v/>
      </c>
      <c r="W69" s="516" t="s">
        <v>596</v>
      </c>
      <c r="X69" s="516"/>
      <c r="Y69" s="515"/>
      <c r="Z69" s="515"/>
      <c r="AA69" s="513"/>
      <c r="AB69" s="386"/>
      <c r="AC69" s="385"/>
    </row>
    <row r="70" spans="1:29" ht="47.1" customHeight="1" x14ac:dyDescent="0.25">
      <c r="A70" s="410">
        <v>62</v>
      </c>
      <c r="B70" s="506" t="str">
        <f>IFERROR(IF(D70="","",VLOOKUP(W70,'Reference records(soft deleted)'!$B$46:$D$62,3,FALSE)),"")</f>
        <v/>
      </c>
      <c r="C70" s="506" t="str">
        <f>IFERROR(IF(D70="","",VLOOKUP(X70,'Reference records(soft deleted)'!$B$110:$D$181,2,FALSE)),"")</f>
        <v/>
      </c>
      <c r="D70" s="507"/>
      <c r="E70" s="508" t="str">
        <f>IF('Overview - Section A'!$AN$5="Funding Request",IF(F70="Funding Request Place Holder","",F70),"")</f>
        <v/>
      </c>
      <c r="F70" s="509" t="str">
        <f>IFERROR(IF(Z70="","",VLOOKUP(Z70,'Overview - Section A'!$P$30:$Q$31,2,FALSE)),"")</f>
        <v/>
      </c>
      <c r="G70" s="510"/>
      <c r="H70" s="510"/>
      <c r="I70" s="510"/>
      <c r="J70" s="510"/>
      <c r="K70" s="510"/>
      <c r="L70" s="510"/>
      <c r="M70" s="508" t="str">
        <f t="shared" si="0"/>
        <v/>
      </c>
      <c r="N70" s="511"/>
      <c r="O70" s="512"/>
      <c r="P70" s="513"/>
      <c r="Q70" s="511"/>
      <c r="R70" s="514" t="str">
        <f>IFERROR(IF('Overview - Section A'!$AN$5="Funding Request",VLOOKUP(E70,'Overview - Section A'!$M$30:$P$31,4,FALSE),IF(Z70="","",Z70)),"")</f>
        <v/>
      </c>
      <c r="S70" s="514" t="b">
        <f t="shared" si="1"/>
        <v>0</v>
      </c>
      <c r="T70" s="514" t="s">
        <v>1208</v>
      </c>
      <c r="U70" s="514" t="str">
        <f t="array" ref="U70">IFERROR(IF(OR(INDEX('Overview - Section A'!$AB$121:$AB$188,MATCH(LEFT(C70,255),LEFT('Overview - Section A'!$W$121:$W$188,255),0))=0,INDEX('Overview - Section A'!$AB$121:$AB$188,MATCH(LEFT(C70,255),LEFT('Overview - Section A'!$W$121:$W$188,255),0))="[Record ID]"),"",INDEX('Overview - Section A'!$AB$121:$AB$188,MATCH(LEFT(C70,255),LEFT('Overview - Section A'!$W$121:$W$188,255),0))),"")</f>
        <v/>
      </c>
      <c r="V70" s="515" t="str">
        <f>IFERROR(IF('Overview - Section A'!$AN$5="Funding Request",IF('Reference Records'!$B$157&lt;&gt;"",VLOOKUP(M70,'Reference Records'!$B$157:$C$158,2,FALSE),VLOOKUP(M70,'Reference Records'!$A$170:$C$596,3,FALSE)),VLOOKUP(M70,'Reference Records'!$A$599:$C$601,3,FALSE)),"")</f>
        <v/>
      </c>
      <c r="W70" s="516" t="s">
        <v>596</v>
      </c>
      <c r="X70" s="516"/>
      <c r="Y70" s="515"/>
      <c r="Z70" s="515"/>
      <c r="AA70" s="513"/>
      <c r="AB70" s="386"/>
      <c r="AC70" s="385"/>
    </row>
    <row r="71" spans="1:29" ht="47.1" customHeight="1" x14ac:dyDescent="0.25">
      <c r="A71" s="410">
        <v>63</v>
      </c>
      <c r="B71" s="506" t="str">
        <f>IFERROR(IF(D71="","",VLOOKUP(W71,'Reference records(soft deleted)'!$B$46:$D$62,3,FALSE)),"")</f>
        <v/>
      </c>
      <c r="C71" s="506" t="str">
        <f>IFERROR(IF(D71="","",VLOOKUP(X71,'Reference records(soft deleted)'!$B$110:$D$181,2,FALSE)),"")</f>
        <v/>
      </c>
      <c r="D71" s="507"/>
      <c r="E71" s="508" t="str">
        <f>IF('Overview - Section A'!$AN$5="Funding Request",IF(F71="Funding Request Place Holder","",F71),"")</f>
        <v/>
      </c>
      <c r="F71" s="509" t="str">
        <f>IFERROR(IF(Z71="","",VLOOKUP(Z71,'Overview - Section A'!$P$30:$Q$31,2,FALSE)),"")</f>
        <v/>
      </c>
      <c r="G71" s="510"/>
      <c r="H71" s="510"/>
      <c r="I71" s="510"/>
      <c r="J71" s="510"/>
      <c r="K71" s="510"/>
      <c r="L71" s="510"/>
      <c r="M71" s="508" t="str">
        <f t="shared" si="0"/>
        <v/>
      </c>
      <c r="N71" s="511"/>
      <c r="O71" s="512"/>
      <c r="P71" s="513"/>
      <c r="Q71" s="511"/>
      <c r="R71" s="514" t="str">
        <f>IFERROR(IF('Overview - Section A'!$AN$5="Funding Request",VLOOKUP(E71,'Overview - Section A'!$M$30:$P$31,4,FALSE),IF(Z71="","",Z71)),"")</f>
        <v/>
      </c>
      <c r="S71" s="514" t="b">
        <f t="shared" si="1"/>
        <v>0</v>
      </c>
      <c r="T71" s="514" t="s">
        <v>1209</v>
      </c>
      <c r="U71" s="514" t="str">
        <f t="array" ref="U71">IFERROR(IF(OR(INDEX('Overview - Section A'!$AB$121:$AB$188,MATCH(LEFT(C71,255),LEFT('Overview - Section A'!$W$121:$W$188,255),0))=0,INDEX('Overview - Section A'!$AB$121:$AB$188,MATCH(LEFT(C71,255),LEFT('Overview - Section A'!$W$121:$W$188,255),0))="[Record ID]"),"",INDEX('Overview - Section A'!$AB$121:$AB$188,MATCH(LEFT(C71,255),LEFT('Overview - Section A'!$W$121:$W$188,255),0))),"")</f>
        <v/>
      </c>
      <c r="V71" s="515" t="str">
        <f>IFERROR(IF('Overview - Section A'!$AN$5="Funding Request",IF('Reference Records'!$B$157&lt;&gt;"",VLOOKUP(M71,'Reference Records'!$B$157:$C$158,2,FALSE),VLOOKUP(M71,'Reference Records'!$A$170:$C$596,3,FALSE)),VLOOKUP(M71,'Reference Records'!$A$599:$C$601,3,FALSE)),"")</f>
        <v/>
      </c>
      <c r="W71" s="516" t="s">
        <v>596</v>
      </c>
      <c r="X71" s="516"/>
      <c r="Y71" s="515"/>
      <c r="Z71" s="515"/>
      <c r="AA71" s="513"/>
      <c r="AB71" s="386"/>
      <c r="AC71" s="385"/>
    </row>
    <row r="72" spans="1:29" ht="47.1" customHeight="1" x14ac:dyDescent="0.25">
      <c r="A72" s="410">
        <v>64</v>
      </c>
      <c r="B72" s="506" t="str">
        <f>IFERROR(IF(D72="","",VLOOKUP(W72,'Reference records(soft deleted)'!$B$46:$D$62,3,FALSE)),"")</f>
        <v/>
      </c>
      <c r="C72" s="506" t="str">
        <f>IFERROR(IF(D72="","",VLOOKUP(X72,'Reference records(soft deleted)'!$B$110:$D$181,2,FALSE)),"")</f>
        <v/>
      </c>
      <c r="D72" s="507"/>
      <c r="E72" s="508" t="str">
        <f>IF('Overview - Section A'!$AN$5="Funding Request",IF(F72="Funding Request Place Holder","",F72),"")</f>
        <v/>
      </c>
      <c r="F72" s="509" t="str">
        <f>IFERROR(IF(Z72="","",VLOOKUP(Z72,'Overview - Section A'!$P$30:$Q$31,2,FALSE)),"")</f>
        <v/>
      </c>
      <c r="G72" s="510"/>
      <c r="H72" s="510"/>
      <c r="I72" s="510"/>
      <c r="J72" s="510"/>
      <c r="K72" s="510"/>
      <c r="L72" s="510"/>
      <c r="M72" s="508" t="str">
        <f t="shared" si="0"/>
        <v/>
      </c>
      <c r="N72" s="511"/>
      <c r="O72" s="512"/>
      <c r="P72" s="513"/>
      <c r="Q72" s="511"/>
      <c r="R72" s="514" t="str">
        <f>IFERROR(IF('Overview - Section A'!$AN$5="Funding Request",VLOOKUP(E72,'Overview - Section A'!$M$30:$P$31,4,FALSE),IF(Z72="","",Z72)),"")</f>
        <v/>
      </c>
      <c r="S72" s="514" t="b">
        <f t="shared" si="1"/>
        <v>0</v>
      </c>
      <c r="T72" s="514" t="s">
        <v>1210</v>
      </c>
      <c r="U72" s="514" t="str">
        <f t="array" ref="U72">IFERROR(IF(OR(INDEX('Overview - Section A'!$AB$121:$AB$188,MATCH(LEFT(C72,255),LEFT('Overview - Section A'!$W$121:$W$188,255),0))=0,INDEX('Overview - Section A'!$AB$121:$AB$188,MATCH(LEFT(C72,255),LEFT('Overview - Section A'!$W$121:$W$188,255),0))="[Record ID]"),"",INDEX('Overview - Section A'!$AB$121:$AB$188,MATCH(LEFT(C72,255),LEFT('Overview - Section A'!$W$121:$W$188,255),0))),"")</f>
        <v/>
      </c>
      <c r="V72" s="515" t="str">
        <f>IFERROR(IF('Overview - Section A'!$AN$5="Funding Request",IF('Reference Records'!$B$157&lt;&gt;"",VLOOKUP(M72,'Reference Records'!$B$157:$C$158,2,FALSE),VLOOKUP(M72,'Reference Records'!$A$170:$C$596,3,FALSE)),VLOOKUP(M72,'Reference Records'!$A$599:$C$601,3,FALSE)),"")</f>
        <v/>
      </c>
      <c r="W72" s="516" t="s">
        <v>596</v>
      </c>
      <c r="X72" s="516"/>
      <c r="Y72" s="515"/>
      <c r="Z72" s="515"/>
      <c r="AA72" s="513"/>
      <c r="AB72" s="386"/>
      <c r="AC72" s="385"/>
    </row>
    <row r="73" spans="1:29" ht="47.1" customHeight="1" x14ac:dyDescent="0.25">
      <c r="A73" s="410">
        <v>65</v>
      </c>
      <c r="B73" s="506" t="str">
        <f>IFERROR(IF(D73="","",VLOOKUP(W73,'Reference records(soft deleted)'!$B$46:$D$62,3,FALSE)),"")</f>
        <v/>
      </c>
      <c r="C73" s="506" t="str">
        <f>IFERROR(IF(D73="","",VLOOKUP(X73,'Reference records(soft deleted)'!$B$110:$D$181,2,FALSE)),"")</f>
        <v/>
      </c>
      <c r="D73" s="507"/>
      <c r="E73" s="508" t="str">
        <f>IF('Overview - Section A'!$AN$5="Funding Request",IF(F73="Funding Request Place Holder","",F73),"")</f>
        <v/>
      </c>
      <c r="F73" s="509" t="str">
        <f>IFERROR(IF(Z73="","",VLOOKUP(Z73,'Overview - Section A'!$P$30:$Q$31,2,FALSE)),"")</f>
        <v/>
      </c>
      <c r="G73" s="510"/>
      <c r="H73" s="510"/>
      <c r="I73" s="510"/>
      <c r="J73" s="510"/>
      <c r="K73" s="510"/>
      <c r="L73" s="510"/>
      <c r="M73" s="508" t="str">
        <f t="shared" ref="M73:M88" si="2">IFERROR(IF(Y73="","",Y73),"")</f>
        <v/>
      </c>
      <c r="N73" s="511"/>
      <c r="O73" s="512"/>
      <c r="P73" s="513"/>
      <c r="Q73" s="511"/>
      <c r="R73" s="514" t="str">
        <f>IFERROR(IF('Overview - Section A'!$AN$5="Funding Request",VLOOKUP(E73,'Overview - Section A'!$M$30:$P$31,4,FALSE),IF(Z73="","",Z73)),"")</f>
        <v/>
      </c>
      <c r="S73" s="514" t="b">
        <f t="shared" ref="S73:S88" si="3">IFERROR(IF(D73&lt;&gt;"",TRUE,FALSE),FALSE)</f>
        <v>0</v>
      </c>
      <c r="T73" s="514" t="s">
        <v>1211</v>
      </c>
      <c r="U73" s="514" t="str">
        <f t="array" ref="U73">IFERROR(IF(OR(INDEX('Overview - Section A'!$AB$121:$AB$188,MATCH(LEFT(C73,255),LEFT('Overview - Section A'!$W$121:$W$188,255),0))=0,INDEX('Overview - Section A'!$AB$121:$AB$188,MATCH(LEFT(C73,255),LEFT('Overview - Section A'!$W$121:$W$188,255),0))="[Record ID]"),"",INDEX('Overview - Section A'!$AB$121:$AB$188,MATCH(LEFT(C73,255),LEFT('Overview - Section A'!$W$121:$W$188,255),0))),"")</f>
        <v/>
      </c>
      <c r="V73" s="515" t="str">
        <f>IFERROR(IF('Overview - Section A'!$AN$5="Funding Request",IF('Reference Records'!$B$157&lt;&gt;"",VLOOKUP(M73,'Reference Records'!$B$157:$C$158,2,FALSE),VLOOKUP(M73,'Reference Records'!$A$170:$C$596,3,FALSE)),VLOOKUP(M73,'Reference Records'!$A$599:$C$601,3,FALSE)),"")</f>
        <v/>
      </c>
      <c r="W73" s="516" t="s">
        <v>596</v>
      </c>
      <c r="X73" s="516"/>
      <c r="Y73" s="515"/>
      <c r="Z73" s="515"/>
      <c r="AA73" s="513"/>
      <c r="AB73" s="386"/>
      <c r="AC73" s="385"/>
    </row>
    <row r="74" spans="1:29" ht="47.1" customHeight="1" x14ac:dyDescent="0.25">
      <c r="A74" s="410">
        <v>66</v>
      </c>
      <c r="B74" s="506" t="str">
        <f>IFERROR(IF(D74="","",VLOOKUP(W74,'Reference records(soft deleted)'!$B$46:$D$62,3,FALSE)),"")</f>
        <v/>
      </c>
      <c r="C74" s="506" t="str">
        <f>IFERROR(IF(D74="","",VLOOKUP(X74,'Reference records(soft deleted)'!$B$110:$D$181,2,FALSE)),"")</f>
        <v/>
      </c>
      <c r="D74" s="507"/>
      <c r="E74" s="508" t="str">
        <f>IF('Overview - Section A'!$AN$5="Funding Request",IF(F74="Funding Request Place Holder","",F74),"")</f>
        <v/>
      </c>
      <c r="F74" s="509" t="str">
        <f>IFERROR(IF(Z74="","",VLOOKUP(Z74,'Overview - Section A'!$P$30:$Q$31,2,FALSE)),"")</f>
        <v/>
      </c>
      <c r="G74" s="510"/>
      <c r="H74" s="510"/>
      <c r="I74" s="510"/>
      <c r="J74" s="510"/>
      <c r="K74" s="510"/>
      <c r="L74" s="510"/>
      <c r="M74" s="508" t="str">
        <f t="shared" si="2"/>
        <v/>
      </c>
      <c r="N74" s="511"/>
      <c r="O74" s="512"/>
      <c r="P74" s="513"/>
      <c r="Q74" s="511"/>
      <c r="R74" s="514" t="str">
        <f>IFERROR(IF('Overview - Section A'!$AN$5="Funding Request",VLOOKUP(E74,'Overview - Section A'!$M$30:$P$31,4,FALSE),IF(Z74="","",Z74)),"")</f>
        <v/>
      </c>
      <c r="S74" s="514" t="b">
        <f t="shared" si="3"/>
        <v>0</v>
      </c>
      <c r="T74" s="514" t="s">
        <v>1212</v>
      </c>
      <c r="U74" s="514" t="str">
        <f t="array" ref="U74">IFERROR(IF(OR(INDEX('Overview - Section A'!$AB$121:$AB$188,MATCH(LEFT(C74,255),LEFT('Overview - Section A'!$W$121:$W$188,255),0))=0,INDEX('Overview - Section A'!$AB$121:$AB$188,MATCH(LEFT(C74,255),LEFT('Overview - Section A'!$W$121:$W$188,255),0))="[Record ID]"),"",INDEX('Overview - Section A'!$AB$121:$AB$188,MATCH(LEFT(C74,255),LEFT('Overview - Section A'!$W$121:$W$188,255),0))),"")</f>
        <v/>
      </c>
      <c r="V74" s="515" t="str">
        <f>IFERROR(IF('Overview - Section A'!$AN$5="Funding Request",IF('Reference Records'!$B$157&lt;&gt;"",VLOOKUP(M74,'Reference Records'!$B$157:$C$158,2,FALSE),VLOOKUP(M74,'Reference Records'!$A$170:$C$596,3,FALSE)),VLOOKUP(M74,'Reference Records'!$A$599:$C$601,3,FALSE)),"")</f>
        <v/>
      </c>
      <c r="W74" s="516" t="s">
        <v>596</v>
      </c>
      <c r="X74" s="516"/>
      <c r="Y74" s="515"/>
      <c r="Z74" s="515"/>
      <c r="AA74" s="513"/>
      <c r="AB74" s="386"/>
      <c r="AC74" s="385"/>
    </row>
    <row r="75" spans="1:29" ht="47.1" customHeight="1" x14ac:dyDescent="0.25">
      <c r="A75" s="410">
        <v>67</v>
      </c>
      <c r="B75" s="506" t="str">
        <f>IFERROR(IF(D75="","",VLOOKUP(W75,'Reference records(soft deleted)'!$B$46:$D$62,3,FALSE)),"")</f>
        <v/>
      </c>
      <c r="C75" s="506" t="str">
        <f>IFERROR(IF(D75="","",VLOOKUP(X75,'Reference records(soft deleted)'!$B$110:$D$181,2,FALSE)),"")</f>
        <v/>
      </c>
      <c r="D75" s="507"/>
      <c r="E75" s="508" t="str">
        <f>IF('Overview - Section A'!$AN$5="Funding Request",IF(F75="Funding Request Place Holder","",F75),"")</f>
        <v/>
      </c>
      <c r="F75" s="509" t="str">
        <f>IFERROR(IF(Z75="","",VLOOKUP(Z75,'Overview - Section A'!$P$30:$Q$31,2,FALSE)),"")</f>
        <v/>
      </c>
      <c r="G75" s="510"/>
      <c r="H75" s="510"/>
      <c r="I75" s="510"/>
      <c r="J75" s="510"/>
      <c r="K75" s="510"/>
      <c r="L75" s="510"/>
      <c r="M75" s="508" t="str">
        <f t="shared" si="2"/>
        <v/>
      </c>
      <c r="N75" s="511"/>
      <c r="O75" s="512"/>
      <c r="P75" s="513"/>
      <c r="Q75" s="511"/>
      <c r="R75" s="514" t="str">
        <f>IFERROR(IF('Overview - Section A'!$AN$5="Funding Request",VLOOKUP(E75,'Overview - Section A'!$M$30:$P$31,4,FALSE),IF(Z75="","",Z75)),"")</f>
        <v/>
      </c>
      <c r="S75" s="514" t="b">
        <f t="shared" si="3"/>
        <v>0</v>
      </c>
      <c r="T75" s="514" t="s">
        <v>1213</v>
      </c>
      <c r="U75" s="514" t="str">
        <f t="array" ref="U75">IFERROR(IF(OR(INDEX('Overview - Section A'!$AB$121:$AB$188,MATCH(LEFT(C75,255),LEFT('Overview - Section A'!$W$121:$W$188,255),0))=0,INDEX('Overview - Section A'!$AB$121:$AB$188,MATCH(LEFT(C75,255),LEFT('Overview - Section A'!$W$121:$W$188,255),0))="[Record ID]"),"",INDEX('Overview - Section A'!$AB$121:$AB$188,MATCH(LEFT(C75,255),LEFT('Overview - Section A'!$W$121:$W$188,255),0))),"")</f>
        <v/>
      </c>
      <c r="V75" s="515" t="str">
        <f>IFERROR(IF('Overview - Section A'!$AN$5="Funding Request",IF('Reference Records'!$B$157&lt;&gt;"",VLOOKUP(M75,'Reference Records'!$B$157:$C$158,2,FALSE),VLOOKUP(M75,'Reference Records'!$A$170:$C$596,3,FALSE)),VLOOKUP(M75,'Reference Records'!$A$599:$C$601,3,FALSE)),"")</f>
        <v/>
      </c>
      <c r="W75" s="516" t="s">
        <v>596</v>
      </c>
      <c r="X75" s="516"/>
      <c r="Y75" s="515"/>
      <c r="Z75" s="515"/>
      <c r="AA75" s="513"/>
      <c r="AB75" s="386"/>
      <c r="AC75" s="385"/>
    </row>
    <row r="76" spans="1:29" ht="47.1" customHeight="1" x14ac:dyDescent="0.25">
      <c r="A76" s="410">
        <v>68</v>
      </c>
      <c r="B76" s="506" t="str">
        <f>IFERROR(IF(D76="","",VLOOKUP(W76,'Reference records(soft deleted)'!$B$46:$D$62,3,FALSE)),"")</f>
        <v/>
      </c>
      <c r="C76" s="506" t="str">
        <f>IFERROR(IF(D76="","",VLOOKUP(X76,'Reference records(soft deleted)'!$B$110:$D$181,2,FALSE)),"")</f>
        <v/>
      </c>
      <c r="D76" s="507"/>
      <c r="E76" s="508" t="str">
        <f>IF('Overview - Section A'!$AN$5="Funding Request",IF(F76="Funding Request Place Holder","",F76),"")</f>
        <v/>
      </c>
      <c r="F76" s="509" t="str">
        <f>IFERROR(IF(Z76="","",VLOOKUP(Z76,'Overview - Section A'!$P$30:$Q$31,2,FALSE)),"")</f>
        <v/>
      </c>
      <c r="G76" s="510"/>
      <c r="H76" s="510"/>
      <c r="I76" s="510"/>
      <c r="J76" s="510"/>
      <c r="K76" s="510"/>
      <c r="L76" s="510"/>
      <c r="M76" s="508" t="str">
        <f t="shared" si="2"/>
        <v/>
      </c>
      <c r="N76" s="511"/>
      <c r="O76" s="512"/>
      <c r="P76" s="513"/>
      <c r="Q76" s="511"/>
      <c r="R76" s="514" t="str">
        <f>IFERROR(IF('Overview - Section A'!$AN$5="Funding Request",VLOOKUP(E76,'Overview - Section A'!$M$30:$P$31,4,FALSE),IF(Z76="","",Z76)),"")</f>
        <v/>
      </c>
      <c r="S76" s="514" t="b">
        <f t="shared" si="3"/>
        <v>0</v>
      </c>
      <c r="T76" s="514" t="s">
        <v>1214</v>
      </c>
      <c r="U76" s="514" t="str">
        <f t="array" ref="U76">IFERROR(IF(OR(INDEX('Overview - Section A'!$AB$121:$AB$188,MATCH(LEFT(C76,255),LEFT('Overview - Section A'!$W$121:$W$188,255),0))=0,INDEX('Overview - Section A'!$AB$121:$AB$188,MATCH(LEFT(C76,255),LEFT('Overview - Section A'!$W$121:$W$188,255),0))="[Record ID]"),"",INDEX('Overview - Section A'!$AB$121:$AB$188,MATCH(LEFT(C76,255),LEFT('Overview - Section A'!$W$121:$W$188,255),0))),"")</f>
        <v/>
      </c>
      <c r="V76" s="515" t="str">
        <f>IFERROR(IF('Overview - Section A'!$AN$5="Funding Request",IF('Reference Records'!$B$157&lt;&gt;"",VLOOKUP(M76,'Reference Records'!$B$157:$C$158,2,FALSE),VLOOKUP(M76,'Reference Records'!$A$170:$C$596,3,FALSE)),VLOOKUP(M76,'Reference Records'!$A$599:$C$601,3,FALSE)),"")</f>
        <v/>
      </c>
      <c r="W76" s="516" t="s">
        <v>596</v>
      </c>
      <c r="X76" s="516"/>
      <c r="Y76" s="515"/>
      <c r="Z76" s="515"/>
      <c r="AA76" s="513"/>
      <c r="AB76" s="386"/>
      <c r="AC76" s="385"/>
    </row>
    <row r="77" spans="1:29" ht="47.1" customHeight="1" x14ac:dyDescent="0.25">
      <c r="A77" s="410">
        <v>69</v>
      </c>
      <c r="B77" s="506" t="str">
        <f>IFERROR(IF(D77="","",VLOOKUP(W77,'Reference records(soft deleted)'!$B$46:$D$62,3,FALSE)),"")</f>
        <v/>
      </c>
      <c r="C77" s="506" t="str">
        <f>IFERROR(IF(D77="","",VLOOKUP(X77,'Reference records(soft deleted)'!$B$110:$D$181,2,FALSE)),"")</f>
        <v/>
      </c>
      <c r="D77" s="507"/>
      <c r="E77" s="508" t="str">
        <f>IF('Overview - Section A'!$AN$5="Funding Request",IF(F77="Funding Request Place Holder","",F77),"")</f>
        <v/>
      </c>
      <c r="F77" s="509" t="str">
        <f>IFERROR(IF(Z77="","",VLOOKUP(Z77,'Overview - Section A'!$P$30:$Q$31,2,FALSE)),"")</f>
        <v/>
      </c>
      <c r="G77" s="510"/>
      <c r="H77" s="510"/>
      <c r="I77" s="510"/>
      <c r="J77" s="510"/>
      <c r="K77" s="510"/>
      <c r="L77" s="510"/>
      <c r="M77" s="508" t="str">
        <f t="shared" si="2"/>
        <v/>
      </c>
      <c r="N77" s="511"/>
      <c r="O77" s="512"/>
      <c r="P77" s="513"/>
      <c r="Q77" s="511"/>
      <c r="R77" s="514" t="str">
        <f>IFERROR(IF('Overview - Section A'!$AN$5="Funding Request",VLOOKUP(E77,'Overview - Section A'!$M$30:$P$31,4,FALSE),IF(Z77="","",Z77)),"")</f>
        <v/>
      </c>
      <c r="S77" s="514" t="b">
        <f t="shared" si="3"/>
        <v>0</v>
      </c>
      <c r="T77" s="514" t="s">
        <v>1215</v>
      </c>
      <c r="U77" s="514" t="str">
        <f t="array" ref="U77">IFERROR(IF(OR(INDEX('Overview - Section A'!$AB$121:$AB$188,MATCH(LEFT(C77,255),LEFT('Overview - Section A'!$W$121:$W$188,255),0))=0,INDEX('Overview - Section A'!$AB$121:$AB$188,MATCH(LEFT(C77,255),LEFT('Overview - Section A'!$W$121:$W$188,255),0))="[Record ID]"),"",INDEX('Overview - Section A'!$AB$121:$AB$188,MATCH(LEFT(C77,255),LEFT('Overview - Section A'!$W$121:$W$188,255),0))),"")</f>
        <v/>
      </c>
      <c r="V77" s="515" t="str">
        <f>IFERROR(IF('Overview - Section A'!$AN$5="Funding Request",IF('Reference Records'!$B$157&lt;&gt;"",VLOOKUP(M77,'Reference Records'!$B$157:$C$158,2,FALSE),VLOOKUP(M77,'Reference Records'!$A$170:$C$596,3,FALSE)),VLOOKUP(M77,'Reference Records'!$A$599:$C$601,3,FALSE)),"")</f>
        <v/>
      </c>
      <c r="W77" s="516" t="s">
        <v>596</v>
      </c>
      <c r="X77" s="516"/>
      <c r="Y77" s="515"/>
      <c r="Z77" s="515"/>
      <c r="AA77" s="513"/>
      <c r="AB77" s="386"/>
      <c r="AC77" s="385"/>
    </row>
    <row r="78" spans="1:29" ht="47.1" customHeight="1" x14ac:dyDescent="0.25">
      <c r="A78" s="410">
        <v>70</v>
      </c>
      <c r="B78" s="506" t="str">
        <f>IFERROR(IF(D78="","",VLOOKUP(W78,'Reference records(soft deleted)'!$B$46:$D$62,3,FALSE)),"")</f>
        <v/>
      </c>
      <c r="C78" s="506" t="str">
        <f>IFERROR(IF(D78="","",VLOOKUP(X78,'Reference records(soft deleted)'!$B$110:$D$181,2,FALSE)),"")</f>
        <v/>
      </c>
      <c r="D78" s="507"/>
      <c r="E78" s="508" t="str">
        <f>IF('Overview - Section A'!$AN$5="Funding Request",IF(F78="Funding Request Place Holder","",F78),"")</f>
        <v/>
      </c>
      <c r="F78" s="509" t="str">
        <f>IFERROR(IF(Z78="","",VLOOKUP(Z78,'Overview - Section A'!$P$30:$Q$31,2,FALSE)),"")</f>
        <v/>
      </c>
      <c r="G78" s="510"/>
      <c r="H78" s="510"/>
      <c r="I78" s="510"/>
      <c r="J78" s="510"/>
      <c r="K78" s="510"/>
      <c r="L78" s="510"/>
      <c r="M78" s="508" t="str">
        <f t="shared" si="2"/>
        <v/>
      </c>
      <c r="N78" s="511"/>
      <c r="O78" s="512"/>
      <c r="P78" s="513"/>
      <c r="Q78" s="511"/>
      <c r="R78" s="514" t="str">
        <f>IFERROR(IF('Overview - Section A'!$AN$5="Funding Request",VLOOKUP(E78,'Overview - Section A'!$M$30:$P$31,4,FALSE),IF(Z78="","",Z78)),"")</f>
        <v/>
      </c>
      <c r="S78" s="514" t="b">
        <f t="shared" si="3"/>
        <v>0</v>
      </c>
      <c r="T78" s="514" t="s">
        <v>1216</v>
      </c>
      <c r="U78" s="514" t="str">
        <f t="array" ref="U78">IFERROR(IF(OR(INDEX('Overview - Section A'!$AB$121:$AB$188,MATCH(LEFT(C78,255),LEFT('Overview - Section A'!$W$121:$W$188,255),0))=0,INDEX('Overview - Section A'!$AB$121:$AB$188,MATCH(LEFT(C78,255),LEFT('Overview - Section A'!$W$121:$W$188,255),0))="[Record ID]"),"",INDEX('Overview - Section A'!$AB$121:$AB$188,MATCH(LEFT(C78,255),LEFT('Overview - Section A'!$W$121:$W$188,255),0))),"")</f>
        <v/>
      </c>
      <c r="V78" s="515" t="str">
        <f>IFERROR(IF('Overview - Section A'!$AN$5="Funding Request",IF('Reference Records'!$B$157&lt;&gt;"",VLOOKUP(M78,'Reference Records'!$B$157:$C$158,2,FALSE),VLOOKUP(M78,'Reference Records'!$A$170:$C$596,3,FALSE)),VLOOKUP(M78,'Reference Records'!$A$599:$C$601,3,FALSE)),"")</f>
        <v/>
      </c>
      <c r="W78" s="516" t="s">
        <v>596</v>
      </c>
      <c r="X78" s="516"/>
      <c r="Y78" s="515"/>
      <c r="Z78" s="515"/>
      <c r="AA78" s="513"/>
      <c r="AB78" s="386"/>
      <c r="AC78" s="385"/>
    </row>
    <row r="79" spans="1:29" ht="47.1" customHeight="1" x14ac:dyDescent="0.25">
      <c r="A79" s="410">
        <v>71</v>
      </c>
      <c r="B79" s="506" t="str">
        <f>IFERROR(IF(D79="","",VLOOKUP(W79,'Reference records(soft deleted)'!$B$46:$D$62,3,FALSE)),"")</f>
        <v/>
      </c>
      <c r="C79" s="506" t="str">
        <f>IFERROR(IF(D79="","",VLOOKUP(X79,'Reference records(soft deleted)'!$B$110:$D$181,2,FALSE)),"")</f>
        <v/>
      </c>
      <c r="D79" s="507"/>
      <c r="E79" s="508" t="str">
        <f>IF('Overview - Section A'!$AN$5="Funding Request",IF(F79="Funding Request Place Holder","",F79),"")</f>
        <v/>
      </c>
      <c r="F79" s="509" t="str">
        <f>IFERROR(IF(Z79="","",VLOOKUP(Z79,'Overview - Section A'!$P$30:$Q$31,2,FALSE)),"")</f>
        <v/>
      </c>
      <c r="G79" s="510"/>
      <c r="H79" s="510"/>
      <c r="I79" s="510"/>
      <c r="J79" s="510"/>
      <c r="K79" s="510"/>
      <c r="L79" s="510"/>
      <c r="M79" s="508" t="str">
        <f t="shared" si="2"/>
        <v/>
      </c>
      <c r="N79" s="511"/>
      <c r="O79" s="512"/>
      <c r="P79" s="513"/>
      <c r="Q79" s="511"/>
      <c r="R79" s="514" t="str">
        <f>IFERROR(IF('Overview - Section A'!$AN$5="Funding Request",VLOOKUP(E79,'Overview - Section A'!$M$30:$P$31,4,FALSE),IF(Z79="","",Z79)),"")</f>
        <v/>
      </c>
      <c r="S79" s="514" t="b">
        <f t="shared" si="3"/>
        <v>0</v>
      </c>
      <c r="T79" s="514" t="s">
        <v>1217</v>
      </c>
      <c r="U79" s="514" t="str">
        <f t="array" ref="U79">IFERROR(IF(OR(INDEX('Overview - Section A'!$AB$121:$AB$188,MATCH(LEFT(C79,255),LEFT('Overview - Section A'!$W$121:$W$188,255),0))=0,INDEX('Overview - Section A'!$AB$121:$AB$188,MATCH(LEFT(C79,255),LEFT('Overview - Section A'!$W$121:$W$188,255),0))="[Record ID]"),"",INDEX('Overview - Section A'!$AB$121:$AB$188,MATCH(LEFT(C79,255),LEFT('Overview - Section A'!$W$121:$W$188,255),0))),"")</f>
        <v/>
      </c>
      <c r="V79" s="515" t="str">
        <f>IFERROR(IF('Overview - Section A'!$AN$5="Funding Request",IF('Reference Records'!$B$157&lt;&gt;"",VLOOKUP(M79,'Reference Records'!$B$157:$C$158,2,FALSE),VLOOKUP(M79,'Reference Records'!$A$170:$C$596,3,FALSE)),VLOOKUP(M79,'Reference Records'!$A$599:$C$601,3,FALSE)),"")</f>
        <v/>
      </c>
      <c r="W79" s="516" t="s">
        <v>596</v>
      </c>
      <c r="X79" s="516"/>
      <c r="Y79" s="515"/>
      <c r="Z79" s="515"/>
      <c r="AA79" s="513"/>
      <c r="AB79" s="386"/>
      <c r="AC79" s="385"/>
    </row>
    <row r="80" spans="1:29" ht="47.1" customHeight="1" x14ac:dyDescent="0.25">
      <c r="A80" s="410">
        <v>72</v>
      </c>
      <c r="B80" s="506" t="str">
        <f>IFERROR(IF(D80="","",VLOOKUP(W80,'Reference records(soft deleted)'!$B$46:$D$62,3,FALSE)),"")</f>
        <v/>
      </c>
      <c r="C80" s="506" t="str">
        <f>IFERROR(IF(D80="","",VLOOKUP(X80,'Reference records(soft deleted)'!$B$110:$D$181,2,FALSE)),"")</f>
        <v/>
      </c>
      <c r="D80" s="507"/>
      <c r="E80" s="508" t="str">
        <f>IF('Overview - Section A'!$AN$5="Funding Request",IF(F80="Funding Request Place Holder","",F80),"")</f>
        <v/>
      </c>
      <c r="F80" s="509" t="str">
        <f>IFERROR(IF(Z80="","",VLOOKUP(Z80,'Overview - Section A'!$P$30:$Q$31,2,FALSE)),"")</f>
        <v/>
      </c>
      <c r="G80" s="510"/>
      <c r="H80" s="510"/>
      <c r="I80" s="510"/>
      <c r="J80" s="510"/>
      <c r="K80" s="510"/>
      <c r="L80" s="510"/>
      <c r="M80" s="508" t="str">
        <f t="shared" si="2"/>
        <v/>
      </c>
      <c r="N80" s="511"/>
      <c r="O80" s="512"/>
      <c r="P80" s="513"/>
      <c r="Q80" s="511"/>
      <c r="R80" s="514" t="str">
        <f>IFERROR(IF('Overview - Section A'!$AN$5="Funding Request",VLOOKUP(E80,'Overview - Section A'!$M$30:$P$31,4,FALSE),IF(Z80="","",Z80)),"")</f>
        <v/>
      </c>
      <c r="S80" s="514" t="b">
        <f t="shared" si="3"/>
        <v>0</v>
      </c>
      <c r="T80" s="514" t="s">
        <v>1218</v>
      </c>
      <c r="U80" s="514" t="str">
        <f t="array" ref="U80">IFERROR(IF(OR(INDEX('Overview - Section A'!$AB$121:$AB$188,MATCH(LEFT(C80,255),LEFT('Overview - Section A'!$W$121:$W$188,255),0))=0,INDEX('Overview - Section A'!$AB$121:$AB$188,MATCH(LEFT(C80,255),LEFT('Overview - Section A'!$W$121:$W$188,255),0))="[Record ID]"),"",INDEX('Overview - Section A'!$AB$121:$AB$188,MATCH(LEFT(C80,255),LEFT('Overview - Section A'!$W$121:$W$188,255),0))),"")</f>
        <v/>
      </c>
      <c r="V80" s="515" t="str">
        <f>IFERROR(IF('Overview - Section A'!$AN$5="Funding Request",IF('Reference Records'!$B$157&lt;&gt;"",VLOOKUP(M80,'Reference Records'!$B$157:$C$158,2,FALSE),VLOOKUP(M80,'Reference Records'!$A$170:$C$596,3,FALSE)),VLOOKUP(M80,'Reference Records'!$A$599:$C$601,3,FALSE)),"")</f>
        <v/>
      </c>
      <c r="W80" s="516" t="s">
        <v>596</v>
      </c>
      <c r="X80" s="516"/>
      <c r="Y80" s="515"/>
      <c r="Z80" s="515"/>
      <c r="AA80" s="513"/>
      <c r="AB80" s="386"/>
      <c r="AC80" s="385"/>
    </row>
    <row r="81" spans="1:40" ht="47.1" customHeight="1" x14ac:dyDescent="0.25">
      <c r="A81" s="410">
        <v>73</v>
      </c>
      <c r="B81" s="506" t="str">
        <f>IFERROR(IF(D81="","",VLOOKUP(W81,'Reference records(soft deleted)'!$B$46:$D$62,3,FALSE)),"")</f>
        <v/>
      </c>
      <c r="C81" s="506" t="str">
        <f>IFERROR(IF(D81="","",VLOOKUP(X81,'Reference records(soft deleted)'!$B$110:$D$181,2,FALSE)),"")</f>
        <v/>
      </c>
      <c r="D81" s="507"/>
      <c r="E81" s="508" t="str">
        <f>IF('Overview - Section A'!$AN$5="Funding Request",IF(F81="Funding Request Place Holder","",F81),"")</f>
        <v/>
      </c>
      <c r="F81" s="509" t="str">
        <f>IFERROR(IF(Z81="","",VLOOKUP(Z81,'Overview - Section A'!$P$30:$Q$31,2,FALSE)),"")</f>
        <v/>
      </c>
      <c r="G81" s="510"/>
      <c r="H81" s="510"/>
      <c r="I81" s="510"/>
      <c r="J81" s="510"/>
      <c r="K81" s="510"/>
      <c r="L81" s="510"/>
      <c r="M81" s="508" t="str">
        <f t="shared" si="2"/>
        <v/>
      </c>
      <c r="N81" s="511"/>
      <c r="O81" s="512"/>
      <c r="P81" s="513"/>
      <c r="Q81" s="511"/>
      <c r="R81" s="514" t="str">
        <f>IFERROR(IF('Overview - Section A'!$AN$5="Funding Request",VLOOKUP(E81,'Overview - Section A'!$M$30:$P$31,4,FALSE),IF(Z81="","",Z81)),"")</f>
        <v/>
      </c>
      <c r="S81" s="514" t="b">
        <f t="shared" si="3"/>
        <v>0</v>
      </c>
      <c r="T81" s="514" t="s">
        <v>1219</v>
      </c>
      <c r="U81" s="514" t="str">
        <f t="array" ref="U81">IFERROR(IF(OR(INDEX('Overview - Section A'!$AB$121:$AB$188,MATCH(LEFT(C81,255),LEFT('Overview - Section A'!$W$121:$W$188,255),0))=0,INDEX('Overview - Section A'!$AB$121:$AB$188,MATCH(LEFT(C81,255),LEFT('Overview - Section A'!$W$121:$W$188,255),0))="[Record ID]"),"",INDEX('Overview - Section A'!$AB$121:$AB$188,MATCH(LEFT(C81,255),LEFT('Overview - Section A'!$W$121:$W$188,255),0))),"")</f>
        <v/>
      </c>
      <c r="V81" s="515" t="str">
        <f>IFERROR(IF('Overview - Section A'!$AN$5="Funding Request",IF('Reference Records'!$B$157&lt;&gt;"",VLOOKUP(M81,'Reference Records'!$B$157:$C$158,2,FALSE),VLOOKUP(M81,'Reference Records'!$A$170:$C$596,3,FALSE)),VLOOKUP(M81,'Reference Records'!$A$599:$C$601,3,FALSE)),"")</f>
        <v/>
      </c>
      <c r="W81" s="516" t="s">
        <v>596</v>
      </c>
      <c r="X81" s="516"/>
      <c r="Y81" s="515"/>
      <c r="Z81" s="515"/>
      <c r="AA81" s="513"/>
      <c r="AB81" s="386"/>
      <c r="AC81" s="385"/>
    </row>
    <row r="82" spans="1:40" ht="47.1" customHeight="1" x14ac:dyDescent="0.25">
      <c r="A82" s="410">
        <v>74</v>
      </c>
      <c r="B82" s="506" t="str">
        <f>IFERROR(IF(D82="","",VLOOKUP(W82,'Reference records(soft deleted)'!$B$46:$D$62,3,FALSE)),"")</f>
        <v/>
      </c>
      <c r="C82" s="506" t="str">
        <f>IFERROR(IF(D82="","",VLOOKUP(X82,'Reference records(soft deleted)'!$B$110:$D$181,2,FALSE)),"")</f>
        <v/>
      </c>
      <c r="D82" s="507"/>
      <c r="E82" s="508" t="str">
        <f>IF('Overview - Section A'!$AN$5="Funding Request",IF(F82="Funding Request Place Holder","",F82),"")</f>
        <v/>
      </c>
      <c r="F82" s="509" t="str">
        <f>IFERROR(IF(Z82="","",VLOOKUP(Z82,'Overview - Section A'!$P$30:$Q$31,2,FALSE)),"")</f>
        <v/>
      </c>
      <c r="G82" s="510"/>
      <c r="H82" s="510"/>
      <c r="I82" s="510"/>
      <c r="J82" s="510"/>
      <c r="K82" s="510"/>
      <c r="L82" s="510"/>
      <c r="M82" s="508" t="str">
        <f t="shared" si="2"/>
        <v/>
      </c>
      <c r="N82" s="511"/>
      <c r="O82" s="512"/>
      <c r="P82" s="513"/>
      <c r="Q82" s="511"/>
      <c r="R82" s="514" t="str">
        <f>IFERROR(IF('Overview - Section A'!$AN$5="Funding Request",VLOOKUP(E82,'Overview - Section A'!$M$30:$P$31,4,FALSE),IF(Z82="","",Z82)),"")</f>
        <v/>
      </c>
      <c r="S82" s="514" t="b">
        <f t="shared" si="3"/>
        <v>0</v>
      </c>
      <c r="T82" s="514" t="s">
        <v>1220</v>
      </c>
      <c r="U82" s="514" t="str">
        <f t="array" ref="U82">IFERROR(IF(OR(INDEX('Overview - Section A'!$AB$121:$AB$188,MATCH(LEFT(C82,255),LEFT('Overview - Section A'!$W$121:$W$188,255),0))=0,INDEX('Overview - Section A'!$AB$121:$AB$188,MATCH(LEFT(C82,255),LEFT('Overview - Section A'!$W$121:$W$188,255),0))="[Record ID]"),"",INDEX('Overview - Section A'!$AB$121:$AB$188,MATCH(LEFT(C82,255),LEFT('Overview - Section A'!$W$121:$W$188,255),0))),"")</f>
        <v/>
      </c>
      <c r="V82" s="515" t="str">
        <f>IFERROR(IF('Overview - Section A'!$AN$5="Funding Request",IF('Reference Records'!$B$157&lt;&gt;"",VLOOKUP(M82,'Reference Records'!$B$157:$C$158,2,FALSE),VLOOKUP(M82,'Reference Records'!$A$170:$C$596,3,FALSE)),VLOOKUP(M82,'Reference Records'!$A$599:$C$601,3,FALSE)),"")</f>
        <v/>
      </c>
      <c r="W82" s="516" t="s">
        <v>596</v>
      </c>
      <c r="X82" s="516"/>
      <c r="Y82" s="515"/>
      <c r="Z82" s="515"/>
      <c r="AA82" s="513"/>
      <c r="AB82" s="386"/>
      <c r="AC82" s="385"/>
    </row>
    <row r="83" spans="1:40" ht="47.1" customHeight="1" x14ac:dyDescent="0.25">
      <c r="A83" s="410">
        <v>75</v>
      </c>
      <c r="B83" s="506" t="str">
        <f>IFERROR(IF(D83="","",VLOOKUP(W83,'Reference records(soft deleted)'!$B$46:$D$62,3,FALSE)),"")</f>
        <v/>
      </c>
      <c r="C83" s="506" t="str">
        <f>IFERROR(IF(D83="","",VLOOKUP(X83,'Reference records(soft deleted)'!$B$110:$D$181,2,FALSE)),"")</f>
        <v/>
      </c>
      <c r="D83" s="507"/>
      <c r="E83" s="508" t="str">
        <f>IF('Overview - Section A'!$AN$5="Funding Request",IF(F83="Funding Request Place Holder","",F83),"")</f>
        <v/>
      </c>
      <c r="F83" s="509" t="str">
        <f>IFERROR(IF(Z83="","",VLOOKUP(Z83,'Overview - Section A'!$P$30:$Q$31,2,FALSE)),"")</f>
        <v/>
      </c>
      <c r="G83" s="510"/>
      <c r="H83" s="510"/>
      <c r="I83" s="510"/>
      <c r="J83" s="510"/>
      <c r="K83" s="510"/>
      <c r="L83" s="510"/>
      <c r="M83" s="508" t="str">
        <f t="shared" si="2"/>
        <v/>
      </c>
      <c r="N83" s="511"/>
      <c r="O83" s="512"/>
      <c r="P83" s="513"/>
      <c r="Q83" s="511"/>
      <c r="R83" s="514" t="str">
        <f>IFERROR(IF('Overview - Section A'!$AN$5="Funding Request",VLOOKUP(E83,'Overview - Section A'!$M$30:$P$31,4,FALSE),IF(Z83="","",Z83)),"")</f>
        <v/>
      </c>
      <c r="S83" s="514" t="b">
        <f t="shared" si="3"/>
        <v>0</v>
      </c>
      <c r="T83" s="514" t="s">
        <v>1221</v>
      </c>
      <c r="U83" s="514" t="str">
        <f t="array" ref="U83">IFERROR(IF(OR(INDEX('Overview - Section A'!$AB$121:$AB$188,MATCH(LEFT(C83,255),LEFT('Overview - Section A'!$W$121:$W$188,255),0))=0,INDEX('Overview - Section A'!$AB$121:$AB$188,MATCH(LEFT(C83,255),LEFT('Overview - Section A'!$W$121:$W$188,255),0))="[Record ID]"),"",INDEX('Overview - Section A'!$AB$121:$AB$188,MATCH(LEFT(C83,255),LEFT('Overview - Section A'!$W$121:$W$188,255),0))),"")</f>
        <v/>
      </c>
      <c r="V83" s="515" t="str">
        <f>IFERROR(IF('Overview - Section A'!$AN$5="Funding Request",IF('Reference Records'!$B$157&lt;&gt;"",VLOOKUP(M83,'Reference Records'!$B$157:$C$158,2,FALSE),VLOOKUP(M83,'Reference Records'!$A$170:$C$596,3,FALSE)),VLOOKUP(M83,'Reference Records'!$A$599:$C$601,3,FALSE)),"")</f>
        <v/>
      </c>
      <c r="W83" s="516" t="s">
        <v>596</v>
      </c>
      <c r="X83" s="516"/>
      <c r="Y83" s="515"/>
      <c r="Z83" s="515"/>
      <c r="AA83" s="513"/>
      <c r="AB83" s="386"/>
      <c r="AC83" s="385"/>
    </row>
    <row r="84" spans="1:40" ht="47.1" customHeight="1" x14ac:dyDescent="0.25">
      <c r="A84" s="410">
        <v>76</v>
      </c>
      <c r="B84" s="506" t="str">
        <f>IFERROR(IF(D84="","",VLOOKUP(W84,'Reference records(soft deleted)'!$B$46:$D$62,3,FALSE)),"")</f>
        <v/>
      </c>
      <c r="C84" s="506" t="str">
        <f>IFERROR(IF(D84="","",VLOOKUP(X84,'Reference records(soft deleted)'!$B$110:$D$181,2,FALSE)),"")</f>
        <v/>
      </c>
      <c r="D84" s="507"/>
      <c r="E84" s="508" t="str">
        <f>IF('Overview - Section A'!$AN$5="Funding Request",IF(F84="Funding Request Place Holder","",F84),"")</f>
        <v/>
      </c>
      <c r="F84" s="509" t="str">
        <f>IFERROR(IF(Z84="","",VLOOKUP(Z84,'Overview - Section A'!$P$30:$Q$31,2,FALSE)),"")</f>
        <v/>
      </c>
      <c r="G84" s="510"/>
      <c r="H84" s="510"/>
      <c r="I84" s="510"/>
      <c r="J84" s="510"/>
      <c r="K84" s="510"/>
      <c r="L84" s="510"/>
      <c r="M84" s="508" t="str">
        <f t="shared" si="2"/>
        <v/>
      </c>
      <c r="N84" s="511"/>
      <c r="O84" s="512"/>
      <c r="P84" s="513"/>
      <c r="Q84" s="511"/>
      <c r="R84" s="514" t="str">
        <f>IFERROR(IF('Overview - Section A'!$AN$5="Funding Request",VLOOKUP(E84,'Overview - Section A'!$M$30:$P$31,4,FALSE),IF(Z84="","",Z84)),"")</f>
        <v/>
      </c>
      <c r="S84" s="514" t="b">
        <f t="shared" si="3"/>
        <v>0</v>
      </c>
      <c r="T84" s="514" t="s">
        <v>1222</v>
      </c>
      <c r="U84" s="514" t="str">
        <f t="array" ref="U84">IFERROR(IF(OR(INDEX('Overview - Section A'!$AB$121:$AB$188,MATCH(LEFT(C84,255),LEFT('Overview - Section A'!$W$121:$W$188,255),0))=0,INDEX('Overview - Section A'!$AB$121:$AB$188,MATCH(LEFT(C84,255),LEFT('Overview - Section A'!$W$121:$W$188,255),0))="[Record ID]"),"",INDEX('Overview - Section A'!$AB$121:$AB$188,MATCH(LEFT(C84,255),LEFT('Overview - Section A'!$W$121:$W$188,255),0))),"")</f>
        <v/>
      </c>
      <c r="V84" s="515" t="str">
        <f>IFERROR(IF('Overview - Section A'!$AN$5="Funding Request",IF('Reference Records'!$B$157&lt;&gt;"",VLOOKUP(M84,'Reference Records'!$B$157:$C$158,2,FALSE),VLOOKUP(M84,'Reference Records'!$A$170:$C$596,3,FALSE)),VLOOKUP(M84,'Reference Records'!$A$599:$C$601,3,FALSE)),"")</f>
        <v/>
      </c>
      <c r="W84" s="516" t="s">
        <v>596</v>
      </c>
      <c r="X84" s="516"/>
      <c r="Y84" s="515"/>
      <c r="Z84" s="515"/>
      <c r="AA84" s="513"/>
      <c r="AB84" s="386"/>
      <c r="AC84" s="385"/>
    </row>
    <row r="85" spans="1:40" ht="47.1" customHeight="1" x14ac:dyDescent="0.25">
      <c r="A85" s="410">
        <v>77</v>
      </c>
      <c r="B85" s="506" t="str">
        <f>IFERROR(IF(D85="","",VLOOKUP(W85,'Reference records(soft deleted)'!$B$46:$D$62,3,FALSE)),"")</f>
        <v/>
      </c>
      <c r="C85" s="506" t="str">
        <f>IFERROR(IF(D85="","",VLOOKUP(X85,'Reference records(soft deleted)'!$B$110:$D$181,2,FALSE)),"")</f>
        <v/>
      </c>
      <c r="D85" s="507"/>
      <c r="E85" s="508" t="str">
        <f>IF('Overview - Section A'!$AN$5="Funding Request",IF(F85="Funding Request Place Holder","",F85),"")</f>
        <v/>
      </c>
      <c r="F85" s="509" t="str">
        <f>IFERROR(IF(Z85="","",VLOOKUP(Z85,'Overview - Section A'!$P$30:$Q$31,2,FALSE)),"")</f>
        <v/>
      </c>
      <c r="G85" s="510"/>
      <c r="H85" s="510"/>
      <c r="I85" s="510"/>
      <c r="J85" s="510"/>
      <c r="K85" s="510"/>
      <c r="L85" s="510"/>
      <c r="M85" s="508" t="str">
        <f t="shared" si="2"/>
        <v/>
      </c>
      <c r="N85" s="511"/>
      <c r="O85" s="512"/>
      <c r="P85" s="513"/>
      <c r="Q85" s="511"/>
      <c r="R85" s="514" t="str">
        <f>IFERROR(IF('Overview - Section A'!$AN$5="Funding Request",VLOOKUP(E85,'Overview - Section A'!$M$30:$P$31,4,FALSE),IF(Z85="","",Z85)),"")</f>
        <v/>
      </c>
      <c r="S85" s="514" t="b">
        <f t="shared" si="3"/>
        <v>0</v>
      </c>
      <c r="T85" s="514" t="s">
        <v>1223</v>
      </c>
      <c r="U85" s="514" t="str">
        <f t="array" ref="U85">IFERROR(IF(OR(INDEX('Overview - Section A'!$AB$121:$AB$188,MATCH(LEFT(C85,255),LEFT('Overview - Section A'!$W$121:$W$188,255),0))=0,INDEX('Overview - Section A'!$AB$121:$AB$188,MATCH(LEFT(C85,255),LEFT('Overview - Section A'!$W$121:$W$188,255),0))="[Record ID]"),"",INDEX('Overview - Section A'!$AB$121:$AB$188,MATCH(LEFT(C85,255),LEFT('Overview - Section A'!$W$121:$W$188,255),0))),"")</f>
        <v/>
      </c>
      <c r="V85" s="515" t="str">
        <f>IFERROR(IF('Overview - Section A'!$AN$5="Funding Request",IF('Reference Records'!$B$157&lt;&gt;"",VLOOKUP(M85,'Reference Records'!$B$157:$C$158,2,FALSE),VLOOKUP(M85,'Reference Records'!$A$170:$C$596,3,FALSE)),VLOOKUP(M85,'Reference Records'!$A$599:$C$601,3,FALSE)),"")</f>
        <v/>
      </c>
      <c r="W85" s="516" t="s">
        <v>596</v>
      </c>
      <c r="X85" s="516"/>
      <c r="Y85" s="515"/>
      <c r="Z85" s="515"/>
      <c r="AA85" s="513"/>
      <c r="AB85" s="386"/>
      <c r="AC85" s="385"/>
    </row>
    <row r="86" spans="1:40" ht="47.1" customHeight="1" x14ac:dyDescent="0.25">
      <c r="A86" s="410">
        <v>78</v>
      </c>
      <c r="B86" s="506" t="str">
        <f>IFERROR(IF(D86="","",VLOOKUP(W86,'Reference records(soft deleted)'!$B$46:$D$62,3,FALSE)),"")</f>
        <v/>
      </c>
      <c r="C86" s="506" t="str">
        <f>IFERROR(IF(D86="","",VLOOKUP(X86,'Reference records(soft deleted)'!$B$110:$D$181,2,FALSE)),"")</f>
        <v/>
      </c>
      <c r="D86" s="507"/>
      <c r="E86" s="508" t="str">
        <f>IF('Overview - Section A'!$AN$5="Funding Request",IF(F86="Funding Request Place Holder","",F86),"")</f>
        <v/>
      </c>
      <c r="F86" s="509" t="str">
        <f>IFERROR(IF(Z86="","",VLOOKUP(Z86,'Overview - Section A'!$P$30:$Q$31,2,FALSE)),"")</f>
        <v/>
      </c>
      <c r="G86" s="510"/>
      <c r="H86" s="510"/>
      <c r="I86" s="510"/>
      <c r="J86" s="510"/>
      <c r="K86" s="510"/>
      <c r="L86" s="510"/>
      <c r="M86" s="508" t="str">
        <f t="shared" si="2"/>
        <v/>
      </c>
      <c r="N86" s="511"/>
      <c r="O86" s="512"/>
      <c r="P86" s="513"/>
      <c r="Q86" s="511"/>
      <c r="R86" s="514" t="str">
        <f>IFERROR(IF('Overview - Section A'!$AN$5="Funding Request",VLOOKUP(E86,'Overview - Section A'!$M$30:$P$31,4,FALSE),IF(Z86="","",Z86)),"")</f>
        <v/>
      </c>
      <c r="S86" s="514" t="b">
        <f t="shared" si="3"/>
        <v>0</v>
      </c>
      <c r="T86" s="514" t="s">
        <v>1224</v>
      </c>
      <c r="U86" s="514" t="str">
        <f t="array" ref="U86">IFERROR(IF(OR(INDEX('Overview - Section A'!$AB$121:$AB$188,MATCH(LEFT(C86,255),LEFT('Overview - Section A'!$W$121:$W$188,255),0))=0,INDEX('Overview - Section A'!$AB$121:$AB$188,MATCH(LEFT(C86,255),LEFT('Overview - Section A'!$W$121:$W$188,255),0))="[Record ID]"),"",INDEX('Overview - Section A'!$AB$121:$AB$188,MATCH(LEFT(C86,255),LEFT('Overview - Section A'!$W$121:$W$188,255),0))),"")</f>
        <v/>
      </c>
      <c r="V86" s="515" t="str">
        <f>IFERROR(IF('Overview - Section A'!$AN$5="Funding Request",IF('Reference Records'!$B$157&lt;&gt;"",VLOOKUP(M86,'Reference Records'!$B$157:$C$158,2,FALSE),VLOOKUP(M86,'Reference Records'!$A$170:$C$596,3,FALSE)),VLOOKUP(M86,'Reference Records'!$A$599:$C$601,3,FALSE)),"")</f>
        <v/>
      </c>
      <c r="W86" s="516" t="s">
        <v>596</v>
      </c>
      <c r="X86" s="516"/>
      <c r="Y86" s="515"/>
      <c r="Z86" s="515"/>
      <c r="AA86" s="513"/>
      <c r="AB86" s="386"/>
      <c r="AC86" s="385"/>
    </row>
    <row r="87" spans="1:40" ht="47.1" customHeight="1" x14ac:dyDescent="0.25">
      <c r="A87" s="410">
        <v>79</v>
      </c>
      <c r="B87" s="506" t="str">
        <f>IFERROR(IF(D87="","",VLOOKUP(W87,'Reference records(soft deleted)'!$B$46:$D$62,3,FALSE)),"")</f>
        <v/>
      </c>
      <c r="C87" s="506" t="str">
        <f>IFERROR(IF(D87="","",VLOOKUP(X87,'Reference records(soft deleted)'!$B$110:$D$181,2,FALSE)),"")</f>
        <v/>
      </c>
      <c r="D87" s="507"/>
      <c r="E87" s="508" t="str">
        <f>IF('Overview - Section A'!$AN$5="Funding Request",IF(F87="Funding Request Place Holder","",F87),"")</f>
        <v/>
      </c>
      <c r="F87" s="509" t="str">
        <f>IFERROR(IF(Z87="","",VLOOKUP(Z87,'Overview - Section A'!$P$30:$Q$31,2,FALSE)),"")</f>
        <v/>
      </c>
      <c r="G87" s="510"/>
      <c r="H87" s="510"/>
      <c r="I87" s="510"/>
      <c r="J87" s="510"/>
      <c r="K87" s="510"/>
      <c r="L87" s="510"/>
      <c r="M87" s="508" t="str">
        <f t="shared" si="2"/>
        <v/>
      </c>
      <c r="N87" s="511"/>
      <c r="O87" s="512"/>
      <c r="P87" s="513"/>
      <c r="Q87" s="511"/>
      <c r="R87" s="514" t="str">
        <f>IFERROR(IF('Overview - Section A'!$AN$5="Funding Request",VLOOKUP(E87,'Overview - Section A'!$M$30:$P$31,4,FALSE),IF(Z87="","",Z87)),"")</f>
        <v/>
      </c>
      <c r="S87" s="514" t="b">
        <f t="shared" si="3"/>
        <v>0</v>
      </c>
      <c r="T87" s="514" t="s">
        <v>1225</v>
      </c>
      <c r="U87" s="514" t="str">
        <f t="array" ref="U87">IFERROR(IF(OR(INDEX('Overview - Section A'!$AB$121:$AB$188,MATCH(LEFT(C87,255),LEFT('Overview - Section A'!$W$121:$W$188,255),0))=0,INDEX('Overview - Section A'!$AB$121:$AB$188,MATCH(LEFT(C87,255),LEFT('Overview - Section A'!$W$121:$W$188,255),0))="[Record ID]"),"",INDEX('Overview - Section A'!$AB$121:$AB$188,MATCH(LEFT(C87,255),LEFT('Overview - Section A'!$W$121:$W$188,255),0))),"")</f>
        <v/>
      </c>
      <c r="V87" s="515" t="str">
        <f>IFERROR(IF('Overview - Section A'!$AN$5="Funding Request",IF('Reference Records'!$B$157&lt;&gt;"",VLOOKUP(M87,'Reference Records'!$B$157:$C$158,2,FALSE),VLOOKUP(M87,'Reference Records'!$A$170:$C$596,3,FALSE)),VLOOKUP(M87,'Reference Records'!$A$599:$C$601,3,FALSE)),"")</f>
        <v/>
      </c>
      <c r="W87" s="516" t="s">
        <v>596</v>
      </c>
      <c r="X87" s="516"/>
      <c r="Y87" s="515"/>
      <c r="Z87" s="515"/>
      <c r="AA87" s="513"/>
      <c r="AB87" s="386"/>
      <c r="AC87" s="385"/>
    </row>
    <row r="88" spans="1:40" ht="47.1" customHeight="1" x14ac:dyDescent="0.25">
      <c r="A88" s="410">
        <v>80</v>
      </c>
      <c r="B88" s="506" t="str">
        <f>IFERROR(IF(D88="","",VLOOKUP(W88,'Reference records(soft deleted)'!$B$46:$D$62,3,FALSE)),"")</f>
        <v/>
      </c>
      <c r="C88" s="506" t="str">
        <f>IFERROR(IF(D88="","",VLOOKUP(X88,'Reference records(soft deleted)'!$B$110:$D$181,2,FALSE)),"")</f>
        <v/>
      </c>
      <c r="D88" s="507"/>
      <c r="E88" s="508" t="str">
        <f>IF('Overview - Section A'!$AN$5="Funding Request",IF(F88="Funding Request Place Holder","",F88),"")</f>
        <v/>
      </c>
      <c r="F88" s="509" t="str">
        <f>IFERROR(IF(Z88="","",VLOOKUP(Z88,'Overview - Section A'!$P$30:$Q$31,2,FALSE)),"")</f>
        <v/>
      </c>
      <c r="G88" s="510"/>
      <c r="H88" s="510"/>
      <c r="I88" s="510"/>
      <c r="J88" s="510"/>
      <c r="K88" s="510"/>
      <c r="L88" s="510"/>
      <c r="M88" s="508" t="str">
        <f t="shared" si="2"/>
        <v/>
      </c>
      <c r="N88" s="511"/>
      <c r="O88" s="512"/>
      <c r="P88" s="513"/>
      <c r="Q88" s="511"/>
      <c r="R88" s="514" t="str">
        <f>IFERROR(IF('Overview - Section A'!$AN$5="Funding Request",VLOOKUP(E88,'Overview - Section A'!$M$30:$P$31,4,FALSE),IF(Z88="","",Z88)),"")</f>
        <v/>
      </c>
      <c r="S88" s="514" t="b">
        <f t="shared" si="3"/>
        <v>0</v>
      </c>
      <c r="T88" s="514" t="s">
        <v>1226</v>
      </c>
      <c r="U88" s="514" t="str">
        <f t="array" ref="U88">IFERROR(IF(OR(INDEX('Overview - Section A'!$AB$121:$AB$188,MATCH(LEFT(C88,255),LEFT('Overview - Section A'!$W$121:$W$188,255),0))=0,INDEX('Overview - Section A'!$AB$121:$AB$188,MATCH(LEFT(C88,255),LEFT('Overview - Section A'!$W$121:$W$188,255),0))="[Record ID]"),"",INDEX('Overview - Section A'!$AB$121:$AB$188,MATCH(LEFT(C88,255),LEFT('Overview - Section A'!$W$121:$W$188,255),0))),"")</f>
        <v/>
      </c>
      <c r="V88" s="515" t="str">
        <f>IFERROR(IF('Overview - Section A'!$AN$5="Funding Request",IF('Reference Records'!$B$157&lt;&gt;"",VLOOKUP(M88,'Reference Records'!$B$157:$C$158,2,FALSE),VLOOKUP(M88,'Reference Records'!$A$170:$C$596,3,FALSE)),VLOOKUP(M88,'Reference Records'!$A$599:$C$601,3,FALSE)),"")</f>
        <v/>
      </c>
      <c r="W88" s="516" t="s">
        <v>596</v>
      </c>
      <c r="X88" s="516"/>
      <c r="Y88" s="515"/>
      <c r="Z88" s="515"/>
      <c r="AA88" s="513"/>
      <c r="AB88" s="386"/>
      <c r="AC88" s="385"/>
    </row>
    <row r="89" spans="1:40" ht="1.5" customHeight="1" thickBot="1" x14ac:dyDescent="0.3">
      <c r="A89" s="64"/>
      <c r="B89" s="65"/>
      <c r="C89" s="65"/>
      <c r="D89" s="65"/>
      <c r="E89" s="65"/>
      <c r="F89" s="65"/>
      <c r="G89" s="65"/>
      <c r="H89" s="65"/>
      <c r="I89" s="65"/>
      <c r="J89" s="65"/>
      <c r="K89" s="65"/>
      <c r="L89" s="65"/>
      <c r="M89" s="65"/>
      <c r="N89" s="65"/>
      <c r="O89" s="65"/>
      <c r="P89" s="65"/>
      <c r="Q89" s="65"/>
      <c r="R89" s="65"/>
      <c r="S89" s="65"/>
      <c r="T89" s="65"/>
      <c r="U89" s="65"/>
      <c r="V89" s="60"/>
      <c r="AC89" s="60"/>
    </row>
    <row r="90" spans="1:40" ht="35.85" customHeight="1" thickBot="1" x14ac:dyDescent="0.3">
      <c r="E90" s="67"/>
      <c r="F90" s="67"/>
      <c r="G90" s="67"/>
      <c r="H90" s="67"/>
      <c r="I90" s="67"/>
      <c r="J90" s="67"/>
      <c r="K90" s="67"/>
      <c r="L90" s="67"/>
      <c r="M90" s="67"/>
      <c r="N90" s="67"/>
      <c r="W90" s="48"/>
      <c r="X90" s="48"/>
      <c r="Y90" s="48"/>
      <c r="Z90" s="48"/>
      <c r="AA90" s="48"/>
      <c r="AB90" s="48"/>
      <c r="AC90" s="48"/>
    </row>
    <row r="91" spans="1:40" ht="45.75" customHeight="1" thickBot="1" x14ac:dyDescent="0.3">
      <c r="A91" s="572" t="s">
        <v>307</v>
      </c>
      <c r="B91" s="573"/>
      <c r="C91" s="573"/>
      <c r="D91" s="573"/>
      <c r="E91" s="573"/>
      <c r="F91" s="573"/>
      <c r="G91" s="573"/>
      <c r="H91" s="573"/>
      <c r="I91" s="573"/>
      <c r="J91" s="573"/>
      <c r="K91" s="573"/>
      <c r="L91" s="573"/>
      <c r="M91" s="573"/>
      <c r="N91" s="573"/>
      <c r="O91" s="49"/>
    </row>
    <row r="92" spans="1:40" ht="45.75" customHeight="1" x14ac:dyDescent="0.25">
      <c r="A92" s="423" t="s">
        <v>305</v>
      </c>
      <c r="B92" s="423" t="s">
        <v>306</v>
      </c>
      <c r="C92" s="423" t="s">
        <v>240</v>
      </c>
      <c r="D92" s="423" t="s">
        <v>308</v>
      </c>
      <c r="E92" s="423" t="s">
        <v>309</v>
      </c>
      <c r="F92" s="440"/>
      <c r="G92" s="427" t="s">
        <v>30</v>
      </c>
      <c r="H92" s="427" t="s">
        <v>0</v>
      </c>
      <c r="I92" s="427" t="s">
        <v>61</v>
      </c>
      <c r="J92" s="427" t="s">
        <v>28</v>
      </c>
      <c r="K92" s="427" t="s">
        <v>62</v>
      </c>
      <c r="L92" s="517" t="s">
        <v>30</v>
      </c>
      <c r="M92" s="423" t="s">
        <v>233</v>
      </c>
      <c r="N92" s="424" t="s">
        <v>234</v>
      </c>
      <c r="O92" s="50"/>
    </row>
    <row r="93" spans="1:40" ht="157.5" hidden="1" x14ac:dyDescent="0.25">
      <c r="A93" s="410" t="s">
        <v>58</v>
      </c>
      <c r="B93" s="428" t="str">
        <f>IF(A93=A92,"",IF(VLOOKUP(A93,$A$8:$D$90,4,FALSE)=0,"",VLOOKUP(A93,$A$8:$D$90,4,FALSE)))</f>
        <v>[Key Activity Local]</v>
      </c>
      <c r="C93" s="502" t="str">
        <f ca="1">TEXT(IFERROR(INDEX('Overview - Section A'!$A$37:$A$44,MATCH(G93,'Overview - Section A'!$U$37:$U$44,0)),""),"d-mmm-yy") &amp;" to " &amp; TEXT(IFERROR(INDEX('Overview - Section A'!$E$37:$E$44,MATCH(G93,'Overview - Section A'!$U$37:$U$44,0)),""),"d-mmm-yy")</f>
        <v xml:space="preserve"> to </v>
      </c>
      <c r="D93" s="518" t="s">
        <v>232</v>
      </c>
      <c r="E93" s="518" t="s">
        <v>231</v>
      </c>
      <c r="F93" s="519"/>
      <c r="G93" s="520" t="s">
        <v>29</v>
      </c>
      <c r="H93" s="520" t="s">
        <v>15</v>
      </c>
      <c r="I93" s="504" t="b">
        <f>IFERROR(TRUE,FALSE)</f>
        <v>1</v>
      </c>
      <c r="J93" s="504" t="b">
        <f>IFERROR(IF(VLOOKUP(A93,$A$8:$D$90,4,FALSE)&lt;&gt;"",TRUE,FALSE),FALSE)</f>
        <v>1</v>
      </c>
      <c r="K93" s="504" t="str">
        <f>IFERROR(VLOOKUP(A93,$A$8:$T$90,20,FALSE),"")</f>
        <v>[Record ID]</v>
      </c>
      <c r="L93" s="521" t="s">
        <v>29</v>
      </c>
      <c r="M93" s="518" t="s">
        <v>59</v>
      </c>
      <c r="N93" s="518" t="s">
        <v>60</v>
      </c>
      <c r="O93" s="50"/>
      <c r="AM93" s="5"/>
      <c r="AN93" s="5"/>
    </row>
    <row r="94" spans="1:40" ht="283.5" x14ac:dyDescent="0.25">
      <c r="A94" s="410">
        <v>1</v>
      </c>
      <c r="B94" s="428" t="str">
        <f t="shared" ref="B94:B157" si="4">IF(A94=A93,"",IF(VLOOKUP(A94,$A$8:$D$90,4,FALSE)=0,"",VLOOKUP(A94,$A$8:$D$90,4,FALSE)))</f>
        <v/>
      </c>
      <c r="C94" s="502" t="str">
        <f ca="1">TEXT(IFERROR(INDEX('Overview - Section A'!$A$37:$A$44,MATCH(G94,'Overview - Section A'!$U$37:$U$44,0)),""),"d-mmm-yy") &amp;" to " &amp; TEXT(IFERROR(INDEX('Overview - Section A'!$E$37:$E$44,MATCH(G94,'Overview - Section A'!$U$37:$U$44,0)),""),"d-mmm-yy")</f>
        <v>d-janv-yy to d-juin-yy</v>
      </c>
      <c r="D94" s="518"/>
      <c r="E94" s="518"/>
      <c r="F94" s="519"/>
      <c r="G94" s="520" t="s">
        <v>462</v>
      </c>
      <c r="H94" s="520">
        <v>43281</v>
      </c>
      <c r="I94" s="504" t="b">
        <f t="shared" ref="I94:I157" si="5">IFERROR(TRUE,FALSE)</f>
        <v>1</v>
      </c>
      <c r="J94" s="504" t="b">
        <f t="shared" ref="J94:J157" si="6">IFERROR(IF(VLOOKUP(A94,$A$8:$D$90,4,FALSE)&lt;&gt;"",TRUE,FALSE),FALSE)</f>
        <v>0</v>
      </c>
      <c r="K94" s="504" t="str">
        <f t="shared" ref="K94:K157" si="7">IFERROR(VLOOKUP(A94,$A$8:$T$90,20,FALSE),"")</f>
        <v>a1N36000009o6Q1EAI</v>
      </c>
      <c r="L94" s="521" t="s">
        <v>1227</v>
      </c>
      <c r="M94" s="518"/>
      <c r="N94" s="518"/>
      <c r="O94" s="50"/>
      <c r="AM94" s="5"/>
      <c r="AN94" s="5"/>
    </row>
    <row r="95" spans="1:40" ht="283.5" x14ac:dyDescent="0.25">
      <c r="A95" s="410">
        <v>1</v>
      </c>
      <c r="B95" s="428" t="str">
        <f t="shared" si="4"/>
        <v/>
      </c>
      <c r="C95" s="502" t="str">
        <f ca="1">TEXT(IFERROR(INDEX('Overview - Section A'!$A$37:$A$44,MATCH(G95,'Overview - Section A'!$U$37:$U$44,0)),""),"d-mmm-yy") &amp;" to " &amp; TEXT(IFERROR(INDEX('Overview - Section A'!$E$37:$E$44,MATCH(G95,'Overview - Section A'!$U$37:$U$44,0)),""),"d-mmm-yy")</f>
        <v>d-juil-yy to d-déc-yy</v>
      </c>
      <c r="D95" s="518"/>
      <c r="E95" s="518"/>
      <c r="F95" s="519"/>
      <c r="G95" s="520" t="s">
        <v>464</v>
      </c>
      <c r="H95" s="520">
        <v>43465</v>
      </c>
      <c r="I95" s="504" t="b">
        <f t="shared" si="5"/>
        <v>1</v>
      </c>
      <c r="J95" s="504" t="b">
        <f t="shared" si="6"/>
        <v>0</v>
      </c>
      <c r="K95" s="504" t="str">
        <f t="shared" si="7"/>
        <v>a1N36000009o6Q1EAI</v>
      </c>
      <c r="L95" s="521" t="s">
        <v>1228</v>
      </c>
      <c r="M95" s="518"/>
      <c r="N95" s="518"/>
      <c r="O95" s="50"/>
      <c r="AM95" s="5"/>
      <c r="AN95" s="5"/>
    </row>
    <row r="96" spans="1:40" ht="283.5" x14ac:dyDescent="0.25">
      <c r="A96" s="410">
        <v>1</v>
      </c>
      <c r="B96" s="428" t="str">
        <f t="shared" si="4"/>
        <v/>
      </c>
      <c r="C96" s="502" t="str">
        <f ca="1">TEXT(IFERROR(INDEX('Overview - Section A'!$A$37:$A$44,MATCH(G96,'Overview - Section A'!$U$37:$U$44,0)),""),"d-mmm-yy") &amp;" to " &amp; TEXT(IFERROR(INDEX('Overview - Section A'!$E$37:$E$44,MATCH(G96,'Overview - Section A'!$U$37:$U$44,0)),""),"d-mmm-yy")</f>
        <v>d-janv-yy to d-juin-yy</v>
      </c>
      <c r="D96" s="518"/>
      <c r="E96" s="518"/>
      <c r="F96" s="519"/>
      <c r="G96" s="520" t="s">
        <v>466</v>
      </c>
      <c r="H96" s="520">
        <v>43646</v>
      </c>
      <c r="I96" s="504" t="b">
        <f t="shared" si="5"/>
        <v>1</v>
      </c>
      <c r="J96" s="504" t="b">
        <f t="shared" si="6"/>
        <v>0</v>
      </c>
      <c r="K96" s="504" t="str">
        <f t="shared" si="7"/>
        <v>a1N36000009o6Q1EAI</v>
      </c>
      <c r="L96" s="521" t="s">
        <v>1229</v>
      </c>
      <c r="M96" s="518"/>
      <c r="N96" s="518"/>
      <c r="O96" s="50"/>
      <c r="AM96" s="5"/>
      <c r="AN96" s="5"/>
    </row>
    <row r="97" spans="1:40" ht="283.5" x14ac:dyDescent="0.25">
      <c r="A97" s="410">
        <v>1</v>
      </c>
      <c r="B97" s="428" t="str">
        <f t="shared" si="4"/>
        <v/>
      </c>
      <c r="C97" s="502" t="str">
        <f ca="1">TEXT(IFERROR(INDEX('Overview - Section A'!$A$37:$A$44,MATCH(G97,'Overview - Section A'!$U$37:$U$44,0)),""),"d-mmm-yy") &amp;" to " &amp; TEXT(IFERROR(INDEX('Overview - Section A'!$E$37:$E$44,MATCH(G97,'Overview - Section A'!$U$37:$U$44,0)),""),"d-mmm-yy")</f>
        <v>d-juil-yy to d-déc-yy</v>
      </c>
      <c r="D97" s="518"/>
      <c r="E97" s="518"/>
      <c r="F97" s="519"/>
      <c r="G97" s="520" t="s">
        <v>468</v>
      </c>
      <c r="H97" s="520">
        <v>43830</v>
      </c>
      <c r="I97" s="504" t="b">
        <f t="shared" si="5"/>
        <v>1</v>
      </c>
      <c r="J97" s="504" t="b">
        <f t="shared" si="6"/>
        <v>0</v>
      </c>
      <c r="K97" s="504" t="str">
        <f t="shared" si="7"/>
        <v>a1N36000009o6Q1EAI</v>
      </c>
      <c r="L97" s="521" t="s">
        <v>1230</v>
      </c>
      <c r="M97" s="518"/>
      <c r="N97" s="518"/>
      <c r="O97" s="50"/>
      <c r="AM97" s="5"/>
      <c r="AN97" s="5"/>
    </row>
    <row r="98" spans="1:40" ht="283.5" x14ac:dyDescent="0.25">
      <c r="A98" s="410">
        <v>1</v>
      </c>
      <c r="B98" s="428" t="str">
        <f t="shared" si="4"/>
        <v/>
      </c>
      <c r="C98" s="502" t="str">
        <f ca="1">TEXT(IFERROR(INDEX('Overview - Section A'!$A$37:$A$44,MATCH(G98,'Overview - Section A'!$U$37:$U$44,0)),""),"d-mmm-yy") &amp;" to " &amp; TEXT(IFERROR(INDEX('Overview - Section A'!$E$37:$E$44,MATCH(G98,'Overview - Section A'!$U$37:$U$44,0)),""),"d-mmm-yy")</f>
        <v>d-janv-yy to d-juin-yy</v>
      </c>
      <c r="D98" s="518"/>
      <c r="E98" s="518"/>
      <c r="F98" s="519"/>
      <c r="G98" s="520" t="s">
        <v>470</v>
      </c>
      <c r="H98" s="520">
        <v>44012</v>
      </c>
      <c r="I98" s="504" t="b">
        <f t="shared" si="5"/>
        <v>1</v>
      </c>
      <c r="J98" s="504" t="b">
        <f t="shared" si="6"/>
        <v>0</v>
      </c>
      <c r="K98" s="504" t="str">
        <f t="shared" si="7"/>
        <v>a1N36000009o6Q1EAI</v>
      </c>
      <c r="L98" s="521" t="s">
        <v>1231</v>
      </c>
      <c r="M98" s="518"/>
      <c r="N98" s="518"/>
      <c r="O98" s="50"/>
      <c r="AM98" s="5"/>
      <c r="AN98" s="5"/>
    </row>
    <row r="99" spans="1:40" ht="283.5" x14ac:dyDescent="0.25">
      <c r="A99" s="410">
        <v>1</v>
      </c>
      <c r="B99" s="428" t="str">
        <f t="shared" si="4"/>
        <v/>
      </c>
      <c r="C99" s="502" t="str">
        <f ca="1">TEXT(IFERROR(INDEX('Overview - Section A'!$A$37:$A$44,MATCH(G99,'Overview - Section A'!$U$37:$U$44,0)),""),"d-mmm-yy") &amp;" to " &amp; TEXT(IFERROR(INDEX('Overview - Section A'!$E$37:$E$44,MATCH(G99,'Overview - Section A'!$U$37:$U$44,0)),""),"d-mmm-yy")</f>
        <v>d-juil-yy to d-déc-yy</v>
      </c>
      <c r="D99" s="518"/>
      <c r="E99" s="518"/>
      <c r="F99" s="519"/>
      <c r="G99" s="520" t="s">
        <v>473</v>
      </c>
      <c r="H99" s="520">
        <v>44196</v>
      </c>
      <c r="I99" s="504" t="b">
        <f t="shared" si="5"/>
        <v>1</v>
      </c>
      <c r="J99" s="504" t="b">
        <f t="shared" si="6"/>
        <v>0</v>
      </c>
      <c r="K99" s="504" t="str">
        <f t="shared" si="7"/>
        <v>a1N36000009o6Q1EAI</v>
      </c>
      <c r="L99" s="521" t="s">
        <v>1232</v>
      </c>
      <c r="M99" s="518"/>
      <c r="N99" s="518"/>
      <c r="O99" s="50"/>
      <c r="AM99" s="5"/>
      <c r="AN99" s="5"/>
    </row>
    <row r="100" spans="1:40" ht="283.5" x14ac:dyDescent="0.25">
      <c r="A100" s="410">
        <v>2</v>
      </c>
      <c r="B100" s="428" t="str">
        <f t="shared" si="4"/>
        <v/>
      </c>
      <c r="C100" s="502" t="str">
        <f ca="1">TEXT(IFERROR(INDEX('Overview - Section A'!$A$37:$A$44,MATCH(G100,'Overview - Section A'!$U$37:$U$44,0)),""),"d-mmm-yy") &amp;" to " &amp; TEXT(IFERROR(INDEX('Overview - Section A'!$E$37:$E$44,MATCH(G100,'Overview - Section A'!$U$37:$U$44,0)),""),"d-mmm-yy")</f>
        <v>d-janv-yy to d-juin-yy</v>
      </c>
      <c r="D100" s="518"/>
      <c r="E100" s="518"/>
      <c r="F100" s="519"/>
      <c r="G100" s="520" t="s">
        <v>462</v>
      </c>
      <c r="H100" s="520">
        <v>43281</v>
      </c>
      <c r="I100" s="504" t="b">
        <f t="shared" si="5"/>
        <v>1</v>
      </c>
      <c r="J100" s="504" t="b">
        <f t="shared" si="6"/>
        <v>0</v>
      </c>
      <c r="K100" s="504" t="str">
        <f t="shared" si="7"/>
        <v>a1N36000009o6Q2EAI</v>
      </c>
      <c r="L100" s="521" t="s">
        <v>1233</v>
      </c>
      <c r="M100" s="518"/>
      <c r="N100" s="518"/>
      <c r="O100" s="50"/>
      <c r="AM100" s="5"/>
      <c r="AN100" s="5"/>
    </row>
    <row r="101" spans="1:40" ht="283.5" x14ac:dyDescent="0.25">
      <c r="A101" s="410">
        <v>2</v>
      </c>
      <c r="B101" s="428" t="str">
        <f t="shared" si="4"/>
        <v/>
      </c>
      <c r="C101" s="502" t="str">
        <f ca="1">TEXT(IFERROR(INDEX('Overview - Section A'!$A$37:$A$44,MATCH(G101,'Overview - Section A'!$U$37:$U$44,0)),""),"d-mmm-yy") &amp;" to " &amp; TEXT(IFERROR(INDEX('Overview - Section A'!$E$37:$E$44,MATCH(G101,'Overview - Section A'!$U$37:$U$44,0)),""),"d-mmm-yy")</f>
        <v>d-juil-yy to d-déc-yy</v>
      </c>
      <c r="D101" s="518"/>
      <c r="E101" s="518"/>
      <c r="F101" s="519"/>
      <c r="G101" s="520" t="s">
        <v>464</v>
      </c>
      <c r="H101" s="520">
        <v>43465</v>
      </c>
      <c r="I101" s="504" t="b">
        <f t="shared" si="5"/>
        <v>1</v>
      </c>
      <c r="J101" s="504" t="b">
        <f t="shared" si="6"/>
        <v>0</v>
      </c>
      <c r="K101" s="504" t="str">
        <f t="shared" si="7"/>
        <v>a1N36000009o6Q2EAI</v>
      </c>
      <c r="L101" s="521" t="s">
        <v>1234</v>
      </c>
      <c r="M101" s="518"/>
      <c r="N101" s="518"/>
      <c r="O101" s="50"/>
      <c r="AM101" s="5"/>
      <c r="AN101" s="5"/>
    </row>
    <row r="102" spans="1:40" ht="283.5" x14ac:dyDescent="0.25">
      <c r="A102" s="410">
        <v>2</v>
      </c>
      <c r="B102" s="428" t="str">
        <f t="shared" si="4"/>
        <v/>
      </c>
      <c r="C102" s="502" t="str">
        <f ca="1">TEXT(IFERROR(INDEX('Overview - Section A'!$A$37:$A$44,MATCH(G102,'Overview - Section A'!$U$37:$U$44,0)),""),"d-mmm-yy") &amp;" to " &amp; TEXT(IFERROR(INDEX('Overview - Section A'!$E$37:$E$44,MATCH(G102,'Overview - Section A'!$U$37:$U$44,0)),""),"d-mmm-yy")</f>
        <v>d-janv-yy to d-juin-yy</v>
      </c>
      <c r="D102" s="518"/>
      <c r="E102" s="518"/>
      <c r="F102" s="519"/>
      <c r="G102" s="520" t="s">
        <v>466</v>
      </c>
      <c r="H102" s="520">
        <v>43646</v>
      </c>
      <c r="I102" s="504" t="b">
        <f t="shared" si="5"/>
        <v>1</v>
      </c>
      <c r="J102" s="504" t="b">
        <f t="shared" si="6"/>
        <v>0</v>
      </c>
      <c r="K102" s="504" t="str">
        <f t="shared" si="7"/>
        <v>a1N36000009o6Q2EAI</v>
      </c>
      <c r="L102" s="521" t="s">
        <v>1235</v>
      </c>
      <c r="M102" s="518"/>
      <c r="N102" s="518"/>
      <c r="O102" s="50"/>
      <c r="AM102" s="5"/>
      <c r="AN102" s="5"/>
    </row>
    <row r="103" spans="1:40" ht="283.5" x14ac:dyDescent="0.25">
      <c r="A103" s="410">
        <v>2</v>
      </c>
      <c r="B103" s="428" t="str">
        <f t="shared" si="4"/>
        <v/>
      </c>
      <c r="C103" s="502" t="str">
        <f ca="1">TEXT(IFERROR(INDEX('Overview - Section A'!$A$37:$A$44,MATCH(G103,'Overview - Section A'!$U$37:$U$44,0)),""),"d-mmm-yy") &amp;" to " &amp; TEXT(IFERROR(INDEX('Overview - Section A'!$E$37:$E$44,MATCH(G103,'Overview - Section A'!$U$37:$U$44,0)),""),"d-mmm-yy")</f>
        <v>d-juil-yy to d-déc-yy</v>
      </c>
      <c r="D103" s="518"/>
      <c r="E103" s="518"/>
      <c r="F103" s="519"/>
      <c r="G103" s="520" t="s">
        <v>468</v>
      </c>
      <c r="H103" s="520">
        <v>43830</v>
      </c>
      <c r="I103" s="504" t="b">
        <f t="shared" si="5"/>
        <v>1</v>
      </c>
      <c r="J103" s="504" t="b">
        <f t="shared" si="6"/>
        <v>0</v>
      </c>
      <c r="K103" s="504" t="str">
        <f t="shared" si="7"/>
        <v>a1N36000009o6Q2EAI</v>
      </c>
      <c r="L103" s="521" t="s">
        <v>1236</v>
      </c>
      <c r="M103" s="518"/>
      <c r="N103" s="518"/>
      <c r="O103" s="50"/>
      <c r="AM103" s="5"/>
      <c r="AN103" s="5"/>
    </row>
    <row r="104" spans="1:40" ht="283.5" x14ac:dyDescent="0.25">
      <c r="A104" s="410">
        <v>2</v>
      </c>
      <c r="B104" s="428" t="str">
        <f t="shared" si="4"/>
        <v/>
      </c>
      <c r="C104" s="502" t="str">
        <f ca="1">TEXT(IFERROR(INDEX('Overview - Section A'!$A$37:$A$44,MATCH(G104,'Overview - Section A'!$U$37:$U$44,0)),""),"d-mmm-yy") &amp;" to " &amp; TEXT(IFERROR(INDEX('Overview - Section A'!$E$37:$E$44,MATCH(G104,'Overview - Section A'!$U$37:$U$44,0)),""),"d-mmm-yy")</f>
        <v>d-janv-yy to d-juin-yy</v>
      </c>
      <c r="D104" s="518"/>
      <c r="E104" s="518"/>
      <c r="F104" s="519"/>
      <c r="G104" s="520" t="s">
        <v>470</v>
      </c>
      <c r="H104" s="520">
        <v>44012</v>
      </c>
      <c r="I104" s="504" t="b">
        <f t="shared" si="5"/>
        <v>1</v>
      </c>
      <c r="J104" s="504" t="b">
        <f t="shared" si="6"/>
        <v>0</v>
      </c>
      <c r="K104" s="504" t="str">
        <f t="shared" si="7"/>
        <v>a1N36000009o6Q2EAI</v>
      </c>
      <c r="L104" s="521" t="s">
        <v>1237</v>
      </c>
      <c r="M104" s="518"/>
      <c r="N104" s="518"/>
      <c r="O104" s="50"/>
      <c r="AM104" s="5"/>
      <c r="AN104" s="5"/>
    </row>
    <row r="105" spans="1:40" ht="283.5" x14ac:dyDescent="0.25">
      <c r="A105" s="410">
        <v>2</v>
      </c>
      <c r="B105" s="428" t="str">
        <f t="shared" si="4"/>
        <v/>
      </c>
      <c r="C105" s="502" t="str">
        <f ca="1">TEXT(IFERROR(INDEX('Overview - Section A'!$A$37:$A$44,MATCH(G105,'Overview - Section A'!$U$37:$U$44,0)),""),"d-mmm-yy") &amp;" to " &amp; TEXT(IFERROR(INDEX('Overview - Section A'!$E$37:$E$44,MATCH(G105,'Overview - Section A'!$U$37:$U$44,0)),""),"d-mmm-yy")</f>
        <v>d-juil-yy to d-déc-yy</v>
      </c>
      <c r="D105" s="518"/>
      <c r="E105" s="518"/>
      <c r="F105" s="519"/>
      <c r="G105" s="520" t="s">
        <v>473</v>
      </c>
      <c r="H105" s="520">
        <v>44196</v>
      </c>
      <c r="I105" s="504" t="b">
        <f t="shared" si="5"/>
        <v>1</v>
      </c>
      <c r="J105" s="504" t="b">
        <f t="shared" si="6"/>
        <v>0</v>
      </c>
      <c r="K105" s="504" t="str">
        <f t="shared" si="7"/>
        <v>a1N36000009o6Q2EAI</v>
      </c>
      <c r="L105" s="521" t="s">
        <v>1238</v>
      </c>
      <c r="M105" s="518"/>
      <c r="N105" s="518"/>
      <c r="O105" s="50"/>
      <c r="AM105" s="5"/>
      <c r="AN105" s="5"/>
    </row>
    <row r="106" spans="1:40" ht="283.5" x14ac:dyDescent="0.25">
      <c r="A106" s="410">
        <v>3</v>
      </c>
      <c r="B106" s="428" t="str">
        <f t="shared" si="4"/>
        <v/>
      </c>
      <c r="C106" s="502" t="str">
        <f ca="1">TEXT(IFERROR(INDEX('Overview - Section A'!$A$37:$A$44,MATCH(G106,'Overview - Section A'!$U$37:$U$44,0)),""),"d-mmm-yy") &amp;" to " &amp; TEXT(IFERROR(INDEX('Overview - Section A'!$E$37:$E$44,MATCH(G106,'Overview - Section A'!$U$37:$U$44,0)),""),"d-mmm-yy")</f>
        <v>d-janv-yy to d-juin-yy</v>
      </c>
      <c r="D106" s="518"/>
      <c r="E106" s="518"/>
      <c r="F106" s="519"/>
      <c r="G106" s="520" t="s">
        <v>462</v>
      </c>
      <c r="H106" s="520">
        <v>43281</v>
      </c>
      <c r="I106" s="504" t="b">
        <f t="shared" si="5"/>
        <v>1</v>
      </c>
      <c r="J106" s="504" t="b">
        <f t="shared" si="6"/>
        <v>0</v>
      </c>
      <c r="K106" s="504" t="str">
        <f t="shared" si="7"/>
        <v>a1N36000009o6Q3EAI</v>
      </c>
      <c r="L106" s="521" t="s">
        <v>1239</v>
      </c>
      <c r="M106" s="518"/>
      <c r="N106" s="518"/>
      <c r="O106" s="50"/>
      <c r="AM106" s="5"/>
      <c r="AN106" s="5"/>
    </row>
    <row r="107" spans="1:40" ht="283.5" x14ac:dyDescent="0.25">
      <c r="A107" s="410">
        <v>3</v>
      </c>
      <c r="B107" s="428" t="str">
        <f t="shared" si="4"/>
        <v/>
      </c>
      <c r="C107" s="502" t="str">
        <f ca="1">TEXT(IFERROR(INDEX('Overview - Section A'!$A$37:$A$44,MATCH(G107,'Overview - Section A'!$U$37:$U$44,0)),""),"d-mmm-yy") &amp;" to " &amp; TEXT(IFERROR(INDEX('Overview - Section A'!$E$37:$E$44,MATCH(G107,'Overview - Section A'!$U$37:$U$44,0)),""),"d-mmm-yy")</f>
        <v>d-juil-yy to d-déc-yy</v>
      </c>
      <c r="D107" s="518"/>
      <c r="E107" s="518"/>
      <c r="F107" s="519"/>
      <c r="G107" s="520" t="s">
        <v>464</v>
      </c>
      <c r="H107" s="520">
        <v>43465</v>
      </c>
      <c r="I107" s="504" t="b">
        <f t="shared" si="5"/>
        <v>1</v>
      </c>
      <c r="J107" s="504" t="b">
        <f t="shared" si="6"/>
        <v>0</v>
      </c>
      <c r="K107" s="504" t="str">
        <f t="shared" si="7"/>
        <v>a1N36000009o6Q3EAI</v>
      </c>
      <c r="L107" s="521" t="s">
        <v>1240</v>
      </c>
      <c r="M107" s="518"/>
      <c r="N107" s="518"/>
      <c r="O107" s="50"/>
      <c r="AM107" s="5"/>
      <c r="AN107" s="5"/>
    </row>
    <row r="108" spans="1:40" ht="283.5" x14ac:dyDescent="0.25">
      <c r="A108" s="410">
        <v>3</v>
      </c>
      <c r="B108" s="428" t="str">
        <f t="shared" si="4"/>
        <v/>
      </c>
      <c r="C108" s="502" t="str">
        <f ca="1">TEXT(IFERROR(INDEX('Overview - Section A'!$A$37:$A$44,MATCH(G108,'Overview - Section A'!$U$37:$U$44,0)),""),"d-mmm-yy") &amp;" to " &amp; TEXT(IFERROR(INDEX('Overview - Section A'!$E$37:$E$44,MATCH(G108,'Overview - Section A'!$U$37:$U$44,0)),""),"d-mmm-yy")</f>
        <v>d-janv-yy to d-juin-yy</v>
      </c>
      <c r="D108" s="518"/>
      <c r="E108" s="518"/>
      <c r="F108" s="519"/>
      <c r="G108" s="520" t="s">
        <v>466</v>
      </c>
      <c r="H108" s="520">
        <v>43646</v>
      </c>
      <c r="I108" s="504" t="b">
        <f t="shared" si="5"/>
        <v>1</v>
      </c>
      <c r="J108" s="504" t="b">
        <f t="shared" si="6"/>
        <v>0</v>
      </c>
      <c r="K108" s="504" t="str">
        <f t="shared" si="7"/>
        <v>a1N36000009o6Q3EAI</v>
      </c>
      <c r="L108" s="521" t="s">
        <v>1241</v>
      </c>
      <c r="M108" s="518"/>
      <c r="N108" s="518"/>
      <c r="O108" s="50"/>
      <c r="AM108" s="5"/>
      <c r="AN108" s="5"/>
    </row>
    <row r="109" spans="1:40" ht="283.5" x14ac:dyDescent="0.25">
      <c r="A109" s="410">
        <v>3</v>
      </c>
      <c r="B109" s="428" t="str">
        <f t="shared" si="4"/>
        <v/>
      </c>
      <c r="C109" s="502" t="str">
        <f ca="1">TEXT(IFERROR(INDEX('Overview - Section A'!$A$37:$A$44,MATCH(G109,'Overview - Section A'!$U$37:$U$44,0)),""),"d-mmm-yy") &amp;" to " &amp; TEXT(IFERROR(INDEX('Overview - Section A'!$E$37:$E$44,MATCH(G109,'Overview - Section A'!$U$37:$U$44,0)),""),"d-mmm-yy")</f>
        <v>d-juil-yy to d-déc-yy</v>
      </c>
      <c r="D109" s="518"/>
      <c r="E109" s="518"/>
      <c r="F109" s="519"/>
      <c r="G109" s="520" t="s">
        <v>468</v>
      </c>
      <c r="H109" s="520">
        <v>43830</v>
      </c>
      <c r="I109" s="504" t="b">
        <f t="shared" si="5"/>
        <v>1</v>
      </c>
      <c r="J109" s="504" t="b">
        <f t="shared" si="6"/>
        <v>0</v>
      </c>
      <c r="K109" s="504" t="str">
        <f t="shared" si="7"/>
        <v>a1N36000009o6Q3EAI</v>
      </c>
      <c r="L109" s="521" t="s">
        <v>1242</v>
      </c>
      <c r="M109" s="518"/>
      <c r="N109" s="518"/>
      <c r="O109" s="50"/>
      <c r="AM109" s="5"/>
      <c r="AN109" s="5"/>
    </row>
    <row r="110" spans="1:40" ht="283.5" x14ac:dyDescent="0.25">
      <c r="A110" s="410">
        <v>3</v>
      </c>
      <c r="B110" s="428" t="str">
        <f t="shared" si="4"/>
        <v/>
      </c>
      <c r="C110" s="502" t="str">
        <f ca="1">TEXT(IFERROR(INDEX('Overview - Section A'!$A$37:$A$44,MATCH(G110,'Overview - Section A'!$U$37:$U$44,0)),""),"d-mmm-yy") &amp;" to " &amp; TEXT(IFERROR(INDEX('Overview - Section A'!$E$37:$E$44,MATCH(G110,'Overview - Section A'!$U$37:$U$44,0)),""),"d-mmm-yy")</f>
        <v>d-janv-yy to d-juin-yy</v>
      </c>
      <c r="D110" s="518"/>
      <c r="E110" s="518"/>
      <c r="F110" s="519"/>
      <c r="G110" s="520" t="s">
        <v>470</v>
      </c>
      <c r="H110" s="520">
        <v>44012</v>
      </c>
      <c r="I110" s="504" t="b">
        <f t="shared" si="5"/>
        <v>1</v>
      </c>
      <c r="J110" s="504" t="b">
        <f t="shared" si="6"/>
        <v>0</v>
      </c>
      <c r="K110" s="504" t="str">
        <f t="shared" si="7"/>
        <v>a1N36000009o6Q3EAI</v>
      </c>
      <c r="L110" s="521" t="s">
        <v>1243</v>
      </c>
      <c r="M110" s="518"/>
      <c r="N110" s="518"/>
      <c r="O110" s="50"/>
      <c r="AM110" s="5"/>
      <c r="AN110" s="5"/>
    </row>
    <row r="111" spans="1:40" ht="283.5" x14ac:dyDescent="0.25">
      <c r="A111" s="410">
        <v>3</v>
      </c>
      <c r="B111" s="428" t="str">
        <f t="shared" si="4"/>
        <v/>
      </c>
      <c r="C111" s="502" t="str">
        <f ca="1">TEXT(IFERROR(INDEX('Overview - Section A'!$A$37:$A$44,MATCH(G111,'Overview - Section A'!$U$37:$U$44,0)),""),"d-mmm-yy") &amp;" to " &amp; TEXT(IFERROR(INDEX('Overview - Section A'!$E$37:$E$44,MATCH(G111,'Overview - Section A'!$U$37:$U$44,0)),""),"d-mmm-yy")</f>
        <v>d-juil-yy to d-déc-yy</v>
      </c>
      <c r="D111" s="518"/>
      <c r="E111" s="518"/>
      <c r="F111" s="519"/>
      <c r="G111" s="520" t="s">
        <v>473</v>
      </c>
      <c r="H111" s="520">
        <v>44196</v>
      </c>
      <c r="I111" s="504" t="b">
        <f t="shared" si="5"/>
        <v>1</v>
      </c>
      <c r="J111" s="504" t="b">
        <f t="shared" si="6"/>
        <v>0</v>
      </c>
      <c r="K111" s="504" t="str">
        <f t="shared" si="7"/>
        <v>a1N36000009o6Q3EAI</v>
      </c>
      <c r="L111" s="521" t="s">
        <v>1244</v>
      </c>
      <c r="M111" s="518"/>
      <c r="N111" s="518"/>
      <c r="O111" s="50"/>
      <c r="AM111" s="5"/>
      <c r="AN111" s="5"/>
    </row>
    <row r="112" spans="1:40" ht="283.5" x14ac:dyDescent="0.25">
      <c r="A112" s="410">
        <v>4</v>
      </c>
      <c r="B112" s="428" t="str">
        <f t="shared" si="4"/>
        <v/>
      </c>
      <c r="C112" s="502" t="str">
        <f ca="1">TEXT(IFERROR(INDEX('Overview - Section A'!$A$37:$A$44,MATCH(G112,'Overview - Section A'!$U$37:$U$44,0)),""),"d-mmm-yy") &amp;" to " &amp; TEXT(IFERROR(INDEX('Overview - Section A'!$E$37:$E$44,MATCH(G112,'Overview - Section A'!$U$37:$U$44,0)),""),"d-mmm-yy")</f>
        <v>d-janv-yy to d-juin-yy</v>
      </c>
      <c r="D112" s="518"/>
      <c r="E112" s="518"/>
      <c r="F112" s="519"/>
      <c r="G112" s="520" t="s">
        <v>462</v>
      </c>
      <c r="H112" s="520">
        <v>43281</v>
      </c>
      <c r="I112" s="504" t="b">
        <f t="shared" si="5"/>
        <v>1</v>
      </c>
      <c r="J112" s="504" t="b">
        <f t="shared" si="6"/>
        <v>0</v>
      </c>
      <c r="K112" s="504" t="str">
        <f t="shared" si="7"/>
        <v>a1N36000009o6Q4EAI</v>
      </c>
      <c r="L112" s="521" t="s">
        <v>1245</v>
      </c>
      <c r="M112" s="518"/>
      <c r="N112" s="518"/>
      <c r="O112" s="50"/>
      <c r="AM112" s="5"/>
      <c r="AN112" s="5"/>
    </row>
    <row r="113" spans="1:40" ht="283.5" x14ac:dyDescent="0.25">
      <c r="A113" s="410">
        <v>4</v>
      </c>
      <c r="B113" s="428" t="str">
        <f t="shared" si="4"/>
        <v/>
      </c>
      <c r="C113" s="502" t="str">
        <f ca="1">TEXT(IFERROR(INDEX('Overview - Section A'!$A$37:$A$44,MATCH(G113,'Overview - Section A'!$U$37:$U$44,0)),""),"d-mmm-yy") &amp;" to " &amp; TEXT(IFERROR(INDEX('Overview - Section A'!$E$37:$E$44,MATCH(G113,'Overview - Section A'!$U$37:$U$44,0)),""),"d-mmm-yy")</f>
        <v>d-juil-yy to d-déc-yy</v>
      </c>
      <c r="D113" s="518"/>
      <c r="E113" s="518"/>
      <c r="F113" s="519"/>
      <c r="G113" s="520" t="s">
        <v>464</v>
      </c>
      <c r="H113" s="520">
        <v>43465</v>
      </c>
      <c r="I113" s="504" t="b">
        <f t="shared" si="5"/>
        <v>1</v>
      </c>
      <c r="J113" s="504" t="b">
        <f t="shared" si="6"/>
        <v>0</v>
      </c>
      <c r="K113" s="504" t="str">
        <f t="shared" si="7"/>
        <v>a1N36000009o6Q4EAI</v>
      </c>
      <c r="L113" s="521" t="s">
        <v>1246</v>
      </c>
      <c r="M113" s="518"/>
      <c r="N113" s="518"/>
      <c r="O113" s="50"/>
      <c r="AM113" s="5"/>
      <c r="AN113" s="5"/>
    </row>
    <row r="114" spans="1:40" ht="283.5" x14ac:dyDescent="0.25">
      <c r="A114" s="410">
        <v>4</v>
      </c>
      <c r="B114" s="428" t="str">
        <f t="shared" si="4"/>
        <v/>
      </c>
      <c r="C114" s="502" t="str">
        <f ca="1">TEXT(IFERROR(INDEX('Overview - Section A'!$A$37:$A$44,MATCH(G114,'Overview - Section A'!$U$37:$U$44,0)),""),"d-mmm-yy") &amp;" to " &amp; TEXT(IFERROR(INDEX('Overview - Section A'!$E$37:$E$44,MATCH(G114,'Overview - Section A'!$U$37:$U$44,0)),""),"d-mmm-yy")</f>
        <v>d-janv-yy to d-juin-yy</v>
      </c>
      <c r="D114" s="518"/>
      <c r="E114" s="518"/>
      <c r="F114" s="519"/>
      <c r="G114" s="520" t="s">
        <v>466</v>
      </c>
      <c r="H114" s="520">
        <v>43646</v>
      </c>
      <c r="I114" s="504" t="b">
        <f t="shared" si="5"/>
        <v>1</v>
      </c>
      <c r="J114" s="504" t="b">
        <f t="shared" si="6"/>
        <v>0</v>
      </c>
      <c r="K114" s="504" t="str">
        <f t="shared" si="7"/>
        <v>a1N36000009o6Q4EAI</v>
      </c>
      <c r="L114" s="521" t="s">
        <v>1247</v>
      </c>
      <c r="M114" s="518"/>
      <c r="N114" s="518"/>
      <c r="O114" s="50"/>
      <c r="AM114" s="5"/>
      <c r="AN114" s="5"/>
    </row>
    <row r="115" spans="1:40" ht="283.5" x14ac:dyDescent="0.25">
      <c r="A115" s="410">
        <v>4</v>
      </c>
      <c r="B115" s="428" t="str">
        <f t="shared" si="4"/>
        <v/>
      </c>
      <c r="C115" s="502" t="str">
        <f ca="1">TEXT(IFERROR(INDEX('Overview - Section A'!$A$37:$A$44,MATCH(G115,'Overview - Section A'!$U$37:$U$44,0)),""),"d-mmm-yy") &amp;" to " &amp; TEXT(IFERROR(INDEX('Overview - Section A'!$E$37:$E$44,MATCH(G115,'Overview - Section A'!$U$37:$U$44,0)),""),"d-mmm-yy")</f>
        <v>d-juil-yy to d-déc-yy</v>
      </c>
      <c r="D115" s="518"/>
      <c r="E115" s="518"/>
      <c r="F115" s="519"/>
      <c r="G115" s="520" t="s">
        <v>468</v>
      </c>
      <c r="H115" s="520">
        <v>43830</v>
      </c>
      <c r="I115" s="504" t="b">
        <f t="shared" si="5"/>
        <v>1</v>
      </c>
      <c r="J115" s="504" t="b">
        <f t="shared" si="6"/>
        <v>0</v>
      </c>
      <c r="K115" s="504" t="str">
        <f t="shared" si="7"/>
        <v>a1N36000009o6Q4EAI</v>
      </c>
      <c r="L115" s="521" t="s">
        <v>1248</v>
      </c>
      <c r="M115" s="518"/>
      <c r="N115" s="518"/>
      <c r="O115" s="50"/>
      <c r="AM115" s="5"/>
      <c r="AN115" s="5"/>
    </row>
    <row r="116" spans="1:40" ht="283.5" x14ac:dyDescent="0.25">
      <c r="A116" s="410">
        <v>4</v>
      </c>
      <c r="B116" s="428" t="str">
        <f t="shared" si="4"/>
        <v/>
      </c>
      <c r="C116" s="502" t="str">
        <f ca="1">TEXT(IFERROR(INDEX('Overview - Section A'!$A$37:$A$44,MATCH(G116,'Overview - Section A'!$U$37:$U$44,0)),""),"d-mmm-yy") &amp;" to " &amp; TEXT(IFERROR(INDEX('Overview - Section A'!$E$37:$E$44,MATCH(G116,'Overview - Section A'!$U$37:$U$44,0)),""),"d-mmm-yy")</f>
        <v>d-janv-yy to d-juin-yy</v>
      </c>
      <c r="D116" s="518"/>
      <c r="E116" s="518"/>
      <c r="F116" s="519"/>
      <c r="G116" s="520" t="s">
        <v>470</v>
      </c>
      <c r="H116" s="520">
        <v>44012</v>
      </c>
      <c r="I116" s="504" t="b">
        <f t="shared" si="5"/>
        <v>1</v>
      </c>
      <c r="J116" s="504" t="b">
        <f t="shared" si="6"/>
        <v>0</v>
      </c>
      <c r="K116" s="504" t="str">
        <f t="shared" si="7"/>
        <v>a1N36000009o6Q4EAI</v>
      </c>
      <c r="L116" s="521" t="s">
        <v>1249</v>
      </c>
      <c r="M116" s="518"/>
      <c r="N116" s="518"/>
      <c r="O116" s="50"/>
      <c r="AM116" s="5"/>
      <c r="AN116" s="5"/>
    </row>
    <row r="117" spans="1:40" ht="283.5" x14ac:dyDescent="0.25">
      <c r="A117" s="410">
        <v>4</v>
      </c>
      <c r="B117" s="428" t="str">
        <f t="shared" si="4"/>
        <v/>
      </c>
      <c r="C117" s="502" t="str">
        <f ca="1">TEXT(IFERROR(INDEX('Overview - Section A'!$A$37:$A$44,MATCH(G117,'Overview - Section A'!$U$37:$U$44,0)),""),"d-mmm-yy") &amp;" to " &amp; TEXT(IFERROR(INDEX('Overview - Section A'!$E$37:$E$44,MATCH(G117,'Overview - Section A'!$U$37:$U$44,0)),""),"d-mmm-yy")</f>
        <v>d-juil-yy to d-déc-yy</v>
      </c>
      <c r="D117" s="518"/>
      <c r="E117" s="518"/>
      <c r="F117" s="519"/>
      <c r="G117" s="520" t="s">
        <v>473</v>
      </c>
      <c r="H117" s="520">
        <v>44196</v>
      </c>
      <c r="I117" s="504" t="b">
        <f t="shared" si="5"/>
        <v>1</v>
      </c>
      <c r="J117" s="504" t="b">
        <f t="shared" si="6"/>
        <v>0</v>
      </c>
      <c r="K117" s="504" t="str">
        <f t="shared" si="7"/>
        <v>a1N36000009o6Q4EAI</v>
      </c>
      <c r="L117" s="521" t="s">
        <v>1250</v>
      </c>
      <c r="M117" s="518"/>
      <c r="N117" s="518"/>
      <c r="O117" s="50"/>
      <c r="AM117" s="5"/>
      <c r="AN117" s="5"/>
    </row>
    <row r="118" spans="1:40" ht="283.5" x14ac:dyDescent="0.25">
      <c r="A118" s="410">
        <v>5</v>
      </c>
      <c r="B118" s="428" t="str">
        <f t="shared" si="4"/>
        <v/>
      </c>
      <c r="C118" s="502" t="str">
        <f ca="1">TEXT(IFERROR(INDEX('Overview - Section A'!$A$37:$A$44,MATCH(G118,'Overview - Section A'!$U$37:$U$44,0)),""),"d-mmm-yy") &amp;" to " &amp; TEXT(IFERROR(INDEX('Overview - Section A'!$E$37:$E$44,MATCH(G118,'Overview - Section A'!$U$37:$U$44,0)),""),"d-mmm-yy")</f>
        <v>d-janv-yy to d-juin-yy</v>
      </c>
      <c r="D118" s="518"/>
      <c r="E118" s="518"/>
      <c r="F118" s="519"/>
      <c r="G118" s="520" t="s">
        <v>462</v>
      </c>
      <c r="H118" s="520">
        <v>43281</v>
      </c>
      <c r="I118" s="504" t="b">
        <f t="shared" si="5"/>
        <v>1</v>
      </c>
      <c r="J118" s="504" t="b">
        <f t="shared" si="6"/>
        <v>0</v>
      </c>
      <c r="K118" s="504" t="str">
        <f t="shared" si="7"/>
        <v>a1N36000009o6Q5EAI</v>
      </c>
      <c r="L118" s="521" t="s">
        <v>1251</v>
      </c>
      <c r="M118" s="518"/>
      <c r="N118" s="518"/>
      <c r="O118" s="50"/>
      <c r="AM118" s="5"/>
      <c r="AN118" s="5"/>
    </row>
    <row r="119" spans="1:40" ht="283.5" x14ac:dyDescent="0.25">
      <c r="A119" s="410">
        <v>5</v>
      </c>
      <c r="B119" s="428" t="str">
        <f t="shared" si="4"/>
        <v/>
      </c>
      <c r="C119" s="502" t="str">
        <f ca="1">TEXT(IFERROR(INDEX('Overview - Section A'!$A$37:$A$44,MATCH(G119,'Overview - Section A'!$U$37:$U$44,0)),""),"d-mmm-yy") &amp;" to " &amp; TEXT(IFERROR(INDEX('Overview - Section A'!$E$37:$E$44,MATCH(G119,'Overview - Section A'!$U$37:$U$44,0)),""),"d-mmm-yy")</f>
        <v>d-juil-yy to d-déc-yy</v>
      </c>
      <c r="D119" s="518"/>
      <c r="E119" s="518"/>
      <c r="F119" s="519"/>
      <c r="G119" s="520" t="s">
        <v>464</v>
      </c>
      <c r="H119" s="520">
        <v>43465</v>
      </c>
      <c r="I119" s="504" t="b">
        <f t="shared" si="5"/>
        <v>1</v>
      </c>
      <c r="J119" s="504" t="b">
        <f t="shared" si="6"/>
        <v>0</v>
      </c>
      <c r="K119" s="504" t="str">
        <f t="shared" si="7"/>
        <v>a1N36000009o6Q5EAI</v>
      </c>
      <c r="L119" s="521" t="s">
        <v>1252</v>
      </c>
      <c r="M119" s="518"/>
      <c r="N119" s="518"/>
      <c r="O119" s="50"/>
      <c r="AM119" s="5"/>
      <c r="AN119" s="5"/>
    </row>
    <row r="120" spans="1:40" ht="283.5" x14ac:dyDescent="0.25">
      <c r="A120" s="410">
        <v>5</v>
      </c>
      <c r="B120" s="428" t="str">
        <f t="shared" si="4"/>
        <v/>
      </c>
      <c r="C120" s="502" t="str">
        <f ca="1">TEXT(IFERROR(INDEX('Overview - Section A'!$A$37:$A$44,MATCH(G120,'Overview - Section A'!$U$37:$U$44,0)),""),"d-mmm-yy") &amp;" to " &amp; TEXT(IFERROR(INDEX('Overview - Section A'!$E$37:$E$44,MATCH(G120,'Overview - Section A'!$U$37:$U$44,0)),""),"d-mmm-yy")</f>
        <v>d-janv-yy to d-juin-yy</v>
      </c>
      <c r="D120" s="518"/>
      <c r="E120" s="518"/>
      <c r="F120" s="519"/>
      <c r="G120" s="520" t="s">
        <v>466</v>
      </c>
      <c r="H120" s="520">
        <v>43646</v>
      </c>
      <c r="I120" s="504" t="b">
        <f t="shared" si="5"/>
        <v>1</v>
      </c>
      <c r="J120" s="504" t="b">
        <f t="shared" si="6"/>
        <v>0</v>
      </c>
      <c r="K120" s="504" t="str">
        <f t="shared" si="7"/>
        <v>a1N36000009o6Q5EAI</v>
      </c>
      <c r="L120" s="521" t="s">
        <v>1253</v>
      </c>
      <c r="M120" s="518"/>
      <c r="N120" s="518"/>
      <c r="O120" s="50"/>
      <c r="AM120" s="5"/>
      <c r="AN120" s="5"/>
    </row>
    <row r="121" spans="1:40" ht="283.5" x14ac:dyDescent="0.25">
      <c r="A121" s="410">
        <v>5</v>
      </c>
      <c r="B121" s="428" t="str">
        <f t="shared" si="4"/>
        <v/>
      </c>
      <c r="C121" s="502" t="str">
        <f ca="1">TEXT(IFERROR(INDEX('Overview - Section A'!$A$37:$A$44,MATCH(G121,'Overview - Section A'!$U$37:$U$44,0)),""),"d-mmm-yy") &amp;" to " &amp; TEXT(IFERROR(INDEX('Overview - Section A'!$E$37:$E$44,MATCH(G121,'Overview - Section A'!$U$37:$U$44,0)),""),"d-mmm-yy")</f>
        <v>d-juil-yy to d-déc-yy</v>
      </c>
      <c r="D121" s="518"/>
      <c r="E121" s="518"/>
      <c r="F121" s="519"/>
      <c r="G121" s="520" t="s">
        <v>468</v>
      </c>
      <c r="H121" s="520">
        <v>43830</v>
      </c>
      <c r="I121" s="504" t="b">
        <f t="shared" si="5"/>
        <v>1</v>
      </c>
      <c r="J121" s="504" t="b">
        <f t="shared" si="6"/>
        <v>0</v>
      </c>
      <c r="K121" s="504" t="str">
        <f t="shared" si="7"/>
        <v>a1N36000009o6Q5EAI</v>
      </c>
      <c r="L121" s="521" t="s">
        <v>1254</v>
      </c>
      <c r="M121" s="518"/>
      <c r="N121" s="518"/>
      <c r="O121" s="50"/>
      <c r="AM121" s="5"/>
      <c r="AN121" s="5"/>
    </row>
    <row r="122" spans="1:40" ht="283.5" x14ac:dyDescent="0.25">
      <c r="A122" s="410">
        <v>5</v>
      </c>
      <c r="B122" s="428" t="str">
        <f t="shared" si="4"/>
        <v/>
      </c>
      <c r="C122" s="502" t="str">
        <f ca="1">TEXT(IFERROR(INDEX('Overview - Section A'!$A$37:$A$44,MATCH(G122,'Overview - Section A'!$U$37:$U$44,0)),""),"d-mmm-yy") &amp;" to " &amp; TEXT(IFERROR(INDEX('Overview - Section A'!$E$37:$E$44,MATCH(G122,'Overview - Section A'!$U$37:$U$44,0)),""),"d-mmm-yy")</f>
        <v>d-janv-yy to d-juin-yy</v>
      </c>
      <c r="D122" s="518"/>
      <c r="E122" s="518"/>
      <c r="F122" s="519"/>
      <c r="G122" s="520" t="s">
        <v>470</v>
      </c>
      <c r="H122" s="520">
        <v>44012</v>
      </c>
      <c r="I122" s="504" t="b">
        <f t="shared" si="5"/>
        <v>1</v>
      </c>
      <c r="J122" s="504" t="b">
        <f t="shared" si="6"/>
        <v>0</v>
      </c>
      <c r="K122" s="504" t="str">
        <f t="shared" si="7"/>
        <v>a1N36000009o6Q5EAI</v>
      </c>
      <c r="L122" s="521" t="s">
        <v>1255</v>
      </c>
      <c r="M122" s="518"/>
      <c r="N122" s="518"/>
      <c r="O122" s="50"/>
      <c r="AM122" s="5"/>
      <c r="AN122" s="5"/>
    </row>
    <row r="123" spans="1:40" ht="283.5" x14ac:dyDescent="0.25">
      <c r="A123" s="410">
        <v>5</v>
      </c>
      <c r="B123" s="428" t="str">
        <f t="shared" si="4"/>
        <v/>
      </c>
      <c r="C123" s="502" t="str">
        <f ca="1">TEXT(IFERROR(INDEX('Overview - Section A'!$A$37:$A$44,MATCH(G123,'Overview - Section A'!$U$37:$U$44,0)),""),"d-mmm-yy") &amp;" to " &amp; TEXT(IFERROR(INDEX('Overview - Section A'!$E$37:$E$44,MATCH(G123,'Overview - Section A'!$U$37:$U$44,0)),""),"d-mmm-yy")</f>
        <v>d-juil-yy to d-déc-yy</v>
      </c>
      <c r="D123" s="518"/>
      <c r="E123" s="518"/>
      <c r="F123" s="519"/>
      <c r="G123" s="520" t="s">
        <v>473</v>
      </c>
      <c r="H123" s="520">
        <v>44196</v>
      </c>
      <c r="I123" s="504" t="b">
        <f t="shared" si="5"/>
        <v>1</v>
      </c>
      <c r="J123" s="504" t="b">
        <f t="shared" si="6"/>
        <v>0</v>
      </c>
      <c r="K123" s="504" t="str">
        <f t="shared" si="7"/>
        <v>a1N36000009o6Q5EAI</v>
      </c>
      <c r="L123" s="521" t="s">
        <v>1256</v>
      </c>
      <c r="M123" s="518"/>
      <c r="N123" s="518"/>
      <c r="O123" s="50"/>
      <c r="AM123" s="5"/>
      <c r="AN123" s="5"/>
    </row>
    <row r="124" spans="1:40" ht="283.5" x14ac:dyDescent="0.25">
      <c r="A124" s="410">
        <v>6</v>
      </c>
      <c r="B124" s="428" t="str">
        <f t="shared" si="4"/>
        <v/>
      </c>
      <c r="C124" s="502" t="str">
        <f ca="1">TEXT(IFERROR(INDEX('Overview - Section A'!$A$37:$A$44,MATCH(G124,'Overview - Section A'!$U$37:$U$44,0)),""),"d-mmm-yy") &amp;" to " &amp; TEXT(IFERROR(INDEX('Overview - Section A'!$E$37:$E$44,MATCH(G124,'Overview - Section A'!$U$37:$U$44,0)),""),"d-mmm-yy")</f>
        <v>d-janv-yy to d-juin-yy</v>
      </c>
      <c r="D124" s="518"/>
      <c r="E124" s="518"/>
      <c r="F124" s="519"/>
      <c r="G124" s="520" t="s">
        <v>462</v>
      </c>
      <c r="H124" s="520">
        <v>43281</v>
      </c>
      <c r="I124" s="504" t="b">
        <f t="shared" si="5"/>
        <v>1</v>
      </c>
      <c r="J124" s="504" t="b">
        <f t="shared" si="6"/>
        <v>0</v>
      </c>
      <c r="K124" s="504" t="str">
        <f t="shared" si="7"/>
        <v>a1N36000009o6Q6EAI</v>
      </c>
      <c r="L124" s="521" t="s">
        <v>1257</v>
      </c>
      <c r="M124" s="518"/>
      <c r="N124" s="518"/>
      <c r="O124" s="50"/>
      <c r="AM124" s="5"/>
      <c r="AN124" s="5"/>
    </row>
    <row r="125" spans="1:40" ht="283.5" x14ac:dyDescent="0.25">
      <c r="A125" s="410">
        <v>6</v>
      </c>
      <c r="B125" s="428" t="str">
        <f t="shared" si="4"/>
        <v/>
      </c>
      <c r="C125" s="502" t="str">
        <f ca="1">TEXT(IFERROR(INDEX('Overview - Section A'!$A$37:$A$44,MATCH(G125,'Overview - Section A'!$U$37:$U$44,0)),""),"d-mmm-yy") &amp;" to " &amp; TEXT(IFERROR(INDEX('Overview - Section A'!$E$37:$E$44,MATCH(G125,'Overview - Section A'!$U$37:$U$44,0)),""),"d-mmm-yy")</f>
        <v>d-juil-yy to d-déc-yy</v>
      </c>
      <c r="D125" s="518"/>
      <c r="E125" s="518"/>
      <c r="F125" s="519"/>
      <c r="G125" s="520" t="s">
        <v>464</v>
      </c>
      <c r="H125" s="520">
        <v>43465</v>
      </c>
      <c r="I125" s="504" t="b">
        <f t="shared" si="5"/>
        <v>1</v>
      </c>
      <c r="J125" s="504" t="b">
        <f t="shared" si="6"/>
        <v>0</v>
      </c>
      <c r="K125" s="504" t="str">
        <f t="shared" si="7"/>
        <v>a1N36000009o6Q6EAI</v>
      </c>
      <c r="L125" s="521" t="s">
        <v>1258</v>
      </c>
      <c r="M125" s="518"/>
      <c r="N125" s="518"/>
      <c r="O125" s="50"/>
      <c r="AM125" s="5"/>
      <c r="AN125" s="5"/>
    </row>
    <row r="126" spans="1:40" ht="283.5" x14ac:dyDescent="0.25">
      <c r="A126" s="410">
        <v>6</v>
      </c>
      <c r="B126" s="428" t="str">
        <f t="shared" si="4"/>
        <v/>
      </c>
      <c r="C126" s="502" t="str">
        <f ca="1">TEXT(IFERROR(INDEX('Overview - Section A'!$A$37:$A$44,MATCH(G126,'Overview - Section A'!$U$37:$U$44,0)),""),"d-mmm-yy") &amp;" to " &amp; TEXT(IFERROR(INDEX('Overview - Section A'!$E$37:$E$44,MATCH(G126,'Overview - Section A'!$U$37:$U$44,0)),""),"d-mmm-yy")</f>
        <v>d-janv-yy to d-juin-yy</v>
      </c>
      <c r="D126" s="518"/>
      <c r="E126" s="518"/>
      <c r="F126" s="519"/>
      <c r="G126" s="520" t="s">
        <v>466</v>
      </c>
      <c r="H126" s="520">
        <v>43646</v>
      </c>
      <c r="I126" s="504" t="b">
        <f t="shared" si="5"/>
        <v>1</v>
      </c>
      <c r="J126" s="504" t="b">
        <f t="shared" si="6"/>
        <v>0</v>
      </c>
      <c r="K126" s="504" t="str">
        <f t="shared" si="7"/>
        <v>a1N36000009o6Q6EAI</v>
      </c>
      <c r="L126" s="521" t="s">
        <v>1259</v>
      </c>
      <c r="M126" s="518"/>
      <c r="N126" s="518"/>
      <c r="O126" s="50"/>
      <c r="AM126" s="5"/>
      <c r="AN126" s="5"/>
    </row>
    <row r="127" spans="1:40" ht="283.5" x14ac:dyDescent="0.25">
      <c r="A127" s="410">
        <v>6</v>
      </c>
      <c r="B127" s="428" t="str">
        <f t="shared" si="4"/>
        <v/>
      </c>
      <c r="C127" s="502" t="str">
        <f ca="1">TEXT(IFERROR(INDEX('Overview - Section A'!$A$37:$A$44,MATCH(G127,'Overview - Section A'!$U$37:$U$44,0)),""),"d-mmm-yy") &amp;" to " &amp; TEXT(IFERROR(INDEX('Overview - Section A'!$E$37:$E$44,MATCH(G127,'Overview - Section A'!$U$37:$U$44,0)),""),"d-mmm-yy")</f>
        <v>d-juil-yy to d-déc-yy</v>
      </c>
      <c r="D127" s="518"/>
      <c r="E127" s="518"/>
      <c r="F127" s="519"/>
      <c r="G127" s="520" t="s">
        <v>468</v>
      </c>
      <c r="H127" s="520">
        <v>43830</v>
      </c>
      <c r="I127" s="504" t="b">
        <f t="shared" si="5"/>
        <v>1</v>
      </c>
      <c r="J127" s="504" t="b">
        <f t="shared" si="6"/>
        <v>0</v>
      </c>
      <c r="K127" s="504" t="str">
        <f t="shared" si="7"/>
        <v>a1N36000009o6Q6EAI</v>
      </c>
      <c r="L127" s="521" t="s">
        <v>1260</v>
      </c>
      <c r="M127" s="518"/>
      <c r="N127" s="518"/>
      <c r="O127" s="50"/>
      <c r="AM127" s="5"/>
      <c r="AN127" s="5"/>
    </row>
    <row r="128" spans="1:40" ht="283.5" x14ac:dyDescent="0.25">
      <c r="A128" s="410">
        <v>6</v>
      </c>
      <c r="B128" s="428" t="str">
        <f t="shared" si="4"/>
        <v/>
      </c>
      <c r="C128" s="502" t="str">
        <f ca="1">TEXT(IFERROR(INDEX('Overview - Section A'!$A$37:$A$44,MATCH(G128,'Overview - Section A'!$U$37:$U$44,0)),""),"d-mmm-yy") &amp;" to " &amp; TEXT(IFERROR(INDEX('Overview - Section A'!$E$37:$E$44,MATCH(G128,'Overview - Section A'!$U$37:$U$44,0)),""),"d-mmm-yy")</f>
        <v>d-janv-yy to d-juin-yy</v>
      </c>
      <c r="D128" s="518"/>
      <c r="E128" s="518"/>
      <c r="F128" s="519"/>
      <c r="G128" s="520" t="s">
        <v>470</v>
      </c>
      <c r="H128" s="520">
        <v>44012</v>
      </c>
      <c r="I128" s="504" t="b">
        <f t="shared" si="5"/>
        <v>1</v>
      </c>
      <c r="J128" s="504" t="b">
        <f t="shared" si="6"/>
        <v>0</v>
      </c>
      <c r="K128" s="504" t="str">
        <f t="shared" si="7"/>
        <v>a1N36000009o6Q6EAI</v>
      </c>
      <c r="L128" s="521" t="s">
        <v>1261</v>
      </c>
      <c r="M128" s="518"/>
      <c r="N128" s="518"/>
      <c r="O128" s="50"/>
      <c r="AM128" s="5"/>
      <c r="AN128" s="5"/>
    </row>
    <row r="129" spans="1:40" ht="283.5" x14ac:dyDescent="0.25">
      <c r="A129" s="410">
        <v>6</v>
      </c>
      <c r="B129" s="428" t="str">
        <f t="shared" si="4"/>
        <v/>
      </c>
      <c r="C129" s="502" t="str">
        <f ca="1">TEXT(IFERROR(INDEX('Overview - Section A'!$A$37:$A$44,MATCH(G129,'Overview - Section A'!$U$37:$U$44,0)),""),"d-mmm-yy") &amp;" to " &amp; TEXT(IFERROR(INDEX('Overview - Section A'!$E$37:$E$44,MATCH(G129,'Overview - Section A'!$U$37:$U$44,0)),""),"d-mmm-yy")</f>
        <v>d-juil-yy to d-déc-yy</v>
      </c>
      <c r="D129" s="518"/>
      <c r="E129" s="518"/>
      <c r="F129" s="519"/>
      <c r="G129" s="520" t="s">
        <v>473</v>
      </c>
      <c r="H129" s="520">
        <v>44196</v>
      </c>
      <c r="I129" s="504" t="b">
        <f t="shared" si="5"/>
        <v>1</v>
      </c>
      <c r="J129" s="504" t="b">
        <f t="shared" si="6"/>
        <v>0</v>
      </c>
      <c r="K129" s="504" t="str">
        <f t="shared" si="7"/>
        <v>a1N36000009o6Q6EAI</v>
      </c>
      <c r="L129" s="521" t="s">
        <v>1262</v>
      </c>
      <c r="M129" s="518"/>
      <c r="N129" s="518"/>
      <c r="O129" s="50"/>
      <c r="AM129" s="5"/>
      <c r="AN129" s="5"/>
    </row>
    <row r="130" spans="1:40" ht="283.5" x14ac:dyDescent="0.25">
      <c r="A130" s="410">
        <v>7</v>
      </c>
      <c r="B130" s="428" t="str">
        <f t="shared" si="4"/>
        <v/>
      </c>
      <c r="C130" s="502" t="str">
        <f ca="1">TEXT(IFERROR(INDEX('Overview - Section A'!$A$37:$A$44,MATCH(G130,'Overview - Section A'!$U$37:$U$44,0)),""),"d-mmm-yy") &amp;" to " &amp; TEXT(IFERROR(INDEX('Overview - Section A'!$E$37:$E$44,MATCH(G130,'Overview - Section A'!$U$37:$U$44,0)),""),"d-mmm-yy")</f>
        <v>d-janv-yy to d-juin-yy</v>
      </c>
      <c r="D130" s="518"/>
      <c r="E130" s="518"/>
      <c r="F130" s="519"/>
      <c r="G130" s="520" t="s">
        <v>462</v>
      </c>
      <c r="H130" s="520">
        <v>43281</v>
      </c>
      <c r="I130" s="504" t="b">
        <f t="shared" si="5"/>
        <v>1</v>
      </c>
      <c r="J130" s="504" t="b">
        <f t="shared" si="6"/>
        <v>0</v>
      </c>
      <c r="K130" s="504" t="str">
        <f t="shared" si="7"/>
        <v>a1N36000009o6Q7EAI</v>
      </c>
      <c r="L130" s="521" t="s">
        <v>1263</v>
      </c>
      <c r="M130" s="518"/>
      <c r="N130" s="518"/>
      <c r="O130" s="50"/>
      <c r="AM130" s="5"/>
      <c r="AN130" s="5"/>
    </row>
    <row r="131" spans="1:40" ht="283.5" x14ac:dyDescent="0.25">
      <c r="A131" s="410">
        <v>7</v>
      </c>
      <c r="B131" s="428" t="str">
        <f t="shared" si="4"/>
        <v/>
      </c>
      <c r="C131" s="502" t="str">
        <f ca="1">TEXT(IFERROR(INDEX('Overview - Section A'!$A$37:$A$44,MATCH(G131,'Overview - Section A'!$U$37:$U$44,0)),""),"d-mmm-yy") &amp;" to " &amp; TEXT(IFERROR(INDEX('Overview - Section A'!$E$37:$E$44,MATCH(G131,'Overview - Section A'!$U$37:$U$44,0)),""),"d-mmm-yy")</f>
        <v>d-juil-yy to d-déc-yy</v>
      </c>
      <c r="D131" s="518"/>
      <c r="E131" s="518"/>
      <c r="F131" s="519"/>
      <c r="G131" s="520" t="s">
        <v>464</v>
      </c>
      <c r="H131" s="520">
        <v>43465</v>
      </c>
      <c r="I131" s="504" t="b">
        <f t="shared" si="5"/>
        <v>1</v>
      </c>
      <c r="J131" s="504" t="b">
        <f t="shared" si="6"/>
        <v>0</v>
      </c>
      <c r="K131" s="504" t="str">
        <f t="shared" si="7"/>
        <v>a1N36000009o6Q7EAI</v>
      </c>
      <c r="L131" s="521" t="s">
        <v>1264</v>
      </c>
      <c r="M131" s="518"/>
      <c r="N131" s="518"/>
      <c r="O131" s="50"/>
      <c r="AM131" s="5"/>
      <c r="AN131" s="5"/>
    </row>
    <row r="132" spans="1:40" ht="283.5" x14ac:dyDescent="0.25">
      <c r="A132" s="410">
        <v>7</v>
      </c>
      <c r="B132" s="428" t="str">
        <f t="shared" si="4"/>
        <v/>
      </c>
      <c r="C132" s="502" t="str">
        <f ca="1">TEXT(IFERROR(INDEX('Overview - Section A'!$A$37:$A$44,MATCH(G132,'Overview - Section A'!$U$37:$U$44,0)),""),"d-mmm-yy") &amp;" to " &amp; TEXT(IFERROR(INDEX('Overview - Section A'!$E$37:$E$44,MATCH(G132,'Overview - Section A'!$U$37:$U$44,0)),""),"d-mmm-yy")</f>
        <v>d-janv-yy to d-juin-yy</v>
      </c>
      <c r="D132" s="518"/>
      <c r="E132" s="518"/>
      <c r="F132" s="519"/>
      <c r="G132" s="520" t="s">
        <v>466</v>
      </c>
      <c r="H132" s="520">
        <v>43646</v>
      </c>
      <c r="I132" s="504" t="b">
        <f t="shared" si="5"/>
        <v>1</v>
      </c>
      <c r="J132" s="504" t="b">
        <f t="shared" si="6"/>
        <v>0</v>
      </c>
      <c r="K132" s="504" t="str">
        <f t="shared" si="7"/>
        <v>a1N36000009o6Q7EAI</v>
      </c>
      <c r="L132" s="521" t="s">
        <v>1265</v>
      </c>
      <c r="M132" s="518"/>
      <c r="N132" s="518"/>
      <c r="O132" s="50"/>
      <c r="AM132" s="5"/>
      <c r="AN132" s="5"/>
    </row>
    <row r="133" spans="1:40" ht="283.5" x14ac:dyDescent="0.25">
      <c r="A133" s="410">
        <v>7</v>
      </c>
      <c r="B133" s="428" t="str">
        <f t="shared" si="4"/>
        <v/>
      </c>
      <c r="C133" s="502" t="str">
        <f ca="1">TEXT(IFERROR(INDEX('Overview - Section A'!$A$37:$A$44,MATCH(G133,'Overview - Section A'!$U$37:$U$44,0)),""),"d-mmm-yy") &amp;" to " &amp; TEXT(IFERROR(INDEX('Overview - Section A'!$E$37:$E$44,MATCH(G133,'Overview - Section A'!$U$37:$U$44,0)),""),"d-mmm-yy")</f>
        <v>d-juil-yy to d-déc-yy</v>
      </c>
      <c r="D133" s="518"/>
      <c r="E133" s="518"/>
      <c r="F133" s="519"/>
      <c r="G133" s="520" t="s">
        <v>468</v>
      </c>
      <c r="H133" s="520">
        <v>43830</v>
      </c>
      <c r="I133" s="504" t="b">
        <f t="shared" si="5"/>
        <v>1</v>
      </c>
      <c r="J133" s="504" t="b">
        <f t="shared" si="6"/>
        <v>0</v>
      </c>
      <c r="K133" s="504" t="str">
        <f t="shared" si="7"/>
        <v>a1N36000009o6Q7EAI</v>
      </c>
      <c r="L133" s="521" t="s">
        <v>1266</v>
      </c>
      <c r="M133" s="518"/>
      <c r="N133" s="518"/>
      <c r="O133" s="50"/>
      <c r="AM133" s="5"/>
      <c r="AN133" s="5"/>
    </row>
    <row r="134" spans="1:40" ht="283.5" x14ac:dyDescent="0.25">
      <c r="A134" s="410">
        <v>7</v>
      </c>
      <c r="B134" s="428" t="str">
        <f t="shared" si="4"/>
        <v/>
      </c>
      <c r="C134" s="502" t="str">
        <f ca="1">TEXT(IFERROR(INDEX('Overview - Section A'!$A$37:$A$44,MATCH(G134,'Overview - Section A'!$U$37:$U$44,0)),""),"d-mmm-yy") &amp;" to " &amp; TEXT(IFERROR(INDEX('Overview - Section A'!$E$37:$E$44,MATCH(G134,'Overview - Section A'!$U$37:$U$44,0)),""),"d-mmm-yy")</f>
        <v>d-janv-yy to d-juin-yy</v>
      </c>
      <c r="D134" s="518"/>
      <c r="E134" s="518"/>
      <c r="F134" s="519"/>
      <c r="G134" s="520" t="s">
        <v>470</v>
      </c>
      <c r="H134" s="520">
        <v>44012</v>
      </c>
      <c r="I134" s="504" t="b">
        <f t="shared" si="5"/>
        <v>1</v>
      </c>
      <c r="J134" s="504" t="b">
        <f t="shared" si="6"/>
        <v>0</v>
      </c>
      <c r="K134" s="504" t="str">
        <f t="shared" si="7"/>
        <v>a1N36000009o6Q7EAI</v>
      </c>
      <c r="L134" s="521" t="s">
        <v>1267</v>
      </c>
      <c r="M134" s="518"/>
      <c r="N134" s="518"/>
      <c r="O134" s="50"/>
      <c r="AM134" s="5"/>
      <c r="AN134" s="5"/>
    </row>
    <row r="135" spans="1:40" ht="283.5" x14ac:dyDescent="0.25">
      <c r="A135" s="410">
        <v>7</v>
      </c>
      <c r="B135" s="428" t="str">
        <f t="shared" si="4"/>
        <v/>
      </c>
      <c r="C135" s="502" t="str">
        <f ca="1">TEXT(IFERROR(INDEX('Overview - Section A'!$A$37:$A$44,MATCH(G135,'Overview - Section A'!$U$37:$U$44,0)),""),"d-mmm-yy") &amp;" to " &amp; TEXT(IFERROR(INDEX('Overview - Section A'!$E$37:$E$44,MATCH(G135,'Overview - Section A'!$U$37:$U$44,0)),""),"d-mmm-yy")</f>
        <v>d-juil-yy to d-déc-yy</v>
      </c>
      <c r="D135" s="518"/>
      <c r="E135" s="518"/>
      <c r="F135" s="519"/>
      <c r="G135" s="520" t="s">
        <v>473</v>
      </c>
      <c r="H135" s="520">
        <v>44196</v>
      </c>
      <c r="I135" s="504" t="b">
        <f t="shared" si="5"/>
        <v>1</v>
      </c>
      <c r="J135" s="504" t="b">
        <f t="shared" si="6"/>
        <v>0</v>
      </c>
      <c r="K135" s="504" t="str">
        <f t="shared" si="7"/>
        <v>a1N36000009o6Q7EAI</v>
      </c>
      <c r="L135" s="521" t="s">
        <v>1268</v>
      </c>
      <c r="M135" s="518"/>
      <c r="N135" s="518"/>
      <c r="O135" s="50"/>
      <c r="AM135" s="5"/>
      <c r="AN135" s="5"/>
    </row>
    <row r="136" spans="1:40" ht="283.5" x14ac:dyDescent="0.25">
      <c r="A136" s="410">
        <v>8</v>
      </c>
      <c r="B136" s="428" t="str">
        <f t="shared" si="4"/>
        <v/>
      </c>
      <c r="C136" s="502" t="str">
        <f ca="1">TEXT(IFERROR(INDEX('Overview - Section A'!$A$37:$A$44,MATCH(G136,'Overview - Section A'!$U$37:$U$44,0)),""),"d-mmm-yy") &amp;" to " &amp; TEXT(IFERROR(INDEX('Overview - Section A'!$E$37:$E$44,MATCH(G136,'Overview - Section A'!$U$37:$U$44,0)),""),"d-mmm-yy")</f>
        <v>d-janv-yy to d-juin-yy</v>
      </c>
      <c r="D136" s="518"/>
      <c r="E136" s="518"/>
      <c r="F136" s="519"/>
      <c r="G136" s="520" t="s">
        <v>462</v>
      </c>
      <c r="H136" s="520">
        <v>43281</v>
      </c>
      <c r="I136" s="504" t="b">
        <f t="shared" si="5"/>
        <v>1</v>
      </c>
      <c r="J136" s="504" t="b">
        <f t="shared" si="6"/>
        <v>0</v>
      </c>
      <c r="K136" s="504" t="str">
        <f t="shared" si="7"/>
        <v>a1N36000009o6Q8EAI</v>
      </c>
      <c r="L136" s="521" t="s">
        <v>1269</v>
      </c>
      <c r="M136" s="518"/>
      <c r="N136" s="518"/>
      <c r="O136" s="50"/>
      <c r="AM136" s="5"/>
      <c r="AN136" s="5"/>
    </row>
    <row r="137" spans="1:40" ht="283.5" x14ac:dyDescent="0.25">
      <c r="A137" s="410">
        <v>8</v>
      </c>
      <c r="B137" s="428" t="str">
        <f t="shared" si="4"/>
        <v/>
      </c>
      <c r="C137" s="502" t="str">
        <f ca="1">TEXT(IFERROR(INDEX('Overview - Section A'!$A$37:$A$44,MATCH(G137,'Overview - Section A'!$U$37:$U$44,0)),""),"d-mmm-yy") &amp;" to " &amp; TEXT(IFERROR(INDEX('Overview - Section A'!$E$37:$E$44,MATCH(G137,'Overview - Section A'!$U$37:$U$44,0)),""),"d-mmm-yy")</f>
        <v>d-juil-yy to d-déc-yy</v>
      </c>
      <c r="D137" s="518"/>
      <c r="E137" s="518"/>
      <c r="F137" s="519"/>
      <c r="G137" s="520" t="s">
        <v>464</v>
      </c>
      <c r="H137" s="520">
        <v>43465</v>
      </c>
      <c r="I137" s="504" t="b">
        <f t="shared" si="5"/>
        <v>1</v>
      </c>
      <c r="J137" s="504" t="b">
        <f t="shared" si="6"/>
        <v>0</v>
      </c>
      <c r="K137" s="504" t="str">
        <f t="shared" si="7"/>
        <v>a1N36000009o6Q8EAI</v>
      </c>
      <c r="L137" s="521" t="s">
        <v>1270</v>
      </c>
      <c r="M137" s="518"/>
      <c r="N137" s="518"/>
      <c r="O137" s="50"/>
      <c r="AM137" s="5"/>
      <c r="AN137" s="5"/>
    </row>
    <row r="138" spans="1:40" ht="283.5" x14ac:dyDescent="0.25">
      <c r="A138" s="410">
        <v>8</v>
      </c>
      <c r="B138" s="428" t="str">
        <f t="shared" si="4"/>
        <v/>
      </c>
      <c r="C138" s="502" t="str">
        <f ca="1">TEXT(IFERROR(INDEX('Overview - Section A'!$A$37:$A$44,MATCH(G138,'Overview - Section A'!$U$37:$U$44,0)),""),"d-mmm-yy") &amp;" to " &amp; TEXT(IFERROR(INDEX('Overview - Section A'!$E$37:$E$44,MATCH(G138,'Overview - Section A'!$U$37:$U$44,0)),""),"d-mmm-yy")</f>
        <v>d-janv-yy to d-juin-yy</v>
      </c>
      <c r="D138" s="518"/>
      <c r="E138" s="518"/>
      <c r="F138" s="519"/>
      <c r="G138" s="520" t="s">
        <v>466</v>
      </c>
      <c r="H138" s="520">
        <v>43646</v>
      </c>
      <c r="I138" s="504" t="b">
        <f t="shared" si="5"/>
        <v>1</v>
      </c>
      <c r="J138" s="504" t="b">
        <f t="shared" si="6"/>
        <v>0</v>
      </c>
      <c r="K138" s="504" t="str">
        <f t="shared" si="7"/>
        <v>a1N36000009o6Q8EAI</v>
      </c>
      <c r="L138" s="521" t="s">
        <v>1271</v>
      </c>
      <c r="M138" s="518"/>
      <c r="N138" s="518"/>
      <c r="O138" s="50"/>
      <c r="AM138" s="5"/>
      <c r="AN138" s="5"/>
    </row>
    <row r="139" spans="1:40" ht="283.5" x14ac:dyDescent="0.25">
      <c r="A139" s="410">
        <v>8</v>
      </c>
      <c r="B139" s="428" t="str">
        <f t="shared" si="4"/>
        <v/>
      </c>
      <c r="C139" s="502" t="str">
        <f ca="1">TEXT(IFERROR(INDEX('Overview - Section A'!$A$37:$A$44,MATCH(G139,'Overview - Section A'!$U$37:$U$44,0)),""),"d-mmm-yy") &amp;" to " &amp; TEXT(IFERROR(INDEX('Overview - Section A'!$E$37:$E$44,MATCH(G139,'Overview - Section A'!$U$37:$U$44,0)),""),"d-mmm-yy")</f>
        <v>d-juil-yy to d-déc-yy</v>
      </c>
      <c r="D139" s="518"/>
      <c r="E139" s="518"/>
      <c r="F139" s="519"/>
      <c r="G139" s="520" t="s">
        <v>468</v>
      </c>
      <c r="H139" s="520">
        <v>43830</v>
      </c>
      <c r="I139" s="504" t="b">
        <f t="shared" si="5"/>
        <v>1</v>
      </c>
      <c r="J139" s="504" t="b">
        <f t="shared" si="6"/>
        <v>0</v>
      </c>
      <c r="K139" s="504" t="str">
        <f t="shared" si="7"/>
        <v>a1N36000009o6Q8EAI</v>
      </c>
      <c r="L139" s="521" t="s">
        <v>1272</v>
      </c>
      <c r="M139" s="518"/>
      <c r="N139" s="518"/>
      <c r="O139" s="50"/>
      <c r="AM139" s="5"/>
      <c r="AN139" s="5"/>
    </row>
    <row r="140" spans="1:40" ht="283.5" x14ac:dyDescent="0.25">
      <c r="A140" s="410">
        <v>8</v>
      </c>
      <c r="B140" s="428" t="str">
        <f t="shared" si="4"/>
        <v/>
      </c>
      <c r="C140" s="502" t="str">
        <f ca="1">TEXT(IFERROR(INDEX('Overview - Section A'!$A$37:$A$44,MATCH(G140,'Overview - Section A'!$U$37:$U$44,0)),""),"d-mmm-yy") &amp;" to " &amp; TEXT(IFERROR(INDEX('Overview - Section A'!$E$37:$E$44,MATCH(G140,'Overview - Section A'!$U$37:$U$44,0)),""),"d-mmm-yy")</f>
        <v>d-janv-yy to d-juin-yy</v>
      </c>
      <c r="D140" s="518"/>
      <c r="E140" s="518"/>
      <c r="F140" s="519"/>
      <c r="G140" s="520" t="s">
        <v>470</v>
      </c>
      <c r="H140" s="520">
        <v>44012</v>
      </c>
      <c r="I140" s="504" t="b">
        <f t="shared" si="5"/>
        <v>1</v>
      </c>
      <c r="J140" s="504" t="b">
        <f t="shared" si="6"/>
        <v>0</v>
      </c>
      <c r="K140" s="504" t="str">
        <f t="shared" si="7"/>
        <v>a1N36000009o6Q8EAI</v>
      </c>
      <c r="L140" s="521" t="s">
        <v>1273</v>
      </c>
      <c r="M140" s="518"/>
      <c r="N140" s="518"/>
      <c r="O140" s="50"/>
      <c r="AM140" s="5"/>
      <c r="AN140" s="5"/>
    </row>
    <row r="141" spans="1:40" ht="283.5" x14ac:dyDescent="0.25">
      <c r="A141" s="410">
        <v>8</v>
      </c>
      <c r="B141" s="428" t="str">
        <f t="shared" si="4"/>
        <v/>
      </c>
      <c r="C141" s="502" t="str">
        <f ca="1">TEXT(IFERROR(INDEX('Overview - Section A'!$A$37:$A$44,MATCH(G141,'Overview - Section A'!$U$37:$U$44,0)),""),"d-mmm-yy") &amp;" to " &amp; TEXT(IFERROR(INDEX('Overview - Section A'!$E$37:$E$44,MATCH(G141,'Overview - Section A'!$U$37:$U$44,0)),""),"d-mmm-yy")</f>
        <v>d-juil-yy to d-déc-yy</v>
      </c>
      <c r="D141" s="518"/>
      <c r="E141" s="518"/>
      <c r="F141" s="519"/>
      <c r="G141" s="520" t="s">
        <v>473</v>
      </c>
      <c r="H141" s="520">
        <v>44196</v>
      </c>
      <c r="I141" s="504" t="b">
        <f t="shared" si="5"/>
        <v>1</v>
      </c>
      <c r="J141" s="504" t="b">
        <f t="shared" si="6"/>
        <v>0</v>
      </c>
      <c r="K141" s="504" t="str">
        <f t="shared" si="7"/>
        <v>a1N36000009o6Q8EAI</v>
      </c>
      <c r="L141" s="521" t="s">
        <v>1274</v>
      </c>
      <c r="M141" s="518"/>
      <c r="N141" s="518"/>
      <c r="O141" s="50"/>
      <c r="AM141" s="5"/>
      <c r="AN141" s="5"/>
    </row>
    <row r="142" spans="1:40" ht="283.5" x14ac:dyDescent="0.25">
      <c r="A142" s="410">
        <v>9</v>
      </c>
      <c r="B142" s="428" t="str">
        <f t="shared" si="4"/>
        <v/>
      </c>
      <c r="C142" s="502" t="str">
        <f ca="1">TEXT(IFERROR(INDEX('Overview - Section A'!$A$37:$A$44,MATCH(G142,'Overview - Section A'!$U$37:$U$44,0)),""),"d-mmm-yy") &amp;" to " &amp; TEXT(IFERROR(INDEX('Overview - Section A'!$E$37:$E$44,MATCH(G142,'Overview - Section A'!$U$37:$U$44,0)),""),"d-mmm-yy")</f>
        <v>d-janv-yy to d-juin-yy</v>
      </c>
      <c r="D142" s="518"/>
      <c r="E142" s="518"/>
      <c r="F142" s="519"/>
      <c r="G142" s="520" t="s">
        <v>462</v>
      </c>
      <c r="H142" s="520">
        <v>43281</v>
      </c>
      <c r="I142" s="504" t="b">
        <f t="shared" si="5"/>
        <v>1</v>
      </c>
      <c r="J142" s="504" t="b">
        <f t="shared" si="6"/>
        <v>0</v>
      </c>
      <c r="K142" s="504" t="str">
        <f t="shared" si="7"/>
        <v>a1N36000009o6Q9EAI</v>
      </c>
      <c r="L142" s="521" t="s">
        <v>1275</v>
      </c>
      <c r="M142" s="518"/>
      <c r="N142" s="518"/>
      <c r="O142" s="50"/>
      <c r="AM142" s="5"/>
      <c r="AN142" s="5"/>
    </row>
    <row r="143" spans="1:40" ht="283.5" x14ac:dyDescent="0.25">
      <c r="A143" s="410">
        <v>9</v>
      </c>
      <c r="B143" s="428" t="str">
        <f t="shared" si="4"/>
        <v/>
      </c>
      <c r="C143" s="502" t="str">
        <f ca="1">TEXT(IFERROR(INDEX('Overview - Section A'!$A$37:$A$44,MATCH(G143,'Overview - Section A'!$U$37:$U$44,0)),""),"d-mmm-yy") &amp;" to " &amp; TEXT(IFERROR(INDEX('Overview - Section A'!$E$37:$E$44,MATCH(G143,'Overview - Section A'!$U$37:$U$44,0)),""),"d-mmm-yy")</f>
        <v>d-juil-yy to d-déc-yy</v>
      </c>
      <c r="D143" s="518"/>
      <c r="E143" s="518"/>
      <c r="F143" s="519"/>
      <c r="G143" s="520" t="s">
        <v>464</v>
      </c>
      <c r="H143" s="520">
        <v>43465</v>
      </c>
      <c r="I143" s="504" t="b">
        <f t="shared" si="5"/>
        <v>1</v>
      </c>
      <c r="J143" s="504" t="b">
        <f t="shared" si="6"/>
        <v>0</v>
      </c>
      <c r="K143" s="504" t="str">
        <f t="shared" si="7"/>
        <v>a1N36000009o6Q9EAI</v>
      </c>
      <c r="L143" s="521" t="s">
        <v>1276</v>
      </c>
      <c r="M143" s="518"/>
      <c r="N143" s="518"/>
      <c r="O143" s="50"/>
      <c r="AM143" s="5"/>
      <c r="AN143" s="5"/>
    </row>
    <row r="144" spans="1:40" ht="283.5" x14ac:dyDescent="0.25">
      <c r="A144" s="410">
        <v>9</v>
      </c>
      <c r="B144" s="428" t="str">
        <f t="shared" si="4"/>
        <v/>
      </c>
      <c r="C144" s="502" t="str">
        <f ca="1">TEXT(IFERROR(INDEX('Overview - Section A'!$A$37:$A$44,MATCH(G144,'Overview - Section A'!$U$37:$U$44,0)),""),"d-mmm-yy") &amp;" to " &amp; TEXT(IFERROR(INDEX('Overview - Section A'!$E$37:$E$44,MATCH(G144,'Overview - Section A'!$U$37:$U$44,0)),""),"d-mmm-yy")</f>
        <v>d-janv-yy to d-juin-yy</v>
      </c>
      <c r="D144" s="518"/>
      <c r="E144" s="518"/>
      <c r="F144" s="519"/>
      <c r="G144" s="520" t="s">
        <v>466</v>
      </c>
      <c r="H144" s="520">
        <v>43646</v>
      </c>
      <c r="I144" s="504" t="b">
        <f t="shared" si="5"/>
        <v>1</v>
      </c>
      <c r="J144" s="504" t="b">
        <f t="shared" si="6"/>
        <v>0</v>
      </c>
      <c r="K144" s="504" t="str">
        <f t="shared" si="7"/>
        <v>a1N36000009o6Q9EAI</v>
      </c>
      <c r="L144" s="521" t="s">
        <v>1277</v>
      </c>
      <c r="M144" s="518"/>
      <c r="N144" s="518"/>
      <c r="O144" s="50"/>
      <c r="AM144" s="5"/>
      <c r="AN144" s="5"/>
    </row>
    <row r="145" spans="1:40" ht="283.5" x14ac:dyDescent="0.25">
      <c r="A145" s="410">
        <v>9</v>
      </c>
      <c r="B145" s="428" t="str">
        <f t="shared" si="4"/>
        <v/>
      </c>
      <c r="C145" s="502" t="str">
        <f ca="1">TEXT(IFERROR(INDEX('Overview - Section A'!$A$37:$A$44,MATCH(G145,'Overview - Section A'!$U$37:$U$44,0)),""),"d-mmm-yy") &amp;" to " &amp; TEXT(IFERROR(INDEX('Overview - Section A'!$E$37:$E$44,MATCH(G145,'Overview - Section A'!$U$37:$U$44,0)),""),"d-mmm-yy")</f>
        <v>d-juil-yy to d-déc-yy</v>
      </c>
      <c r="D145" s="518"/>
      <c r="E145" s="518"/>
      <c r="F145" s="519"/>
      <c r="G145" s="520" t="s">
        <v>468</v>
      </c>
      <c r="H145" s="520">
        <v>43830</v>
      </c>
      <c r="I145" s="504" t="b">
        <f t="shared" si="5"/>
        <v>1</v>
      </c>
      <c r="J145" s="504" t="b">
        <f t="shared" si="6"/>
        <v>0</v>
      </c>
      <c r="K145" s="504" t="str">
        <f t="shared" si="7"/>
        <v>a1N36000009o6Q9EAI</v>
      </c>
      <c r="L145" s="521" t="s">
        <v>1278</v>
      </c>
      <c r="M145" s="518"/>
      <c r="N145" s="518"/>
      <c r="O145" s="50"/>
      <c r="AM145" s="5"/>
      <c r="AN145" s="5"/>
    </row>
    <row r="146" spans="1:40" ht="283.5" x14ac:dyDescent="0.25">
      <c r="A146" s="410">
        <v>9</v>
      </c>
      <c r="B146" s="428" t="str">
        <f t="shared" si="4"/>
        <v/>
      </c>
      <c r="C146" s="502" t="str">
        <f ca="1">TEXT(IFERROR(INDEX('Overview - Section A'!$A$37:$A$44,MATCH(G146,'Overview - Section A'!$U$37:$U$44,0)),""),"d-mmm-yy") &amp;" to " &amp; TEXT(IFERROR(INDEX('Overview - Section A'!$E$37:$E$44,MATCH(G146,'Overview - Section A'!$U$37:$U$44,0)),""),"d-mmm-yy")</f>
        <v>d-janv-yy to d-juin-yy</v>
      </c>
      <c r="D146" s="518"/>
      <c r="E146" s="518"/>
      <c r="F146" s="519"/>
      <c r="G146" s="520" t="s">
        <v>470</v>
      </c>
      <c r="H146" s="520">
        <v>44012</v>
      </c>
      <c r="I146" s="504" t="b">
        <f t="shared" si="5"/>
        <v>1</v>
      </c>
      <c r="J146" s="504" t="b">
        <f t="shared" si="6"/>
        <v>0</v>
      </c>
      <c r="K146" s="504" t="str">
        <f t="shared" si="7"/>
        <v>a1N36000009o6Q9EAI</v>
      </c>
      <c r="L146" s="521" t="s">
        <v>1279</v>
      </c>
      <c r="M146" s="518"/>
      <c r="N146" s="518"/>
      <c r="O146" s="50"/>
      <c r="AM146" s="5"/>
      <c r="AN146" s="5"/>
    </row>
    <row r="147" spans="1:40" ht="283.5" x14ac:dyDescent="0.25">
      <c r="A147" s="410">
        <v>9</v>
      </c>
      <c r="B147" s="428" t="str">
        <f t="shared" si="4"/>
        <v/>
      </c>
      <c r="C147" s="502" t="str">
        <f ca="1">TEXT(IFERROR(INDEX('Overview - Section A'!$A$37:$A$44,MATCH(G147,'Overview - Section A'!$U$37:$U$44,0)),""),"d-mmm-yy") &amp;" to " &amp; TEXT(IFERROR(INDEX('Overview - Section A'!$E$37:$E$44,MATCH(G147,'Overview - Section A'!$U$37:$U$44,0)),""),"d-mmm-yy")</f>
        <v>d-juil-yy to d-déc-yy</v>
      </c>
      <c r="D147" s="518"/>
      <c r="E147" s="518"/>
      <c r="F147" s="519"/>
      <c r="G147" s="520" t="s">
        <v>473</v>
      </c>
      <c r="H147" s="520">
        <v>44196</v>
      </c>
      <c r="I147" s="504" t="b">
        <f t="shared" si="5"/>
        <v>1</v>
      </c>
      <c r="J147" s="504" t="b">
        <f t="shared" si="6"/>
        <v>0</v>
      </c>
      <c r="K147" s="504" t="str">
        <f t="shared" si="7"/>
        <v>a1N36000009o6Q9EAI</v>
      </c>
      <c r="L147" s="521" t="s">
        <v>1280</v>
      </c>
      <c r="M147" s="518"/>
      <c r="N147" s="518"/>
      <c r="O147" s="50"/>
      <c r="AM147" s="5"/>
      <c r="AN147" s="5"/>
    </row>
    <row r="148" spans="1:40" ht="283.5" x14ac:dyDescent="0.25">
      <c r="A148" s="410">
        <v>10</v>
      </c>
      <c r="B148" s="428" t="str">
        <f t="shared" si="4"/>
        <v/>
      </c>
      <c r="C148" s="502" t="str">
        <f ca="1">TEXT(IFERROR(INDEX('Overview - Section A'!$A$37:$A$44,MATCH(G148,'Overview - Section A'!$U$37:$U$44,0)),""),"d-mmm-yy") &amp;" to " &amp; TEXT(IFERROR(INDEX('Overview - Section A'!$E$37:$E$44,MATCH(G148,'Overview - Section A'!$U$37:$U$44,0)),""),"d-mmm-yy")</f>
        <v>d-janv-yy to d-juin-yy</v>
      </c>
      <c r="D148" s="518"/>
      <c r="E148" s="518"/>
      <c r="F148" s="519"/>
      <c r="G148" s="520" t="s">
        <v>462</v>
      </c>
      <c r="H148" s="520">
        <v>43281</v>
      </c>
      <c r="I148" s="504" t="b">
        <f t="shared" si="5"/>
        <v>1</v>
      </c>
      <c r="J148" s="504" t="b">
        <f t="shared" si="6"/>
        <v>0</v>
      </c>
      <c r="K148" s="504" t="str">
        <f t="shared" si="7"/>
        <v>a1N36000009o6QAEAY</v>
      </c>
      <c r="L148" s="521" t="s">
        <v>1281</v>
      </c>
      <c r="M148" s="518"/>
      <c r="N148" s="518"/>
      <c r="O148" s="50"/>
      <c r="AM148" s="5"/>
      <c r="AN148" s="5"/>
    </row>
    <row r="149" spans="1:40" ht="283.5" x14ac:dyDescent="0.25">
      <c r="A149" s="410">
        <v>10</v>
      </c>
      <c r="B149" s="428" t="str">
        <f t="shared" si="4"/>
        <v/>
      </c>
      <c r="C149" s="502" t="str">
        <f ca="1">TEXT(IFERROR(INDEX('Overview - Section A'!$A$37:$A$44,MATCH(G149,'Overview - Section A'!$U$37:$U$44,0)),""),"d-mmm-yy") &amp;" to " &amp; TEXT(IFERROR(INDEX('Overview - Section A'!$E$37:$E$44,MATCH(G149,'Overview - Section A'!$U$37:$U$44,0)),""),"d-mmm-yy")</f>
        <v>d-juil-yy to d-déc-yy</v>
      </c>
      <c r="D149" s="518"/>
      <c r="E149" s="518"/>
      <c r="F149" s="519"/>
      <c r="G149" s="520" t="s">
        <v>464</v>
      </c>
      <c r="H149" s="520">
        <v>43465</v>
      </c>
      <c r="I149" s="504" t="b">
        <f t="shared" si="5"/>
        <v>1</v>
      </c>
      <c r="J149" s="504" t="b">
        <f t="shared" si="6"/>
        <v>0</v>
      </c>
      <c r="K149" s="504" t="str">
        <f t="shared" si="7"/>
        <v>a1N36000009o6QAEAY</v>
      </c>
      <c r="L149" s="521" t="s">
        <v>1282</v>
      </c>
      <c r="M149" s="518"/>
      <c r="N149" s="518"/>
      <c r="O149" s="50"/>
      <c r="AM149" s="5"/>
      <c r="AN149" s="5"/>
    </row>
    <row r="150" spans="1:40" ht="283.5" x14ac:dyDescent="0.25">
      <c r="A150" s="410">
        <v>10</v>
      </c>
      <c r="B150" s="428" t="str">
        <f t="shared" si="4"/>
        <v/>
      </c>
      <c r="C150" s="502" t="str">
        <f ca="1">TEXT(IFERROR(INDEX('Overview - Section A'!$A$37:$A$44,MATCH(G150,'Overview - Section A'!$U$37:$U$44,0)),""),"d-mmm-yy") &amp;" to " &amp; TEXT(IFERROR(INDEX('Overview - Section A'!$E$37:$E$44,MATCH(G150,'Overview - Section A'!$U$37:$U$44,0)),""),"d-mmm-yy")</f>
        <v>d-janv-yy to d-juin-yy</v>
      </c>
      <c r="D150" s="518"/>
      <c r="E150" s="518"/>
      <c r="F150" s="519"/>
      <c r="G150" s="520" t="s">
        <v>466</v>
      </c>
      <c r="H150" s="520">
        <v>43646</v>
      </c>
      <c r="I150" s="504" t="b">
        <f t="shared" si="5"/>
        <v>1</v>
      </c>
      <c r="J150" s="504" t="b">
        <f t="shared" si="6"/>
        <v>0</v>
      </c>
      <c r="K150" s="504" t="str">
        <f t="shared" si="7"/>
        <v>a1N36000009o6QAEAY</v>
      </c>
      <c r="L150" s="521" t="s">
        <v>1283</v>
      </c>
      <c r="M150" s="518"/>
      <c r="N150" s="518"/>
      <c r="O150" s="50"/>
      <c r="AM150" s="5"/>
      <c r="AN150" s="5"/>
    </row>
    <row r="151" spans="1:40" ht="283.5" x14ac:dyDescent="0.25">
      <c r="A151" s="410">
        <v>10</v>
      </c>
      <c r="B151" s="428" t="str">
        <f t="shared" si="4"/>
        <v/>
      </c>
      <c r="C151" s="502" t="str">
        <f ca="1">TEXT(IFERROR(INDEX('Overview - Section A'!$A$37:$A$44,MATCH(G151,'Overview - Section A'!$U$37:$U$44,0)),""),"d-mmm-yy") &amp;" to " &amp; TEXT(IFERROR(INDEX('Overview - Section A'!$E$37:$E$44,MATCH(G151,'Overview - Section A'!$U$37:$U$44,0)),""),"d-mmm-yy")</f>
        <v>d-juil-yy to d-déc-yy</v>
      </c>
      <c r="D151" s="518"/>
      <c r="E151" s="518"/>
      <c r="F151" s="519"/>
      <c r="G151" s="520" t="s">
        <v>468</v>
      </c>
      <c r="H151" s="520">
        <v>43830</v>
      </c>
      <c r="I151" s="504" t="b">
        <f t="shared" si="5"/>
        <v>1</v>
      </c>
      <c r="J151" s="504" t="b">
        <f t="shared" si="6"/>
        <v>0</v>
      </c>
      <c r="K151" s="504" t="str">
        <f t="shared" si="7"/>
        <v>a1N36000009o6QAEAY</v>
      </c>
      <c r="L151" s="521" t="s">
        <v>1284</v>
      </c>
      <c r="M151" s="518"/>
      <c r="N151" s="518"/>
      <c r="O151" s="50"/>
      <c r="AM151" s="5"/>
      <c r="AN151" s="5"/>
    </row>
    <row r="152" spans="1:40" ht="283.5" x14ac:dyDescent="0.25">
      <c r="A152" s="410">
        <v>10</v>
      </c>
      <c r="B152" s="428" t="str">
        <f t="shared" si="4"/>
        <v/>
      </c>
      <c r="C152" s="502" t="str">
        <f ca="1">TEXT(IFERROR(INDEX('Overview - Section A'!$A$37:$A$44,MATCH(G152,'Overview - Section A'!$U$37:$U$44,0)),""),"d-mmm-yy") &amp;" to " &amp; TEXT(IFERROR(INDEX('Overview - Section A'!$E$37:$E$44,MATCH(G152,'Overview - Section A'!$U$37:$U$44,0)),""),"d-mmm-yy")</f>
        <v>d-janv-yy to d-juin-yy</v>
      </c>
      <c r="D152" s="518"/>
      <c r="E152" s="518"/>
      <c r="F152" s="519"/>
      <c r="G152" s="520" t="s">
        <v>470</v>
      </c>
      <c r="H152" s="520">
        <v>44012</v>
      </c>
      <c r="I152" s="504" t="b">
        <f t="shared" si="5"/>
        <v>1</v>
      </c>
      <c r="J152" s="504" t="b">
        <f t="shared" si="6"/>
        <v>0</v>
      </c>
      <c r="K152" s="504" t="str">
        <f t="shared" si="7"/>
        <v>a1N36000009o6QAEAY</v>
      </c>
      <c r="L152" s="521" t="s">
        <v>1285</v>
      </c>
      <c r="M152" s="518"/>
      <c r="N152" s="518"/>
      <c r="O152" s="50"/>
      <c r="AM152" s="5"/>
      <c r="AN152" s="5"/>
    </row>
    <row r="153" spans="1:40" ht="283.5" x14ac:dyDescent="0.25">
      <c r="A153" s="410">
        <v>10</v>
      </c>
      <c r="B153" s="428" t="str">
        <f t="shared" si="4"/>
        <v/>
      </c>
      <c r="C153" s="502" t="str">
        <f ca="1">TEXT(IFERROR(INDEX('Overview - Section A'!$A$37:$A$44,MATCH(G153,'Overview - Section A'!$U$37:$U$44,0)),""),"d-mmm-yy") &amp;" to " &amp; TEXT(IFERROR(INDEX('Overview - Section A'!$E$37:$E$44,MATCH(G153,'Overview - Section A'!$U$37:$U$44,0)),""),"d-mmm-yy")</f>
        <v>d-juil-yy to d-déc-yy</v>
      </c>
      <c r="D153" s="518"/>
      <c r="E153" s="518"/>
      <c r="F153" s="519"/>
      <c r="G153" s="520" t="s">
        <v>473</v>
      </c>
      <c r="H153" s="520">
        <v>44196</v>
      </c>
      <c r="I153" s="504" t="b">
        <f t="shared" si="5"/>
        <v>1</v>
      </c>
      <c r="J153" s="504" t="b">
        <f t="shared" si="6"/>
        <v>0</v>
      </c>
      <c r="K153" s="504" t="str">
        <f t="shared" si="7"/>
        <v>a1N36000009o6QAEAY</v>
      </c>
      <c r="L153" s="521" t="s">
        <v>1286</v>
      </c>
      <c r="M153" s="518"/>
      <c r="N153" s="518"/>
      <c r="O153" s="50"/>
      <c r="AM153" s="5"/>
      <c r="AN153" s="5"/>
    </row>
    <row r="154" spans="1:40" ht="283.5" x14ac:dyDescent="0.25">
      <c r="A154" s="410">
        <v>11</v>
      </c>
      <c r="B154" s="428" t="str">
        <f t="shared" si="4"/>
        <v/>
      </c>
      <c r="C154" s="502" t="str">
        <f ca="1">TEXT(IFERROR(INDEX('Overview - Section A'!$A$37:$A$44,MATCH(G154,'Overview - Section A'!$U$37:$U$44,0)),""),"d-mmm-yy") &amp;" to " &amp; TEXT(IFERROR(INDEX('Overview - Section A'!$E$37:$E$44,MATCH(G154,'Overview - Section A'!$U$37:$U$44,0)),""),"d-mmm-yy")</f>
        <v>d-janv-yy to d-juin-yy</v>
      </c>
      <c r="D154" s="518"/>
      <c r="E154" s="518"/>
      <c r="F154" s="519"/>
      <c r="G154" s="520" t="s">
        <v>462</v>
      </c>
      <c r="H154" s="520">
        <v>43281</v>
      </c>
      <c r="I154" s="504" t="b">
        <f t="shared" si="5"/>
        <v>1</v>
      </c>
      <c r="J154" s="504" t="b">
        <f t="shared" si="6"/>
        <v>0</v>
      </c>
      <c r="K154" s="504" t="str">
        <f t="shared" si="7"/>
        <v>a1N36000009o6QBEAY</v>
      </c>
      <c r="L154" s="521" t="s">
        <v>1287</v>
      </c>
      <c r="M154" s="518"/>
      <c r="N154" s="518"/>
      <c r="O154" s="50"/>
      <c r="AM154" s="5"/>
      <c r="AN154" s="5"/>
    </row>
    <row r="155" spans="1:40" ht="283.5" x14ac:dyDescent="0.25">
      <c r="A155" s="410">
        <v>11</v>
      </c>
      <c r="B155" s="428" t="str">
        <f t="shared" si="4"/>
        <v/>
      </c>
      <c r="C155" s="502" t="str">
        <f ca="1">TEXT(IFERROR(INDEX('Overview - Section A'!$A$37:$A$44,MATCH(G155,'Overview - Section A'!$U$37:$U$44,0)),""),"d-mmm-yy") &amp;" to " &amp; TEXT(IFERROR(INDEX('Overview - Section A'!$E$37:$E$44,MATCH(G155,'Overview - Section A'!$U$37:$U$44,0)),""),"d-mmm-yy")</f>
        <v>d-juil-yy to d-déc-yy</v>
      </c>
      <c r="D155" s="518"/>
      <c r="E155" s="518"/>
      <c r="F155" s="519"/>
      <c r="G155" s="520" t="s">
        <v>464</v>
      </c>
      <c r="H155" s="520">
        <v>43465</v>
      </c>
      <c r="I155" s="504" t="b">
        <f t="shared" si="5"/>
        <v>1</v>
      </c>
      <c r="J155" s="504" t="b">
        <f t="shared" si="6"/>
        <v>0</v>
      </c>
      <c r="K155" s="504" t="str">
        <f t="shared" si="7"/>
        <v>a1N36000009o6QBEAY</v>
      </c>
      <c r="L155" s="521" t="s">
        <v>1288</v>
      </c>
      <c r="M155" s="518"/>
      <c r="N155" s="518"/>
      <c r="O155" s="50"/>
      <c r="AM155" s="5"/>
      <c r="AN155" s="5"/>
    </row>
    <row r="156" spans="1:40" ht="283.5" x14ac:dyDescent="0.25">
      <c r="A156" s="410">
        <v>11</v>
      </c>
      <c r="B156" s="428" t="str">
        <f t="shared" si="4"/>
        <v/>
      </c>
      <c r="C156" s="502" t="str">
        <f ca="1">TEXT(IFERROR(INDEX('Overview - Section A'!$A$37:$A$44,MATCH(G156,'Overview - Section A'!$U$37:$U$44,0)),""),"d-mmm-yy") &amp;" to " &amp; TEXT(IFERROR(INDEX('Overview - Section A'!$E$37:$E$44,MATCH(G156,'Overview - Section A'!$U$37:$U$44,0)),""),"d-mmm-yy")</f>
        <v>d-janv-yy to d-juin-yy</v>
      </c>
      <c r="D156" s="518"/>
      <c r="E156" s="518"/>
      <c r="F156" s="519"/>
      <c r="G156" s="520" t="s">
        <v>466</v>
      </c>
      <c r="H156" s="520">
        <v>43646</v>
      </c>
      <c r="I156" s="504" t="b">
        <f t="shared" si="5"/>
        <v>1</v>
      </c>
      <c r="J156" s="504" t="b">
        <f t="shared" si="6"/>
        <v>0</v>
      </c>
      <c r="K156" s="504" t="str">
        <f t="shared" si="7"/>
        <v>a1N36000009o6QBEAY</v>
      </c>
      <c r="L156" s="521" t="s">
        <v>1289</v>
      </c>
      <c r="M156" s="518"/>
      <c r="N156" s="518"/>
      <c r="O156" s="50"/>
      <c r="AM156" s="5"/>
      <c r="AN156" s="5"/>
    </row>
    <row r="157" spans="1:40" ht="283.5" x14ac:dyDescent="0.25">
      <c r="A157" s="410">
        <v>11</v>
      </c>
      <c r="B157" s="428" t="str">
        <f t="shared" si="4"/>
        <v/>
      </c>
      <c r="C157" s="502" t="str">
        <f ca="1">TEXT(IFERROR(INDEX('Overview - Section A'!$A$37:$A$44,MATCH(G157,'Overview - Section A'!$U$37:$U$44,0)),""),"d-mmm-yy") &amp;" to " &amp; TEXT(IFERROR(INDEX('Overview - Section A'!$E$37:$E$44,MATCH(G157,'Overview - Section A'!$U$37:$U$44,0)),""),"d-mmm-yy")</f>
        <v>d-juil-yy to d-déc-yy</v>
      </c>
      <c r="D157" s="518"/>
      <c r="E157" s="518"/>
      <c r="F157" s="519"/>
      <c r="G157" s="520" t="s">
        <v>468</v>
      </c>
      <c r="H157" s="520">
        <v>43830</v>
      </c>
      <c r="I157" s="504" t="b">
        <f t="shared" si="5"/>
        <v>1</v>
      </c>
      <c r="J157" s="504" t="b">
        <f t="shared" si="6"/>
        <v>0</v>
      </c>
      <c r="K157" s="504" t="str">
        <f t="shared" si="7"/>
        <v>a1N36000009o6QBEAY</v>
      </c>
      <c r="L157" s="521" t="s">
        <v>1290</v>
      </c>
      <c r="M157" s="518"/>
      <c r="N157" s="518"/>
      <c r="O157" s="50"/>
      <c r="AM157" s="5"/>
      <c r="AN157" s="5"/>
    </row>
    <row r="158" spans="1:40" ht="283.5" x14ac:dyDescent="0.25">
      <c r="A158" s="410">
        <v>11</v>
      </c>
      <c r="B158" s="428" t="str">
        <f t="shared" ref="B158:B221" si="8">IF(A158=A157,"",IF(VLOOKUP(A158,$A$8:$D$90,4,FALSE)=0,"",VLOOKUP(A158,$A$8:$D$90,4,FALSE)))</f>
        <v/>
      </c>
      <c r="C158" s="502" t="str">
        <f ca="1">TEXT(IFERROR(INDEX('Overview - Section A'!$A$37:$A$44,MATCH(G158,'Overview - Section A'!$U$37:$U$44,0)),""),"d-mmm-yy") &amp;" to " &amp; TEXT(IFERROR(INDEX('Overview - Section A'!$E$37:$E$44,MATCH(G158,'Overview - Section A'!$U$37:$U$44,0)),""),"d-mmm-yy")</f>
        <v>d-janv-yy to d-juin-yy</v>
      </c>
      <c r="D158" s="518"/>
      <c r="E158" s="518"/>
      <c r="F158" s="519"/>
      <c r="G158" s="520" t="s">
        <v>470</v>
      </c>
      <c r="H158" s="520">
        <v>44012</v>
      </c>
      <c r="I158" s="504" t="b">
        <f t="shared" ref="I158:I221" si="9">IFERROR(TRUE,FALSE)</f>
        <v>1</v>
      </c>
      <c r="J158" s="504" t="b">
        <f t="shared" ref="J158:J221" si="10">IFERROR(IF(VLOOKUP(A158,$A$8:$D$90,4,FALSE)&lt;&gt;"",TRUE,FALSE),FALSE)</f>
        <v>0</v>
      </c>
      <c r="K158" s="504" t="str">
        <f t="shared" ref="K158:K221" si="11">IFERROR(VLOOKUP(A158,$A$8:$T$90,20,FALSE),"")</f>
        <v>a1N36000009o6QBEAY</v>
      </c>
      <c r="L158" s="521" t="s">
        <v>1291</v>
      </c>
      <c r="M158" s="518"/>
      <c r="N158" s="518"/>
      <c r="O158" s="50"/>
      <c r="AM158" s="5"/>
      <c r="AN158" s="5"/>
    </row>
    <row r="159" spans="1:40" ht="283.5" x14ac:dyDescent="0.25">
      <c r="A159" s="410">
        <v>11</v>
      </c>
      <c r="B159" s="428" t="str">
        <f t="shared" si="8"/>
        <v/>
      </c>
      <c r="C159" s="502" t="str">
        <f ca="1">TEXT(IFERROR(INDEX('Overview - Section A'!$A$37:$A$44,MATCH(G159,'Overview - Section A'!$U$37:$U$44,0)),""),"d-mmm-yy") &amp;" to " &amp; TEXT(IFERROR(INDEX('Overview - Section A'!$E$37:$E$44,MATCH(G159,'Overview - Section A'!$U$37:$U$44,0)),""),"d-mmm-yy")</f>
        <v>d-juil-yy to d-déc-yy</v>
      </c>
      <c r="D159" s="518"/>
      <c r="E159" s="518"/>
      <c r="F159" s="519"/>
      <c r="G159" s="520" t="s">
        <v>473</v>
      </c>
      <c r="H159" s="520">
        <v>44196</v>
      </c>
      <c r="I159" s="504" t="b">
        <f t="shared" si="9"/>
        <v>1</v>
      </c>
      <c r="J159" s="504" t="b">
        <f t="shared" si="10"/>
        <v>0</v>
      </c>
      <c r="K159" s="504" t="str">
        <f t="shared" si="11"/>
        <v>a1N36000009o6QBEAY</v>
      </c>
      <c r="L159" s="521" t="s">
        <v>1292</v>
      </c>
      <c r="M159" s="518"/>
      <c r="N159" s="518"/>
      <c r="O159" s="50"/>
      <c r="AM159" s="5"/>
      <c r="AN159" s="5"/>
    </row>
    <row r="160" spans="1:40" ht="283.5" x14ac:dyDescent="0.25">
      <c r="A160" s="410">
        <v>12</v>
      </c>
      <c r="B160" s="428" t="str">
        <f t="shared" si="8"/>
        <v/>
      </c>
      <c r="C160" s="502" t="str">
        <f ca="1">TEXT(IFERROR(INDEX('Overview - Section A'!$A$37:$A$44,MATCH(G160,'Overview - Section A'!$U$37:$U$44,0)),""),"d-mmm-yy") &amp;" to " &amp; TEXT(IFERROR(INDEX('Overview - Section A'!$E$37:$E$44,MATCH(G160,'Overview - Section A'!$U$37:$U$44,0)),""),"d-mmm-yy")</f>
        <v>d-janv-yy to d-juin-yy</v>
      </c>
      <c r="D160" s="518"/>
      <c r="E160" s="518"/>
      <c r="F160" s="519"/>
      <c r="G160" s="520" t="s">
        <v>462</v>
      </c>
      <c r="H160" s="520">
        <v>43281</v>
      </c>
      <c r="I160" s="504" t="b">
        <f t="shared" si="9"/>
        <v>1</v>
      </c>
      <c r="J160" s="504" t="b">
        <f t="shared" si="10"/>
        <v>0</v>
      </c>
      <c r="K160" s="504" t="str">
        <f t="shared" si="11"/>
        <v>a1N36000009o6QCEAY</v>
      </c>
      <c r="L160" s="521" t="s">
        <v>1293</v>
      </c>
      <c r="M160" s="518"/>
      <c r="N160" s="518"/>
      <c r="O160" s="50"/>
      <c r="AM160" s="5"/>
      <c r="AN160" s="5"/>
    </row>
    <row r="161" spans="1:40" ht="283.5" x14ac:dyDescent="0.25">
      <c r="A161" s="410">
        <v>12</v>
      </c>
      <c r="B161" s="428" t="str">
        <f t="shared" si="8"/>
        <v/>
      </c>
      <c r="C161" s="502" t="str">
        <f ca="1">TEXT(IFERROR(INDEX('Overview - Section A'!$A$37:$A$44,MATCH(G161,'Overview - Section A'!$U$37:$U$44,0)),""),"d-mmm-yy") &amp;" to " &amp; TEXT(IFERROR(INDEX('Overview - Section A'!$E$37:$E$44,MATCH(G161,'Overview - Section A'!$U$37:$U$44,0)),""),"d-mmm-yy")</f>
        <v>d-juil-yy to d-déc-yy</v>
      </c>
      <c r="D161" s="518"/>
      <c r="E161" s="518"/>
      <c r="F161" s="519"/>
      <c r="G161" s="520" t="s">
        <v>464</v>
      </c>
      <c r="H161" s="520">
        <v>43465</v>
      </c>
      <c r="I161" s="504" t="b">
        <f t="shared" si="9"/>
        <v>1</v>
      </c>
      <c r="J161" s="504" t="b">
        <f t="shared" si="10"/>
        <v>0</v>
      </c>
      <c r="K161" s="504" t="str">
        <f t="shared" si="11"/>
        <v>a1N36000009o6QCEAY</v>
      </c>
      <c r="L161" s="521" t="s">
        <v>1294</v>
      </c>
      <c r="M161" s="518"/>
      <c r="N161" s="518"/>
      <c r="O161" s="50"/>
      <c r="AM161" s="5"/>
      <c r="AN161" s="5"/>
    </row>
    <row r="162" spans="1:40" ht="283.5" x14ac:dyDescent="0.25">
      <c r="A162" s="410">
        <v>12</v>
      </c>
      <c r="B162" s="428" t="str">
        <f t="shared" si="8"/>
        <v/>
      </c>
      <c r="C162" s="502" t="str">
        <f ca="1">TEXT(IFERROR(INDEX('Overview - Section A'!$A$37:$A$44,MATCH(G162,'Overview - Section A'!$U$37:$U$44,0)),""),"d-mmm-yy") &amp;" to " &amp; TEXT(IFERROR(INDEX('Overview - Section A'!$E$37:$E$44,MATCH(G162,'Overview - Section A'!$U$37:$U$44,0)),""),"d-mmm-yy")</f>
        <v>d-janv-yy to d-juin-yy</v>
      </c>
      <c r="D162" s="518"/>
      <c r="E162" s="518"/>
      <c r="F162" s="519"/>
      <c r="G162" s="520" t="s">
        <v>466</v>
      </c>
      <c r="H162" s="520">
        <v>43646</v>
      </c>
      <c r="I162" s="504" t="b">
        <f t="shared" si="9"/>
        <v>1</v>
      </c>
      <c r="J162" s="504" t="b">
        <f t="shared" si="10"/>
        <v>0</v>
      </c>
      <c r="K162" s="504" t="str">
        <f t="shared" si="11"/>
        <v>a1N36000009o6QCEAY</v>
      </c>
      <c r="L162" s="521" t="s">
        <v>1295</v>
      </c>
      <c r="M162" s="518"/>
      <c r="N162" s="518"/>
      <c r="O162" s="50"/>
      <c r="AM162" s="5"/>
      <c r="AN162" s="5"/>
    </row>
    <row r="163" spans="1:40" ht="283.5" x14ac:dyDescent="0.25">
      <c r="A163" s="410">
        <v>12</v>
      </c>
      <c r="B163" s="428" t="str">
        <f t="shared" si="8"/>
        <v/>
      </c>
      <c r="C163" s="502" t="str">
        <f ca="1">TEXT(IFERROR(INDEX('Overview - Section A'!$A$37:$A$44,MATCH(G163,'Overview - Section A'!$U$37:$U$44,0)),""),"d-mmm-yy") &amp;" to " &amp; TEXT(IFERROR(INDEX('Overview - Section A'!$E$37:$E$44,MATCH(G163,'Overview - Section A'!$U$37:$U$44,0)),""),"d-mmm-yy")</f>
        <v>d-juil-yy to d-déc-yy</v>
      </c>
      <c r="D163" s="518"/>
      <c r="E163" s="518"/>
      <c r="F163" s="519"/>
      <c r="G163" s="520" t="s">
        <v>468</v>
      </c>
      <c r="H163" s="520">
        <v>43830</v>
      </c>
      <c r="I163" s="504" t="b">
        <f t="shared" si="9"/>
        <v>1</v>
      </c>
      <c r="J163" s="504" t="b">
        <f t="shared" si="10"/>
        <v>0</v>
      </c>
      <c r="K163" s="504" t="str">
        <f t="shared" si="11"/>
        <v>a1N36000009o6QCEAY</v>
      </c>
      <c r="L163" s="521" t="s">
        <v>1296</v>
      </c>
      <c r="M163" s="518"/>
      <c r="N163" s="518"/>
      <c r="O163" s="50"/>
      <c r="AM163" s="5"/>
      <c r="AN163" s="5"/>
    </row>
    <row r="164" spans="1:40" ht="283.5" x14ac:dyDescent="0.25">
      <c r="A164" s="410">
        <v>12</v>
      </c>
      <c r="B164" s="428" t="str">
        <f t="shared" si="8"/>
        <v/>
      </c>
      <c r="C164" s="502" t="str">
        <f ca="1">TEXT(IFERROR(INDEX('Overview - Section A'!$A$37:$A$44,MATCH(G164,'Overview - Section A'!$U$37:$U$44,0)),""),"d-mmm-yy") &amp;" to " &amp; TEXT(IFERROR(INDEX('Overview - Section A'!$E$37:$E$44,MATCH(G164,'Overview - Section A'!$U$37:$U$44,0)),""),"d-mmm-yy")</f>
        <v>d-janv-yy to d-juin-yy</v>
      </c>
      <c r="D164" s="518"/>
      <c r="E164" s="518"/>
      <c r="F164" s="519"/>
      <c r="G164" s="520" t="s">
        <v>470</v>
      </c>
      <c r="H164" s="520">
        <v>44012</v>
      </c>
      <c r="I164" s="504" t="b">
        <f t="shared" si="9"/>
        <v>1</v>
      </c>
      <c r="J164" s="504" t="b">
        <f t="shared" si="10"/>
        <v>0</v>
      </c>
      <c r="K164" s="504" t="str">
        <f t="shared" si="11"/>
        <v>a1N36000009o6QCEAY</v>
      </c>
      <c r="L164" s="521" t="s">
        <v>1297</v>
      </c>
      <c r="M164" s="518"/>
      <c r="N164" s="518"/>
      <c r="O164" s="50"/>
      <c r="AM164" s="5"/>
      <c r="AN164" s="5"/>
    </row>
    <row r="165" spans="1:40" ht="283.5" x14ac:dyDescent="0.25">
      <c r="A165" s="410">
        <v>12</v>
      </c>
      <c r="B165" s="428" t="str">
        <f t="shared" si="8"/>
        <v/>
      </c>
      <c r="C165" s="502" t="str">
        <f ca="1">TEXT(IFERROR(INDEX('Overview - Section A'!$A$37:$A$44,MATCH(G165,'Overview - Section A'!$U$37:$U$44,0)),""),"d-mmm-yy") &amp;" to " &amp; TEXT(IFERROR(INDEX('Overview - Section A'!$E$37:$E$44,MATCH(G165,'Overview - Section A'!$U$37:$U$44,0)),""),"d-mmm-yy")</f>
        <v>d-juil-yy to d-déc-yy</v>
      </c>
      <c r="D165" s="518"/>
      <c r="E165" s="518"/>
      <c r="F165" s="519"/>
      <c r="G165" s="520" t="s">
        <v>473</v>
      </c>
      <c r="H165" s="520">
        <v>44196</v>
      </c>
      <c r="I165" s="504" t="b">
        <f t="shared" si="9"/>
        <v>1</v>
      </c>
      <c r="J165" s="504" t="b">
        <f t="shared" si="10"/>
        <v>0</v>
      </c>
      <c r="K165" s="504" t="str">
        <f t="shared" si="11"/>
        <v>a1N36000009o6QCEAY</v>
      </c>
      <c r="L165" s="521" t="s">
        <v>1298</v>
      </c>
      <c r="M165" s="518"/>
      <c r="N165" s="518"/>
      <c r="O165" s="50"/>
      <c r="AM165" s="5"/>
      <c r="AN165" s="5"/>
    </row>
    <row r="166" spans="1:40" ht="283.5" x14ac:dyDescent="0.25">
      <c r="A166" s="410">
        <v>13</v>
      </c>
      <c r="B166" s="428" t="str">
        <f t="shared" si="8"/>
        <v/>
      </c>
      <c r="C166" s="502" t="str">
        <f ca="1">TEXT(IFERROR(INDEX('Overview - Section A'!$A$37:$A$44,MATCH(G166,'Overview - Section A'!$U$37:$U$44,0)),""),"d-mmm-yy") &amp;" to " &amp; TEXT(IFERROR(INDEX('Overview - Section A'!$E$37:$E$44,MATCH(G166,'Overview - Section A'!$U$37:$U$44,0)),""),"d-mmm-yy")</f>
        <v>d-janv-yy to d-juin-yy</v>
      </c>
      <c r="D166" s="518"/>
      <c r="E166" s="518"/>
      <c r="F166" s="519"/>
      <c r="G166" s="520" t="s">
        <v>462</v>
      </c>
      <c r="H166" s="520">
        <v>43281</v>
      </c>
      <c r="I166" s="504" t="b">
        <f t="shared" si="9"/>
        <v>1</v>
      </c>
      <c r="J166" s="504" t="b">
        <f t="shared" si="10"/>
        <v>0</v>
      </c>
      <c r="K166" s="504" t="str">
        <f t="shared" si="11"/>
        <v>a1N36000009o6QDEAY</v>
      </c>
      <c r="L166" s="521" t="s">
        <v>1299</v>
      </c>
      <c r="M166" s="518"/>
      <c r="N166" s="518"/>
      <c r="O166" s="50"/>
      <c r="AM166" s="5"/>
      <c r="AN166" s="5"/>
    </row>
    <row r="167" spans="1:40" ht="283.5" x14ac:dyDescent="0.25">
      <c r="A167" s="410">
        <v>13</v>
      </c>
      <c r="B167" s="428" t="str">
        <f t="shared" si="8"/>
        <v/>
      </c>
      <c r="C167" s="502" t="str">
        <f ca="1">TEXT(IFERROR(INDEX('Overview - Section A'!$A$37:$A$44,MATCH(G167,'Overview - Section A'!$U$37:$U$44,0)),""),"d-mmm-yy") &amp;" to " &amp; TEXT(IFERROR(INDEX('Overview - Section A'!$E$37:$E$44,MATCH(G167,'Overview - Section A'!$U$37:$U$44,0)),""),"d-mmm-yy")</f>
        <v>d-juil-yy to d-déc-yy</v>
      </c>
      <c r="D167" s="518"/>
      <c r="E167" s="518"/>
      <c r="F167" s="519"/>
      <c r="G167" s="520" t="s">
        <v>464</v>
      </c>
      <c r="H167" s="520">
        <v>43465</v>
      </c>
      <c r="I167" s="504" t="b">
        <f t="shared" si="9"/>
        <v>1</v>
      </c>
      <c r="J167" s="504" t="b">
        <f t="shared" si="10"/>
        <v>0</v>
      </c>
      <c r="K167" s="504" t="str">
        <f t="shared" si="11"/>
        <v>a1N36000009o6QDEAY</v>
      </c>
      <c r="L167" s="521" t="s">
        <v>1300</v>
      </c>
      <c r="M167" s="518"/>
      <c r="N167" s="518"/>
      <c r="O167" s="50"/>
      <c r="AM167" s="5"/>
      <c r="AN167" s="5"/>
    </row>
    <row r="168" spans="1:40" ht="283.5" x14ac:dyDescent="0.25">
      <c r="A168" s="410">
        <v>13</v>
      </c>
      <c r="B168" s="428" t="str">
        <f t="shared" si="8"/>
        <v/>
      </c>
      <c r="C168" s="502" t="str">
        <f ca="1">TEXT(IFERROR(INDEX('Overview - Section A'!$A$37:$A$44,MATCH(G168,'Overview - Section A'!$U$37:$U$44,0)),""),"d-mmm-yy") &amp;" to " &amp; TEXT(IFERROR(INDEX('Overview - Section A'!$E$37:$E$44,MATCH(G168,'Overview - Section A'!$U$37:$U$44,0)),""),"d-mmm-yy")</f>
        <v>d-janv-yy to d-juin-yy</v>
      </c>
      <c r="D168" s="518"/>
      <c r="E168" s="518"/>
      <c r="F168" s="519"/>
      <c r="G168" s="520" t="s">
        <v>466</v>
      </c>
      <c r="H168" s="520">
        <v>43646</v>
      </c>
      <c r="I168" s="504" t="b">
        <f t="shared" si="9"/>
        <v>1</v>
      </c>
      <c r="J168" s="504" t="b">
        <f t="shared" si="10"/>
        <v>0</v>
      </c>
      <c r="K168" s="504" t="str">
        <f t="shared" si="11"/>
        <v>a1N36000009o6QDEAY</v>
      </c>
      <c r="L168" s="521" t="s">
        <v>1301</v>
      </c>
      <c r="M168" s="518"/>
      <c r="N168" s="518"/>
      <c r="O168" s="50"/>
      <c r="AM168" s="5"/>
      <c r="AN168" s="5"/>
    </row>
    <row r="169" spans="1:40" ht="283.5" x14ac:dyDescent="0.25">
      <c r="A169" s="410">
        <v>13</v>
      </c>
      <c r="B169" s="428" t="str">
        <f t="shared" si="8"/>
        <v/>
      </c>
      <c r="C169" s="502" t="str">
        <f ca="1">TEXT(IFERROR(INDEX('Overview - Section A'!$A$37:$A$44,MATCH(G169,'Overview - Section A'!$U$37:$U$44,0)),""),"d-mmm-yy") &amp;" to " &amp; TEXT(IFERROR(INDEX('Overview - Section A'!$E$37:$E$44,MATCH(G169,'Overview - Section A'!$U$37:$U$44,0)),""),"d-mmm-yy")</f>
        <v>d-juil-yy to d-déc-yy</v>
      </c>
      <c r="D169" s="518"/>
      <c r="E169" s="518"/>
      <c r="F169" s="519"/>
      <c r="G169" s="520" t="s">
        <v>468</v>
      </c>
      <c r="H169" s="520">
        <v>43830</v>
      </c>
      <c r="I169" s="504" t="b">
        <f t="shared" si="9"/>
        <v>1</v>
      </c>
      <c r="J169" s="504" t="b">
        <f t="shared" si="10"/>
        <v>0</v>
      </c>
      <c r="K169" s="504" t="str">
        <f t="shared" si="11"/>
        <v>a1N36000009o6QDEAY</v>
      </c>
      <c r="L169" s="521" t="s">
        <v>1302</v>
      </c>
      <c r="M169" s="518"/>
      <c r="N169" s="518"/>
      <c r="O169" s="50"/>
      <c r="AM169" s="5"/>
      <c r="AN169" s="5"/>
    </row>
    <row r="170" spans="1:40" ht="283.5" x14ac:dyDescent="0.25">
      <c r="A170" s="410">
        <v>13</v>
      </c>
      <c r="B170" s="428" t="str">
        <f t="shared" si="8"/>
        <v/>
      </c>
      <c r="C170" s="502" t="str">
        <f ca="1">TEXT(IFERROR(INDEX('Overview - Section A'!$A$37:$A$44,MATCH(G170,'Overview - Section A'!$U$37:$U$44,0)),""),"d-mmm-yy") &amp;" to " &amp; TEXT(IFERROR(INDEX('Overview - Section A'!$E$37:$E$44,MATCH(G170,'Overview - Section A'!$U$37:$U$44,0)),""),"d-mmm-yy")</f>
        <v>d-janv-yy to d-juin-yy</v>
      </c>
      <c r="D170" s="518"/>
      <c r="E170" s="518"/>
      <c r="F170" s="519"/>
      <c r="G170" s="520" t="s">
        <v>470</v>
      </c>
      <c r="H170" s="520">
        <v>44012</v>
      </c>
      <c r="I170" s="504" t="b">
        <f t="shared" si="9"/>
        <v>1</v>
      </c>
      <c r="J170" s="504" t="b">
        <f t="shared" si="10"/>
        <v>0</v>
      </c>
      <c r="K170" s="504" t="str">
        <f t="shared" si="11"/>
        <v>a1N36000009o6QDEAY</v>
      </c>
      <c r="L170" s="521" t="s">
        <v>1303</v>
      </c>
      <c r="M170" s="518"/>
      <c r="N170" s="518"/>
      <c r="O170" s="50"/>
      <c r="AM170" s="5"/>
      <c r="AN170" s="5"/>
    </row>
    <row r="171" spans="1:40" ht="283.5" x14ac:dyDescent="0.25">
      <c r="A171" s="410">
        <v>13</v>
      </c>
      <c r="B171" s="428" t="str">
        <f t="shared" si="8"/>
        <v/>
      </c>
      <c r="C171" s="502" t="str">
        <f ca="1">TEXT(IFERROR(INDEX('Overview - Section A'!$A$37:$A$44,MATCH(G171,'Overview - Section A'!$U$37:$U$44,0)),""),"d-mmm-yy") &amp;" to " &amp; TEXT(IFERROR(INDEX('Overview - Section A'!$E$37:$E$44,MATCH(G171,'Overview - Section A'!$U$37:$U$44,0)),""),"d-mmm-yy")</f>
        <v>d-juil-yy to d-déc-yy</v>
      </c>
      <c r="D171" s="518"/>
      <c r="E171" s="518"/>
      <c r="F171" s="519"/>
      <c r="G171" s="520" t="s">
        <v>473</v>
      </c>
      <c r="H171" s="520">
        <v>44196</v>
      </c>
      <c r="I171" s="504" t="b">
        <f t="shared" si="9"/>
        <v>1</v>
      </c>
      <c r="J171" s="504" t="b">
        <f t="shared" si="10"/>
        <v>0</v>
      </c>
      <c r="K171" s="504" t="str">
        <f t="shared" si="11"/>
        <v>a1N36000009o6QDEAY</v>
      </c>
      <c r="L171" s="521" t="s">
        <v>1304</v>
      </c>
      <c r="M171" s="518"/>
      <c r="N171" s="518"/>
      <c r="O171" s="50"/>
      <c r="AM171" s="5"/>
      <c r="AN171" s="5"/>
    </row>
    <row r="172" spans="1:40" ht="283.5" x14ac:dyDescent="0.25">
      <c r="A172" s="410">
        <v>14</v>
      </c>
      <c r="B172" s="428" t="str">
        <f t="shared" si="8"/>
        <v/>
      </c>
      <c r="C172" s="502" t="str">
        <f ca="1">TEXT(IFERROR(INDEX('Overview - Section A'!$A$37:$A$44,MATCH(G172,'Overview - Section A'!$U$37:$U$44,0)),""),"d-mmm-yy") &amp;" to " &amp; TEXT(IFERROR(INDEX('Overview - Section A'!$E$37:$E$44,MATCH(G172,'Overview - Section A'!$U$37:$U$44,0)),""),"d-mmm-yy")</f>
        <v>d-janv-yy to d-juin-yy</v>
      </c>
      <c r="D172" s="518"/>
      <c r="E172" s="518"/>
      <c r="F172" s="519"/>
      <c r="G172" s="520" t="s">
        <v>462</v>
      </c>
      <c r="H172" s="520">
        <v>43281</v>
      </c>
      <c r="I172" s="504" t="b">
        <f t="shared" si="9"/>
        <v>1</v>
      </c>
      <c r="J172" s="504" t="b">
        <f t="shared" si="10"/>
        <v>0</v>
      </c>
      <c r="K172" s="504" t="str">
        <f t="shared" si="11"/>
        <v>a1N36000009o6QEEAY</v>
      </c>
      <c r="L172" s="521" t="s">
        <v>1305</v>
      </c>
      <c r="M172" s="518"/>
      <c r="N172" s="518"/>
      <c r="O172" s="50"/>
      <c r="AM172" s="5"/>
      <c r="AN172" s="5"/>
    </row>
    <row r="173" spans="1:40" ht="283.5" x14ac:dyDescent="0.25">
      <c r="A173" s="410">
        <v>14</v>
      </c>
      <c r="B173" s="428" t="str">
        <f t="shared" si="8"/>
        <v/>
      </c>
      <c r="C173" s="502" t="str">
        <f ca="1">TEXT(IFERROR(INDEX('Overview - Section A'!$A$37:$A$44,MATCH(G173,'Overview - Section A'!$U$37:$U$44,0)),""),"d-mmm-yy") &amp;" to " &amp; TEXT(IFERROR(INDEX('Overview - Section A'!$E$37:$E$44,MATCH(G173,'Overview - Section A'!$U$37:$U$44,0)),""),"d-mmm-yy")</f>
        <v>d-juil-yy to d-déc-yy</v>
      </c>
      <c r="D173" s="518"/>
      <c r="E173" s="518"/>
      <c r="F173" s="519"/>
      <c r="G173" s="520" t="s">
        <v>464</v>
      </c>
      <c r="H173" s="520">
        <v>43465</v>
      </c>
      <c r="I173" s="504" t="b">
        <f t="shared" si="9"/>
        <v>1</v>
      </c>
      <c r="J173" s="504" t="b">
        <f t="shared" si="10"/>
        <v>0</v>
      </c>
      <c r="K173" s="504" t="str">
        <f t="shared" si="11"/>
        <v>a1N36000009o6QEEAY</v>
      </c>
      <c r="L173" s="521" t="s">
        <v>1306</v>
      </c>
      <c r="M173" s="518"/>
      <c r="N173" s="518"/>
      <c r="O173" s="50"/>
      <c r="AM173" s="5"/>
      <c r="AN173" s="5"/>
    </row>
    <row r="174" spans="1:40" ht="283.5" x14ac:dyDescent="0.25">
      <c r="A174" s="410">
        <v>14</v>
      </c>
      <c r="B174" s="428" t="str">
        <f t="shared" si="8"/>
        <v/>
      </c>
      <c r="C174" s="502" t="str">
        <f ca="1">TEXT(IFERROR(INDEX('Overview - Section A'!$A$37:$A$44,MATCH(G174,'Overview - Section A'!$U$37:$U$44,0)),""),"d-mmm-yy") &amp;" to " &amp; TEXT(IFERROR(INDEX('Overview - Section A'!$E$37:$E$44,MATCH(G174,'Overview - Section A'!$U$37:$U$44,0)),""),"d-mmm-yy")</f>
        <v>d-janv-yy to d-juin-yy</v>
      </c>
      <c r="D174" s="518"/>
      <c r="E174" s="518"/>
      <c r="F174" s="519"/>
      <c r="G174" s="520" t="s">
        <v>466</v>
      </c>
      <c r="H174" s="520">
        <v>43646</v>
      </c>
      <c r="I174" s="504" t="b">
        <f t="shared" si="9"/>
        <v>1</v>
      </c>
      <c r="J174" s="504" t="b">
        <f t="shared" si="10"/>
        <v>0</v>
      </c>
      <c r="K174" s="504" t="str">
        <f t="shared" si="11"/>
        <v>a1N36000009o6QEEAY</v>
      </c>
      <c r="L174" s="521" t="s">
        <v>1307</v>
      </c>
      <c r="M174" s="518"/>
      <c r="N174" s="518"/>
      <c r="O174" s="50"/>
      <c r="AM174" s="5"/>
      <c r="AN174" s="5"/>
    </row>
    <row r="175" spans="1:40" ht="283.5" x14ac:dyDescent="0.25">
      <c r="A175" s="410">
        <v>14</v>
      </c>
      <c r="B175" s="428" t="str">
        <f t="shared" si="8"/>
        <v/>
      </c>
      <c r="C175" s="502" t="str">
        <f ca="1">TEXT(IFERROR(INDEX('Overview - Section A'!$A$37:$A$44,MATCH(G175,'Overview - Section A'!$U$37:$U$44,0)),""),"d-mmm-yy") &amp;" to " &amp; TEXT(IFERROR(INDEX('Overview - Section A'!$E$37:$E$44,MATCH(G175,'Overview - Section A'!$U$37:$U$44,0)),""),"d-mmm-yy")</f>
        <v>d-juil-yy to d-déc-yy</v>
      </c>
      <c r="D175" s="518"/>
      <c r="E175" s="518"/>
      <c r="F175" s="519"/>
      <c r="G175" s="520" t="s">
        <v>468</v>
      </c>
      <c r="H175" s="520">
        <v>43830</v>
      </c>
      <c r="I175" s="504" t="b">
        <f t="shared" si="9"/>
        <v>1</v>
      </c>
      <c r="J175" s="504" t="b">
        <f t="shared" si="10"/>
        <v>0</v>
      </c>
      <c r="K175" s="504" t="str">
        <f t="shared" si="11"/>
        <v>a1N36000009o6QEEAY</v>
      </c>
      <c r="L175" s="521" t="s">
        <v>1308</v>
      </c>
      <c r="M175" s="518"/>
      <c r="N175" s="518"/>
      <c r="O175" s="50"/>
      <c r="AM175" s="5"/>
      <c r="AN175" s="5"/>
    </row>
    <row r="176" spans="1:40" ht="283.5" x14ac:dyDescent="0.25">
      <c r="A176" s="410">
        <v>14</v>
      </c>
      <c r="B176" s="428" t="str">
        <f t="shared" si="8"/>
        <v/>
      </c>
      <c r="C176" s="502" t="str">
        <f ca="1">TEXT(IFERROR(INDEX('Overview - Section A'!$A$37:$A$44,MATCH(G176,'Overview - Section A'!$U$37:$U$44,0)),""),"d-mmm-yy") &amp;" to " &amp; TEXT(IFERROR(INDEX('Overview - Section A'!$E$37:$E$44,MATCH(G176,'Overview - Section A'!$U$37:$U$44,0)),""),"d-mmm-yy")</f>
        <v>d-janv-yy to d-juin-yy</v>
      </c>
      <c r="D176" s="518"/>
      <c r="E176" s="518"/>
      <c r="F176" s="519"/>
      <c r="G176" s="520" t="s">
        <v>470</v>
      </c>
      <c r="H176" s="520">
        <v>44012</v>
      </c>
      <c r="I176" s="504" t="b">
        <f t="shared" si="9"/>
        <v>1</v>
      </c>
      <c r="J176" s="504" t="b">
        <f t="shared" si="10"/>
        <v>0</v>
      </c>
      <c r="K176" s="504" t="str">
        <f t="shared" si="11"/>
        <v>a1N36000009o6QEEAY</v>
      </c>
      <c r="L176" s="521" t="s">
        <v>1309</v>
      </c>
      <c r="M176" s="518"/>
      <c r="N176" s="518"/>
      <c r="O176" s="50"/>
      <c r="AM176" s="5"/>
      <c r="AN176" s="5"/>
    </row>
    <row r="177" spans="1:40" ht="283.5" x14ac:dyDescent="0.25">
      <c r="A177" s="410">
        <v>14</v>
      </c>
      <c r="B177" s="428" t="str">
        <f t="shared" si="8"/>
        <v/>
      </c>
      <c r="C177" s="502" t="str">
        <f ca="1">TEXT(IFERROR(INDEX('Overview - Section A'!$A$37:$A$44,MATCH(G177,'Overview - Section A'!$U$37:$U$44,0)),""),"d-mmm-yy") &amp;" to " &amp; TEXT(IFERROR(INDEX('Overview - Section A'!$E$37:$E$44,MATCH(G177,'Overview - Section A'!$U$37:$U$44,0)),""),"d-mmm-yy")</f>
        <v>d-juil-yy to d-déc-yy</v>
      </c>
      <c r="D177" s="518"/>
      <c r="E177" s="518"/>
      <c r="F177" s="519"/>
      <c r="G177" s="520" t="s">
        <v>473</v>
      </c>
      <c r="H177" s="520">
        <v>44196</v>
      </c>
      <c r="I177" s="504" t="b">
        <f t="shared" si="9"/>
        <v>1</v>
      </c>
      <c r="J177" s="504" t="b">
        <f t="shared" si="10"/>
        <v>0</v>
      </c>
      <c r="K177" s="504" t="str">
        <f t="shared" si="11"/>
        <v>a1N36000009o6QEEAY</v>
      </c>
      <c r="L177" s="521" t="s">
        <v>1310</v>
      </c>
      <c r="M177" s="518"/>
      <c r="N177" s="518"/>
      <c r="O177" s="50"/>
      <c r="AM177" s="5"/>
      <c r="AN177" s="5"/>
    </row>
    <row r="178" spans="1:40" ht="283.5" x14ac:dyDescent="0.25">
      <c r="A178" s="410">
        <v>15</v>
      </c>
      <c r="B178" s="428" t="str">
        <f t="shared" si="8"/>
        <v/>
      </c>
      <c r="C178" s="502" t="str">
        <f ca="1">TEXT(IFERROR(INDEX('Overview - Section A'!$A$37:$A$44,MATCH(G178,'Overview - Section A'!$U$37:$U$44,0)),""),"d-mmm-yy") &amp;" to " &amp; TEXT(IFERROR(INDEX('Overview - Section A'!$E$37:$E$44,MATCH(G178,'Overview - Section A'!$U$37:$U$44,0)),""),"d-mmm-yy")</f>
        <v>d-janv-yy to d-juin-yy</v>
      </c>
      <c r="D178" s="518"/>
      <c r="E178" s="518"/>
      <c r="F178" s="519"/>
      <c r="G178" s="520" t="s">
        <v>462</v>
      </c>
      <c r="H178" s="520">
        <v>43281</v>
      </c>
      <c r="I178" s="504" t="b">
        <f t="shared" si="9"/>
        <v>1</v>
      </c>
      <c r="J178" s="504" t="b">
        <f t="shared" si="10"/>
        <v>0</v>
      </c>
      <c r="K178" s="504" t="str">
        <f t="shared" si="11"/>
        <v>a1N36000009o6QFEAY</v>
      </c>
      <c r="L178" s="521" t="s">
        <v>1311</v>
      </c>
      <c r="M178" s="518"/>
      <c r="N178" s="518"/>
      <c r="O178" s="50"/>
      <c r="AM178" s="5"/>
      <c r="AN178" s="5"/>
    </row>
    <row r="179" spans="1:40" ht="283.5" x14ac:dyDescent="0.25">
      <c r="A179" s="410">
        <v>15</v>
      </c>
      <c r="B179" s="428" t="str">
        <f t="shared" si="8"/>
        <v/>
      </c>
      <c r="C179" s="502" t="str">
        <f ca="1">TEXT(IFERROR(INDEX('Overview - Section A'!$A$37:$A$44,MATCH(G179,'Overview - Section A'!$U$37:$U$44,0)),""),"d-mmm-yy") &amp;" to " &amp; TEXT(IFERROR(INDEX('Overview - Section A'!$E$37:$E$44,MATCH(G179,'Overview - Section A'!$U$37:$U$44,0)),""),"d-mmm-yy")</f>
        <v>d-juil-yy to d-déc-yy</v>
      </c>
      <c r="D179" s="518"/>
      <c r="E179" s="518"/>
      <c r="F179" s="519"/>
      <c r="G179" s="520" t="s">
        <v>464</v>
      </c>
      <c r="H179" s="520">
        <v>43465</v>
      </c>
      <c r="I179" s="504" t="b">
        <f t="shared" si="9"/>
        <v>1</v>
      </c>
      <c r="J179" s="504" t="b">
        <f t="shared" si="10"/>
        <v>0</v>
      </c>
      <c r="K179" s="504" t="str">
        <f t="shared" si="11"/>
        <v>a1N36000009o6QFEAY</v>
      </c>
      <c r="L179" s="521" t="s">
        <v>1312</v>
      </c>
      <c r="M179" s="518"/>
      <c r="N179" s="518"/>
      <c r="O179" s="50"/>
      <c r="AM179" s="5"/>
      <c r="AN179" s="5"/>
    </row>
    <row r="180" spans="1:40" ht="283.5" x14ac:dyDescent="0.25">
      <c r="A180" s="410">
        <v>15</v>
      </c>
      <c r="B180" s="428" t="str">
        <f t="shared" si="8"/>
        <v/>
      </c>
      <c r="C180" s="502" t="str">
        <f ca="1">TEXT(IFERROR(INDEX('Overview - Section A'!$A$37:$A$44,MATCH(G180,'Overview - Section A'!$U$37:$U$44,0)),""),"d-mmm-yy") &amp;" to " &amp; TEXT(IFERROR(INDEX('Overview - Section A'!$E$37:$E$44,MATCH(G180,'Overview - Section A'!$U$37:$U$44,0)),""),"d-mmm-yy")</f>
        <v>d-janv-yy to d-juin-yy</v>
      </c>
      <c r="D180" s="518"/>
      <c r="E180" s="518"/>
      <c r="F180" s="519"/>
      <c r="G180" s="520" t="s">
        <v>466</v>
      </c>
      <c r="H180" s="520">
        <v>43646</v>
      </c>
      <c r="I180" s="504" t="b">
        <f t="shared" si="9"/>
        <v>1</v>
      </c>
      <c r="J180" s="504" t="b">
        <f t="shared" si="10"/>
        <v>0</v>
      </c>
      <c r="K180" s="504" t="str">
        <f t="shared" si="11"/>
        <v>a1N36000009o6QFEAY</v>
      </c>
      <c r="L180" s="521" t="s">
        <v>1313</v>
      </c>
      <c r="M180" s="518"/>
      <c r="N180" s="518"/>
      <c r="O180" s="50"/>
      <c r="AM180" s="5"/>
      <c r="AN180" s="5"/>
    </row>
    <row r="181" spans="1:40" ht="283.5" x14ac:dyDescent="0.25">
      <c r="A181" s="410">
        <v>15</v>
      </c>
      <c r="B181" s="428" t="str">
        <f t="shared" si="8"/>
        <v/>
      </c>
      <c r="C181" s="502" t="str">
        <f ca="1">TEXT(IFERROR(INDEX('Overview - Section A'!$A$37:$A$44,MATCH(G181,'Overview - Section A'!$U$37:$U$44,0)),""),"d-mmm-yy") &amp;" to " &amp; TEXT(IFERROR(INDEX('Overview - Section A'!$E$37:$E$44,MATCH(G181,'Overview - Section A'!$U$37:$U$44,0)),""),"d-mmm-yy")</f>
        <v>d-juil-yy to d-déc-yy</v>
      </c>
      <c r="D181" s="518"/>
      <c r="E181" s="518"/>
      <c r="F181" s="519"/>
      <c r="G181" s="520" t="s">
        <v>468</v>
      </c>
      <c r="H181" s="520">
        <v>43830</v>
      </c>
      <c r="I181" s="504" t="b">
        <f t="shared" si="9"/>
        <v>1</v>
      </c>
      <c r="J181" s="504" t="b">
        <f t="shared" si="10"/>
        <v>0</v>
      </c>
      <c r="K181" s="504" t="str">
        <f t="shared" si="11"/>
        <v>a1N36000009o6QFEAY</v>
      </c>
      <c r="L181" s="521" t="s">
        <v>1314</v>
      </c>
      <c r="M181" s="518"/>
      <c r="N181" s="518"/>
      <c r="O181" s="50"/>
      <c r="AM181" s="5"/>
      <c r="AN181" s="5"/>
    </row>
    <row r="182" spans="1:40" ht="283.5" x14ac:dyDescent="0.25">
      <c r="A182" s="410">
        <v>15</v>
      </c>
      <c r="B182" s="428" t="str">
        <f t="shared" si="8"/>
        <v/>
      </c>
      <c r="C182" s="502" t="str">
        <f ca="1">TEXT(IFERROR(INDEX('Overview - Section A'!$A$37:$A$44,MATCH(G182,'Overview - Section A'!$U$37:$U$44,0)),""),"d-mmm-yy") &amp;" to " &amp; TEXT(IFERROR(INDEX('Overview - Section A'!$E$37:$E$44,MATCH(G182,'Overview - Section A'!$U$37:$U$44,0)),""),"d-mmm-yy")</f>
        <v>d-janv-yy to d-juin-yy</v>
      </c>
      <c r="D182" s="518"/>
      <c r="E182" s="518"/>
      <c r="F182" s="519"/>
      <c r="G182" s="520" t="s">
        <v>470</v>
      </c>
      <c r="H182" s="520">
        <v>44012</v>
      </c>
      <c r="I182" s="504" t="b">
        <f t="shared" si="9"/>
        <v>1</v>
      </c>
      <c r="J182" s="504" t="b">
        <f t="shared" si="10"/>
        <v>0</v>
      </c>
      <c r="K182" s="504" t="str">
        <f t="shared" si="11"/>
        <v>a1N36000009o6QFEAY</v>
      </c>
      <c r="L182" s="521" t="s">
        <v>1315</v>
      </c>
      <c r="M182" s="518"/>
      <c r="N182" s="518"/>
      <c r="O182" s="50"/>
      <c r="AM182" s="5"/>
      <c r="AN182" s="5"/>
    </row>
    <row r="183" spans="1:40" ht="283.5" x14ac:dyDescent="0.25">
      <c r="A183" s="410">
        <v>15</v>
      </c>
      <c r="B183" s="428" t="str">
        <f t="shared" si="8"/>
        <v/>
      </c>
      <c r="C183" s="502" t="str">
        <f ca="1">TEXT(IFERROR(INDEX('Overview - Section A'!$A$37:$A$44,MATCH(G183,'Overview - Section A'!$U$37:$U$44,0)),""),"d-mmm-yy") &amp;" to " &amp; TEXT(IFERROR(INDEX('Overview - Section A'!$E$37:$E$44,MATCH(G183,'Overview - Section A'!$U$37:$U$44,0)),""),"d-mmm-yy")</f>
        <v>d-juil-yy to d-déc-yy</v>
      </c>
      <c r="D183" s="518"/>
      <c r="E183" s="518"/>
      <c r="F183" s="519"/>
      <c r="G183" s="520" t="s">
        <v>473</v>
      </c>
      <c r="H183" s="520">
        <v>44196</v>
      </c>
      <c r="I183" s="504" t="b">
        <f t="shared" si="9"/>
        <v>1</v>
      </c>
      <c r="J183" s="504" t="b">
        <f t="shared" si="10"/>
        <v>0</v>
      </c>
      <c r="K183" s="504" t="str">
        <f t="shared" si="11"/>
        <v>a1N36000009o6QFEAY</v>
      </c>
      <c r="L183" s="521" t="s">
        <v>1316</v>
      </c>
      <c r="M183" s="518"/>
      <c r="N183" s="518"/>
      <c r="O183" s="50"/>
      <c r="AM183" s="5"/>
      <c r="AN183" s="5"/>
    </row>
    <row r="184" spans="1:40" ht="283.5" x14ac:dyDescent="0.25">
      <c r="A184" s="410">
        <v>16</v>
      </c>
      <c r="B184" s="428" t="str">
        <f t="shared" si="8"/>
        <v/>
      </c>
      <c r="C184" s="502" t="str">
        <f ca="1">TEXT(IFERROR(INDEX('Overview - Section A'!$A$37:$A$44,MATCH(G184,'Overview - Section A'!$U$37:$U$44,0)),""),"d-mmm-yy") &amp;" to " &amp; TEXT(IFERROR(INDEX('Overview - Section A'!$E$37:$E$44,MATCH(G184,'Overview - Section A'!$U$37:$U$44,0)),""),"d-mmm-yy")</f>
        <v>d-janv-yy to d-juin-yy</v>
      </c>
      <c r="D184" s="518"/>
      <c r="E184" s="518"/>
      <c r="F184" s="519"/>
      <c r="G184" s="520" t="s">
        <v>462</v>
      </c>
      <c r="H184" s="520">
        <v>43281</v>
      </c>
      <c r="I184" s="504" t="b">
        <f t="shared" si="9"/>
        <v>1</v>
      </c>
      <c r="J184" s="504" t="b">
        <f t="shared" si="10"/>
        <v>0</v>
      </c>
      <c r="K184" s="504" t="str">
        <f t="shared" si="11"/>
        <v>a1N36000009o6QGEAY</v>
      </c>
      <c r="L184" s="521" t="s">
        <v>1317</v>
      </c>
      <c r="M184" s="518"/>
      <c r="N184" s="518"/>
      <c r="O184" s="50"/>
      <c r="AM184" s="5"/>
      <c r="AN184" s="5"/>
    </row>
    <row r="185" spans="1:40" ht="283.5" x14ac:dyDescent="0.25">
      <c r="A185" s="410">
        <v>16</v>
      </c>
      <c r="B185" s="428" t="str">
        <f t="shared" si="8"/>
        <v/>
      </c>
      <c r="C185" s="502" t="str">
        <f ca="1">TEXT(IFERROR(INDEX('Overview - Section A'!$A$37:$A$44,MATCH(G185,'Overview - Section A'!$U$37:$U$44,0)),""),"d-mmm-yy") &amp;" to " &amp; TEXT(IFERROR(INDEX('Overview - Section A'!$E$37:$E$44,MATCH(G185,'Overview - Section A'!$U$37:$U$44,0)),""),"d-mmm-yy")</f>
        <v>d-juil-yy to d-déc-yy</v>
      </c>
      <c r="D185" s="518"/>
      <c r="E185" s="518"/>
      <c r="F185" s="519"/>
      <c r="G185" s="520" t="s">
        <v>464</v>
      </c>
      <c r="H185" s="520">
        <v>43465</v>
      </c>
      <c r="I185" s="504" t="b">
        <f t="shared" si="9"/>
        <v>1</v>
      </c>
      <c r="J185" s="504" t="b">
        <f t="shared" si="10"/>
        <v>0</v>
      </c>
      <c r="K185" s="504" t="str">
        <f t="shared" si="11"/>
        <v>a1N36000009o6QGEAY</v>
      </c>
      <c r="L185" s="521" t="s">
        <v>1318</v>
      </c>
      <c r="M185" s="518"/>
      <c r="N185" s="518"/>
      <c r="O185" s="50"/>
      <c r="AM185" s="5"/>
      <c r="AN185" s="5"/>
    </row>
    <row r="186" spans="1:40" ht="283.5" x14ac:dyDescent="0.25">
      <c r="A186" s="410">
        <v>16</v>
      </c>
      <c r="B186" s="428" t="str">
        <f t="shared" si="8"/>
        <v/>
      </c>
      <c r="C186" s="502" t="str">
        <f ca="1">TEXT(IFERROR(INDEX('Overview - Section A'!$A$37:$A$44,MATCH(G186,'Overview - Section A'!$U$37:$U$44,0)),""),"d-mmm-yy") &amp;" to " &amp; TEXT(IFERROR(INDEX('Overview - Section A'!$E$37:$E$44,MATCH(G186,'Overview - Section A'!$U$37:$U$44,0)),""),"d-mmm-yy")</f>
        <v>d-janv-yy to d-juin-yy</v>
      </c>
      <c r="D186" s="518"/>
      <c r="E186" s="518"/>
      <c r="F186" s="519"/>
      <c r="G186" s="520" t="s">
        <v>466</v>
      </c>
      <c r="H186" s="520">
        <v>43646</v>
      </c>
      <c r="I186" s="504" t="b">
        <f t="shared" si="9"/>
        <v>1</v>
      </c>
      <c r="J186" s="504" t="b">
        <f t="shared" si="10"/>
        <v>0</v>
      </c>
      <c r="K186" s="504" t="str">
        <f t="shared" si="11"/>
        <v>a1N36000009o6QGEAY</v>
      </c>
      <c r="L186" s="521" t="s">
        <v>1319</v>
      </c>
      <c r="M186" s="518"/>
      <c r="N186" s="518"/>
      <c r="O186" s="50"/>
      <c r="AM186" s="5"/>
      <c r="AN186" s="5"/>
    </row>
    <row r="187" spans="1:40" ht="283.5" x14ac:dyDescent="0.25">
      <c r="A187" s="410">
        <v>16</v>
      </c>
      <c r="B187" s="428" t="str">
        <f t="shared" si="8"/>
        <v/>
      </c>
      <c r="C187" s="502" t="str">
        <f ca="1">TEXT(IFERROR(INDEX('Overview - Section A'!$A$37:$A$44,MATCH(G187,'Overview - Section A'!$U$37:$U$44,0)),""),"d-mmm-yy") &amp;" to " &amp; TEXT(IFERROR(INDEX('Overview - Section A'!$E$37:$E$44,MATCH(G187,'Overview - Section A'!$U$37:$U$44,0)),""),"d-mmm-yy")</f>
        <v>d-juil-yy to d-déc-yy</v>
      </c>
      <c r="D187" s="518"/>
      <c r="E187" s="518"/>
      <c r="F187" s="519"/>
      <c r="G187" s="520" t="s">
        <v>468</v>
      </c>
      <c r="H187" s="520">
        <v>43830</v>
      </c>
      <c r="I187" s="504" t="b">
        <f t="shared" si="9"/>
        <v>1</v>
      </c>
      <c r="J187" s="504" t="b">
        <f t="shared" si="10"/>
        <v>0</v>
      </c>
      <c r="K187" s="504" t="str">
        <f t="shared" si="11"/>
        <v>a1N36000009o6QGEAY</v>
      </c>
      <c r="L187" s="521" t="s">
        <v>1320</v>
      </c>
      <c r="M187" s="518"/>
      <c r="N187" s="518"/>
      <c r="O187" s="50"/>
      <c r="AM187" s="5"/>
      <c r="AN187" s="5"/>
    </row>
    <row r="188" spans="1:40" ht="283.5" x14ac:dyDescent="0.25">
      <c r="A188" s="410">
        <v>16</v>
      </c>
      <c r="B188" s="428" t="str">
        <f t="shared" si="8"/>
        <v/>
      </c>
      <c r="C188" s="502" t="str">
        <f ca="1">TEXT(IFERROR(INDEX('Overview - Section A'!$A$37:$A$44,MATCH(G188,'Overview - Section A'!$U$37:$U$44,0)),""),"d-mmm-yy") &amp;" to " &amp; TEXT(IFERROR(INDEX('Overview - Section A'!$E$37:$E$44,MATCH(G188,'Overview - Section A'!$U$37:$U$44,0)),""),"d-mmm-yy")</f>
        <v>d-janv-yy to d-juin-yy</v>
      </c>
      <c r="D188" s="518"/>
      <c r="E188" s="518"/>
      <c r="F188" s="519"/>
      <c r="G188" s="520" t="s">
        <v>470</v>
      </c>
      <c r="H188" s="520">
        <v>44012</v>
      </c>
      <c r="I188" s="504" t="b">
        <f t="shared" si="9"/>
        <v>1</v>
      </c>
      <c r="J188" s="504" t="b">
        <f t="shared" si="10"/>
        <v>0</v>
      </c>
      <c r="K188" s="504" t="str">
        <f t="shared" si="11"/>
        <v>a1N36000009o6QGEAY</v>
      </c>
      <c r="L188" s="521" t="s">
        <v>1321</v>
      </c>
      <c r="M188" s="518"/>
      <c r="N188" s="518"/>
      <c r="O188" s="50"/>
      <c r="AM188" s="5"/>
      <c r="AN188" s="5"/>
    </row>
    <row r="189" spans="1:40" ht="283.5" x14ac:dyDescent="0.25">
      <c r="A189" s="410">
        <v>16</v>
      </c>
      <c r="B189" s="428" t="str">
        <f t="shared" si="8"/>
        <v/>
      </c>
      <c r="C189" s="502" t="str">
        <f ca="1">TEXT(IFERROR(INDEX('Overview - Section A'!$A$37:$A$44,MATCH(G189,'Overview - Section A'!$U$37:$U$44,0)),""),"d-mmm-yy") &amp;" to " &amp; TEXT(IFERROR(INDEX('Overview - Section A'!$E$37:$E$44,MATCH(G189,'Overview - Section A'!$U$37:$U$44,0)),""),"d-mmm-yy")</f>
        <v>d-juil-yy to d-déc-yy</v>
      </c>
      <c r="D189" s="518"/>
      <c r="E189" s="518"/>
      <c r="F189" s="519"/>
      <c r="G189" s="520" t="s">
        <v>473</v>
      </c>
      <c r="H189" s="520">
        <v>44196</v>
      </c>
      <c r="I189" s="504" t="b">
        <f t="shared" si="9"/>
        <v>1</v>
      </c>
      <c r="J189" s="504" t="b">
        <f t="shared" si="10"/>
        <v>0</v>
      </c>
      <c r="K189" s="504" t="str">
        <f t="shared" si="11"/>
        <v>a1N36000009o6QGEAY</v>
      </c>
      <c r="L189" s="521" t="s">
        <v>1322</v>
      </c>
      <c r="M189" s="518"/>
      <c r="N189" s="518"/>
      <c r="O189" s="50"/>
      <c r="AM189" s="5"/>
      <c r="AN189" s="5"/>
    </row>
    <row r="190" spans="1:40" ht="283.5" x14ac:dyDescent="0.25">
      <c r="A190" s="410">
        <v>17</v>
      </c>
      <c r="B190" s="428" t="str">
        <f t="shared" si="8"/>
        <v/>
      </c>
      <c r="C190" s="502" t="str">
        <f ca="1">TEXT(IFERROR(INDEX('Overview - Section A'!$A$37:$A$44,MATCH(G190,'Overview - Section A'!$U$37:$U$44,0)),""),"d-mmm-yy") &amp;" to " &amp; TEXT(IFERROR(INDEX('Overview - Section A'!$E$37:$E$44,MATCH(G190,'Overview - Section A'!$U$37:$U$44,0)),""),"d-mmm-yy")</f>
        <v>d-janv-yy to d-juin-yy</v>
      </c>
      <c r="D190" s="518"/>
      <c r="E190" s="518"/>
      <c r="F190" s="519"/>
      <c r="G190" s="520" t="s">
        <v>462</v>
      </c>
      <c r="H190" s="520">
        <v>43281</v>
      </c>
      <c r="I190" s="504" t="b">
        <f t="shared" si="9"/>
        <v>1</v>
      </c>
      <c r="J190" s="504" t="b">
        <f t="shared" si="10"/>
        <v>0</v>
      </c>
      <c r="K190" s="504" t="str">
        <f t="shared" si="11"/>
        <v>a1N36000009o6QHEAY</v>
      </c>
      <c r="L190" s="521" t="s">
        <v>1323</v>
      </c>
      <c r="M190" s="518"/>
      <c r="N190" s="518"/>
      <c r="O190" s="50"/>
      <c r="AM190" s="5"/>
      <c r="AN190" s="5"/>
    </row>
    <row r="191" spans="1:40" ht="283.5" x14ac:dyDescent="0.25">
      <c r="A191" s="410">
        <v>17</v>
      </c>
      <c r="B191" s="428" t="str">
        <f t="shared" si="8"/>
        <v/>
      </c>
      <c r="C191" s="502" t="str">
        <f ca="1">TEXT(IFERROR(INDEX('Overview - Section A'!$A$37:$A$44,MATCH(G191,'Overview - Section A'!$U$37:$U$44,0)),""),"d-mmm-yy") &amp;" to " &amp; TEXT(IFERROR(INDEX('Overview - Section A'!$E$37:$E$44,MATCH(G191,'Overview - Section A'!$U$37:$U$44,0)),""),"d-mmm-yy")</f>
        <v>d-juil-yy to d-déc-yy</v>
      </c>
      <c r="D191" s="518"/>
      <c r="E191" s="518"/>
      <c r="F191" s="519"/>
      <c r="G191" s="520" t="s">
        <v>464</v>
      </c>
      <c r="H191" s="520">
        <v>43465</v>
      </c>
      <c r="I191" s="504" t="b">
        <f t="shared" si="9"/>
        <v>1</v>
      </c>
      <c r="J191" s="504" t="b">
        <f t="shared" si="10"/>
        <v>0</v>
      </c>
      <c r="K191" s="504" t="str">
        <f t="shared" si="11"/>
        <v>a1N36000009o6QHEAY</v>
      </c>
      <c r="L191" s="521" t="s">
        <v>1324</v>
      </c>
      <c r="M191" s="518"/>
      <c r="N191" s="518"/>
      <c r="O191" s="50"/>
      <c r="AM191" s="5"/>
      <c r="AN191" s="5"/>
    </row>
    <row r="192" spans="1:40" ht="283.5" x14ac:dyDescent="0.25">
      <c r="A192" s="410">
        <v>17</v>
      </c>
      <c r="B192" s="428" t="str">
        <f t="shared" si="8"/>
        <v/>
      </c>
      <c r="C192" s="502" t="str">
        <f ca="1">TEXT(IFERROR(INDEX('Overview - Section A'!$A$37:$A$44,MATCH(G192,'Overview - Section A'!$U$37:$U$44,0)),""),"d-mmm-yy") &amp;" to " &amp; TEXT(IFERROR(INDEX('Overview - Section A'!$E$37:$E$44,MATCH(G192,'Overview - Section A'!$U$37:$U$44,0)),""),"d-mmm-yy")</f>
        <v>d-janv-yy to d-juin-yy</v>
      </c>
      <c r="D192" s="518"/>
      <c r="E192" s="518"/>
      <c r="F192" s="519"/>
      <c r="G192" s="520" t="s">
        <v>466</v>
      </c>
      <c r="H192" s="520">
        <v>43646</v>
      </c>
      <c r="I192" s="504" t="b">
        <f t="shared" si="9"/>
        <v>1</v>
      </c>
      <c r="J192" s="504" t="b">
        <f t="shared" si="10"/>
        <v>0</v>
      </c>
      <c r="K192" s="504" t="str">
        <f t="shared" si="11"/>
        <v>a1N36000009o6QHEAY</v>
      </c>
      <c r="L192" s="521" t="s">
        <v>1325</v>
      </c>
      <c r="M192" s="518"/>
      <c r="N192" s="518"/>
      <c r="O192" s="50"/>
      <c r="AM192" s="5"/>
      <c r="AN192" s="5"/>
    </row>
    <row r="193" spans="1:40" ht="283.5" x14ac:dyDescent="0.25">
      <c r="A193" s="410">
        <v>17</v>
      </c>
      <c r="B193" s="428" t="str">
        <f t="shared" si="8"/>
        <v/>
      </c>
      <c r="C193" s="502" t="str">
        <f ca="1">TEXT(IFERROR(INDEX('Overview - Section A'!$A$37:$A$44,MATCH(G193,'Overview - Section A'!$U$37:$U$44,0)),""),"d-mmm-yy") &amp;" to " &amp; TEXT(IFERROR(INDEX('Overview - Section A'!$E$37:$E$44,MATCH(G193,'Overview - Section A'!$U$37:$U$44,0)),""),"d-mmm-yy")</f>
        <v>d-juil-yy to d-déc-yy</v>
      </c>
      <c r="D193" s="518"/>
      <c r="E193" s="518"/>
      <c r="F193" s="519"/>
      <c r="G193" s="520" t="s">
        <v>468</v>
      </c>
      <c r="H193" s="520">
        <v>43830</v>
      </c>
      <c r="I193" s="504" t="b">
        <f t="shared" si="9"/>
        <v>1</v>
      </c>
      <c r="J193" s="504" t="b">
        <f t="shared" si="10"/>
        <v>0</v>
      </c>
      <c r="K193" s="504" t="str">
        <f t="shared" si="11"/>
        <v>a1N36000009o6QHEAY</v>
      </c>
      <c r="L193" s="521" t="s">
        <v>1326</v>
      </c>
      <c r="M193" s="518"/>
      <c r="N193" s="518"/>
      <c r="O193" s="50"/>
      <c r="AM193" s="5"/>
      <c r="AN193" s="5"/>
    </row>
    <row r="194" spans="1:40" ht="283.5" x14ac:dyDescent="0.25">
      <c r="A194" s="410">
        <v>17</v>
      </c>
      <c r="B194" s="428" t="str">
        <f t="shared" si="8"/>
        <v/>
      </c>
      <c r="C194" s="502" t="str">
        <f ca="1">TEXT(IFERROR(INDEX('Overview - Section A'!$A$37:$A$44,MATCH(G194,'Overview - Section A'!$U$37:$U$44,0)),""),"d-mmm-yy") &amp;" to " &amp; TEXT(IFERROR(INDEX('Overview - Section A'!$E$37:$E$44,MATCH(G194,'Overview - Section A'!$U$37:$U$44,0)),""),"d-mmm-yy")</f>
        <v>d-janv-yy to d-juin-yy</v>
      </c>
      <c r="D194" s="518"/>
      <c r="E194" s="518"/>
      <c r="F194" s="519"/>
      <c r="G194" s="520" t="s">
        <v>470</v>
      </c>
      <c r="H194" s="520">
        <v>44012</v>
      </c>
      <c r="I194" s="504" t="b">
        <f t="shared" si="9"/>
        <v>1</v>
      </c>
      <c r="J194" s="504" t="b">
        <f t="shared" si="10"/>
        <v>0</v>
      </c>
      <c r="K194" s="504" t="str">
        <f t="shared" si="11"/>
        <v>a1N36000009o6QHEAY</v>
      </c>
      <c r="L194" s="521" t="s">
        <v>1327</v>
      </c>
      <c r="M194" s="518"/>
      <c r="N194" s="518"/>
      <c r="O194" s="50"/>
      <c r="AM194" s="5"/>
      <c r="AN194" s="5"/>
    </row>
    <row r="195" spans="1:40" ht="283.5" x14ac:dyDescent="0.25">
      <c r="A195" s="410">
        <v>17</v>
      </c>
      <c r="B195" s="428" t="str">
        <f t="shared" si="8"/>
        <v/>
      </c>
      <c r="C195" s="502" t="str">
        <f ca="1">TEXT(IFERROR(INDEX('Overview - Section A'!$A$37:$A$44,MATCH(G195,'Overview - Section A'!$U$37:$U$44,0)),""),"d-mmm-yy") &amp;" to " &amp; TEXT(IFERROR(INDEX('Overview - Section A'!$E$37:$E$44,MATCH(G195,'Overview - Section A'!$U$37:$U$44,0)),""),"d-mmm-yy")</f>
        <v>d-juil-yy to d-déc-yy</v>
      </c>
      <c r="D195" s="518"/>
      <c r="E195" s="518"/>
      <c r="F195" s="519"/>
      <c r="G195" s="520" t="s">
        <v>473</v>
      </c>
      <c r="H195" s="520">
        <v>44196</v>
      </c>
      <c r="I195" s="504" t="b">
        <f t="shared" si="9"/>
        <v>1</v>
      </c>
      <c r="J195" s="504" t="b">
        <f t="shared" si="10"/>
        <v>0</v>
      </c>
      <c r="K195" s="504" t="str">
        <f t="shared" si="11"/>
        <v>a1N36000009o6QHEAY</v>
      </c>
      <c r="L195" s="521" t="s">
        <v>1328</v>
      </c>
      <c r="M195" s="518"/>
      <c r="N195" s="518"/>
      <c r="O195" s="50"/>
      <c r="AM195" s="5"/>
      <c r="AN195" s="5"/>
    </row>
    <row r="196" spans="1:40" ht="283.5" x14ac:dyDescent="0.25">
      <c r="A196" s="410">
        <v>18</v>
      </c>
      <c r="B196" s="428" t="str">
        <f t="shared" si="8"/>
        <v/>
      </c>
      <c r="C196" s="502" t="str">
        <f ca="1">TEXT(IFERROR(INDEX('Overview - Section A'!$A$37:$A$44,MATCH(G196,'Overview - Section A'!$U$37:$U$44,0)),""),"d-mmm-yy") &amp;" to " &amp; TEXT(IFERROR(INDEX('Overview - Section A'!$E$37:$E$44,MATCH(G196,'Overview - Section A'!$U$37:$U$44,0)),""),"d-mmm-yy")</f>
        <v>d-janv-yy to d-juin-yy</v>
      </c>
      <c r="D196" s="518"/>
      <c r="E196" s="518"/>
      <c r="F196" s="519"/>
      <c r="G196" s="520" t="s">
        <v>462</v>
      </c>
      <c r="H196" s="520">
        <v>43281</v>
      </c>
      <c r="I196" s="504" t="b">
        <f t="shared" si="9"/>
        <v>1</v>
      </c>
      <c r="J196" s="504" t="b">
        <f t="shared" si="10"/>
        <v>0</v>
      </c>
      <c r="K196" s="504" t="str">
        <f t="shared" si="11"/>
        <v>a1N36000009o6QIEAY</v>
      </c>
      <c r="L196" s="521" t="s">
        <v>1329</v>
      </c>
      <c r="M196" s="518"/>
      <c r="N196" s="518"/>
      <c r="O196" s="50"/>
      <c r="AM196" s="5"/>
      <c r="AN196" s="5"/>
    </row>
    <row r="197" spans="1:40" ht="283.5" x14ac:dyDescent="0.25">
      <c r="A197" s="410">
        <v>18</v>
      </c>
      <c r="B197" s="428" t="str">
        <f t="shared" si="8"/>
        <v/>
      </c>
      <c r="C197" s="502" t="str">
        <f ca="1">TEXT(IFERROR(INDEX('Overview - Section A'!$A$37:$A$44,MATCH(G197,'Overview - Section A'!$U$37:$U$44,0)),""),"d-mmm-yy") &amp;" to " &amp; TEXT(IFERROR(INDEX('Overview - Section A'!$E$37:$E$44,MATCH(G197,'Overview - Section A'!$U$37:$U$44,0)),""),"d-mmm-yy")</f>
        <v>d-juil-yy to d-déc-yy</v>
      </c>
      <c r="D197" s="518"/>
      <c r="E197" s="518"/>
      <c r="F197" s="519"/>
      <c r="G197" s="520" t="s">
        <v>464</v>
      </c>
      <c r="H197" s="520">
        <v>43465</v>
      </c>
      <c r="I197" s="504" t="b">
        <f t="shared" si="9"/>
        <v>1</v>
      </c>
      <c r="J197" s="504" t="b">
        <f t="shared" si="10"/>
        <v>0</v>
      </c>
      <c r="K197" s="504" t="str">
        <f t="shared" si="11"/>
        <v>a1N36000009o6QIEAY</v>
      </c>
      <c r="L197" s="521" t="s">
        <v>1330</v>
      </c>
      <c r="M197" s="518"/>
      <c r="N197" s="518"/>
      <c r="O197" s="50"/>
      <c r="AM197" s="5"/>
      <c r="AN197" s="5"/>
    </row>
    <row r="198" spans="1:40" ht="283.5" x14ac:dyDescent="0.25">
      <c r="A198" s="410">
        <v>18</v>
      </c>
      <c r="B198" s="428" t="str">
        <f t="shared" si="8"/>
        <v/>
      </c>
      <c r="C198" s="502" t="str">
        <f ca="1">TEXT(IFERROR(INDEX('Overview - Section A'!$A$37:$A$44,MATCH(G198,'Overview - Section A'!$U$37:$U$44,0)),""),"d-mmm-yy") &amp;" to " &amp; TEXT(IFERROR(INDEX('Overview - Section A'!$E$37:$E$44,MATCH(G198,'Overview - Section A'!$U$37:$U$44,0)),""),"d-mmm-yy")</f>
        <v>d-janv-yy to d-juin-yy</v>
      </c>
      <c r="D198" s="518"/>
      <c r="E198" s="518"/>
      <c r="F198" s="519"/>
      <c r="G198" s="520" t="s">
        <v>466</v>
      </c>
      <c r="H198" s="520">
        <v>43646</v>
      </c>
      <c r="I198" s="504" t="b">
        <f t="shared" si="9"/>
        <v>1</v>
      </c>
      <c r="J198" s="504" t="b">
        <f t="shared" si="10"/>
        <v>0</v>
      </c>
      <c r="K198" s="504" t="str">
        <f t="shared" si="11"/>
        <v>a1N36000009o6QIEAY</v>
      </c>
      <c r="L198" s="521" t="s">
        <v>1331</v>
      </c>
      <c r="M198" s="518"/>
      <c r="N198" s="518"/>
      <c r="O198" s="50"/>
      <c r="AM198" s="5"/>
      <c r="AN198" s="5"/>
    </row>
    <row r="199" spans="1:40" ht="283.5" x14ac:dyDescent="0.25">
      <c r="A199" s="410">
        <v>18</v>
      </c>
      <c r="B199" s="428" t="str">
        <f t="shared" si="8"/>
        <v/>
      </c>
      <c r="C199" s="502" t="str">
        <f ca="1">TEXT(IFERROR(INDEX('Overview - Section A'!$A$37:$A$44,MATCH(G199,'Overview - Section A'!$U$37:$U$44,0)),""),"d-mmm-yy") &amp;" to " &amp; TEXT(IFERROR(INDEX('Overview - Section A'!$E$37:$E$44,MATCH(G199,'Overview - Section A'!$U$37:$U$44,0)),""),"d-mmm-yy")</f>
        <v>d-juil-yy to d-déc-yy</v>
      </c>
      <c r="D199" s="518"/>
      <c r="E199" s="518"/>
      <c r="F199" s="519"/>
      <c r="G199" s="520" t="s">
        <v>468</v>
      </c>
      <c r="H199" s="520">
        <v>43830</v>
      </c>
      <c r="I199" s="504" t="b">
        <f t="shared" si="9"/>
        <v>1</v>
      </c>
      <c r="J199" s="504" t="b">
        <f t="shared" si="10"/>
        <v>0</v>
      </c>
      <c r="K199" s="504" t="str">
        <f t="shared" si="11"/>
        <v>a1N36000009o6QIEAY</v>
      </c>
      <c r="L199" s="521" t="s">
        <v>1332</v>
      </c>
      <c r="M199" s="518"/>
      <c r="N199" s="518"/>
      <c r="O199" s="50"/>
      <c r="AM199" s="5"/>
      <c r="AN199" s="5"/>
    </row>
    <row r="200" spans="1:40" ht="283.5" x14ac:dyDescent="0.25">
      <c r="A200" s="410">
        <v>18</v>
      </c>
      <c r="B200" s="428" t="str">
        <f t="shared" si="8"/>
        <v/>
      </c>
      <c r="C200" s="502" t="str">
        <f ca="1">TEXT(IFERROR(INDEX('Overview - Section A'!$A$37:$A$44,MATCH(G200,'Overview - Section A'!$U$37:$U$44,0)),""),"d-mmm-yy") &amp;" to " &amp; TEXT(IFERROR(INDEX('Overview - Section A'!$E$37:$E$44,MATCH(G200,'Overview - Section A'!$U$37:$U$44,0)),""),"d-mmm-yy")</f>
        <v>d-janv-yy to d-juin-yy</v>
      </c>
      <c r="D200" s="518"/>
      <c r="E200" s="518"/>
      <c r="F200" s="519"/>
      <c r="G200" s="520" t="s">
        <v>470</v>
      </c>
      <c r="H200" s="520">
        <v>44012</v>
      </c>
      <c r="I200" s="504" t="b">
        <f t="shared" si="9"/>
        <v>1</v>
      </c>
      <c r="J200" s="504" t="b">
        <f t="shared" si="10"/>
        <v>0</v>
      </c>
      <c r="K200" s="504" t="str">
        <f t="shared" si="11"/>
        <v>a1N36000009o6QIEAY</v>
      </c>
      <c r="L200" s="521" t="s">
        <v>1333</v>
      </c>
      <c r="M200" s="518"/>
      <c r="N200" s="518"/>
      <c r="O200" s="50"/>
      <c r="AM200" s="5"/>
      <c r="AN200" s="5"/>
    </row>
    <row r="201" spans="1:40" ht="283.5" x14ac:dyDescent="0.25">
      <c r="A201" s="410">
        <v>18</v>
      </c>
      <c r="B201" s="428" t="str">
        <f t="shared" si="8"/>
        <v/>
      </c>
      <c r="C201" s="502" t="str">
        <f ca="1">TEXT(IFERROR(INDEX('Overview - Section A'!$A$37:$A$44,MATCH(G201,'Overview - Section A'!$U$37:$U$44,0)),""),"d-mmm-yy") &amp;" to " &amp; TEXT(IFERROR(INDEX('Overview - Section A'!$E$37:$E$44,MATCH(G201,'Overview - Section A'!$U$37:$U$44,0)),""),"d-mmm-yy")</f>
        <v>d-juil-yy to d-déc-yy</v>
      </c>
      <c r="D201" s="518"/>
      <c r="E201" s="518"/>
      <c r="F201" s="519"/>
      <c r="G201" s="520" t="s">
        <v>473</v>
      </c>
      <c r="H201" s="520">
        <v>44196</v>
      </c>
      <c r="I201" s="504" t="b">
        <f t="shared" si="9"/>
        <v>1</v>
      </c>
      <c r="J201" s="504" t="b">
        <f t="shared" si="10"/>
        <v>0</v>
      </c>
      <c r="K201" s="504" t="str">
        <f t="shared" si="11"/>
        <v>a1N36000009o6QIEAY</v>
      </c>
      <c r="L201" s="521" t="s">
        <v>1334</v>
      </c>
      <c r="M201" s="518"/>
      <c r="N201" s="518"/>
      <c r="O201" s="50"/>
      <c r="AM201" s="5"/>
      <c r="AN201" s="5"/>
    </row>
    <row r="202" spans="1:40" ht="283.5" x14ac:dyDescent="0.25">
      <c r="A202" s="410">
        <v>19</v>
      </c>
      <c r="B202" s="428" t="str">
        <f t="shared" si="8"/>
        <v/>
      </c>
      <c r="C202" s="502" t="str">
        <f ca="1">TEXT(IFERROR(INDEX('Overview - Section A'!$A$37:$A$44,MATCH(G202,'Overview - Section A'!$U$37:$U$44,0)),""),"d-mmm-yy") &amp;" to " &amp; TEXT(IFERROR(INDEX('Overview - Section A'!$E$37:$E$44,MATCH(G202,'Overview - Section A'!$U$37:$U$44,0)),""),"d-mmm-yy")</f>
        <v>d-janv-yy to d-juin-yy</v>
      </c>
      <c r="D202" s="518"/>
      <c r="E202" s="518"/>
      <c r="F202" s="519"/>
      <c r="G202" s="520" t="s">
        <v>462</v>
      </c>
      <c r="H202" s="520">
        <v>43281</v>
      </c>
      <c r="I202" s="504" t="b">
        <f t="shared" si="9"/>
        <v>1</v>
      </c>
      <c r="J202" s="504" t="b">
        <f t="shared" si="10"/>
        <v>0</v>
      </c>
      <c r="K202" s="504" t="str">
        <f t="shared" si="11"/>
        <v>a1N36000009o6QJEAY</v>
      </c>
      <c r="L202" s="521" t="s">
        <v>1335</v>
      </c>
      <c r="M202" s="518"/>
      <c r="N202" s="518"/>
      <c r="O202" s="50"/>
      <c r="AM202" s="5"/>
      <c r="AN202" s="5"/>
    </row>
    <row r="203" spans="1:40" ht="283.5" x14ac:dyDescent="0.25">
      <c r="A203" s="410">
        <v>19</v>
      </c>
      <c r="B203" s="428" t="str">
        <f t="shared" si="8"/>
        <v/>
      </c>
      <c r="C203" s="502" t="str">
        <f ca="1">TEXT(IFERROR(INDEX('Overview - Section A'!$A$37:$A$44,MATCH(G203,'Overview - Section A'!$U$37:$U$44,0)),""),"d-mmm-yy") &amp;" to " &amp; TEXT(IFERROR(INDEX('Overview - Section A'!$E$37:$E$44,MATCH(G203,'Overview - Section A'!$U$37:$U$44,0)),""),"d-mmm-yy")</f>
        <v>d-juil-yy to d-déc-yy</v>
      </c>
      <c r="D203" s="518"/>
      <c r="E203" s="518"/>
      <c r="F203" s="519"/>
      <c r="G203" s="520" t="s">
        <v>464</v>
      </c>
      <c r="H203" s="520">
        <v>43465</v>
      </c>
      <c r="I203" s="504" t="b">
        <f t="shared" si="9"/>
        <v>1</v>
      </c>
      <c r="J203" s="504" t="b">
        <f t="shared" si="10"/>
        <v>0</v>
      </c>
      <c r="K203" s="504" t="str">
        <f t="shared" si="11"/>
        <v>a1N36000009o6QJEAY</v>
      </c>
      <c r="L203" s="521" t="s">
        <v>1336</v>
      </c>
      <c r="M203" s="518"/>
      <c r="N203" s="518"/>
      <c r="O203" s="50"/>
      <c r="AM203" s="5"/>
      <c r="AN203" s="5"/>
    </row>
    <row r="204" spans="1:40" ht="283.5" x14ac:dyDescent="0.25">
      <c r="A204" s="410">
        <v>19</v>
      </c>
      <c r="B204" s="428" t="str">
        <f t="shared" si="8"/>
        <v/>
      </c>
      <c r="C204" s="502" t="str">
        <f ca="1">TEXT(IFERROR(INDEX('Overview - Section A'!$A$37:$A$44,MATCH(G204,'Overview - Section A'!$U$37:$U$44,0)),""),"d-mmm-yy") &amp;" to " &amp; TEXT(IFERROR(INDEX('Overview - Section A'!$E$37:$E$44,MATCH(G204,'Overview - Section A'!$U$37:$U$44,0)),""),"d-mmm-yy")</f>
        <v>d-janv-yy to d-juin-yy</v>
      </c>
      <c r="D204" s="518"/>
      <c r="E204" s="518"/>
      <c r="F204" s="519"/>
      <c r="G204" s="520" t="s">
        <v>466</v>
      </c>
      <c r="H204" s="520">
        <v>43646</v>
      </c>
      <c r="I204" s="504" t="b">
        <f t="shared" si="9"/>
        <v>1</v>
      </c>
      <c r="J204" s="504" t="b">
        <f t="shared" si="10"/>
        <v>0</v>
      </c>
      <c r="K204" s="504" t="str">
        <f t="shared" si="11"/>
        <v>a1N36000009o6QJEAY</v>
      </c>
      <c r="L204" s="521" t="s">
        <v>1337</v>
      </c>
      <c r="M204" s="518"/>
      <c r="N204" s="518"/>
      <c r="O204" s="50"/>
      <c r="AM204" s="5"/>
      <c r="AN204" s="5"/>
    </row>
    <row r="205" spans="1:40" ht="283.5" x14ac:dyDescent="0.25">
      <c r="A205" s="410">
        <v>19</v>
      </c>
      <c r="B205" s="428" t="str">
        <f t="shared" si="8"/>
        <v/>
      </c>
      <c r="C205" s="502" t="str">
        <f ca="1">TEXT(IFERROR(INDEX('Overview - Section A'!$A$37:$A$44,MATCH(G205,'Overview - Section A'!$U$37:$U$44,0)),""),"d-mmm-yy") &amp;" to " &amp; TEXT(IFERROR(INDEX('Overview - Section A'!$E$37:$E$44,MATCH(G205,'Overview - Section A'!$U$37:$U$44,0)),""),"d-mmm-yy")</f>
        <v>d-juil-yy to d-déc-yy</v>
      </c>
      <c r="D205" s="518"/>
      <c r="E205" s="518"/>
      <c r="F205" s="519"/>
      <c r="G205" s="520" t="s">
        <v>468</v>
      </c>
      <c r="H205" s="520">
        <v>43830</v>
      </c>
      <c r="I205" s="504" t="b">
        <f t="shared" si="9"/>
        <v>1</v>
      </c>
      <c r="J205" s="504" t="b">
        <f t="shared" si="10"/>
        <v>0</v>
      </c>
      <c r="K205" s="504" t="str">
        <f t="shared" si="11"/>
        <v>a1N36000009o6QJEAY</v>
      </c>
      <c r="L205" s="521" t="s">
        <v>1338</v>
      </c>
      <c r="M205" s="518"/>
      <c r="N205" s="518"/>
      <c r="O205" s="50"/>
      <c r="AM205" s="5"/>
      <c r="AN205" s="5"/>
    </row>
    <row r="206" spans="1:40" ht="283.5" x14ac:dyDescent="0.25">
      <c r="A206" s="410">
        <v>19</v>
      </c>
      <c r="B206" s="428" t="str">
        <f t="shared" si="8"/>
        <v/>
      </c>
      <c r="C206" s="502" t="str">
        <f ca="1">TEXT(IFERROR(INDEX('Overview - Section A'!$A$37:$A$44,MATCH(G206,'Overview - Section A'!$U$37:$U$44,0)),""),"d-mmm-yy") &amp;" to " &amp; TEXT(IFERROR(INDEX('Overview - Section A'!$E$37:$E$44,MATCH(G206,'Overview - Section A'!$U$37:$U$44,0)),""),"d-mmm-yy")</f>
        <v>d-janv-yy to d-juin-yy</v>
      </c>
      <c r="D206" s="518"/>
      <c r="E206" s="518"/>
      <c r="F206" s="519"/>
      <c r="G206" s="520" t="s">
        <v>470</v>
      </c>
      <c r="H206" s="520">
        <v>44012</v>
      </c>
      <c r="I206" s="504" t="b">
        <f t="shared" si="9"/>
        <v>1</v>
      </c>
      <c r="J206" s="504" t="b">
        <f t="shared" si="10"/>
        <v>0</v>
      </c>
      <c r="K206" s="504" t="str">
        <f t="shared" si="11"/>
        <v>a1N36000009o6QJEAY</v>
      </c>
      <c r="L206" s="521" t="s">
        <v>1339</v>
      </c>
      <c r="M206" s="518"/>
      <c r="N206" s="518"/>
      <c r="O206" s="50"/>
      <c r="AM206" s="5"/>
      <c r="AN206" s="5"/>
    </row>
    <row r="207" spans="1:40" ht="283.5" x14ac:dyDescent="0.25">
      <c r="A207" s="410">
        <v>19</v>
      </c>
      <c r="B207" s="428" t="str">
        <f t="shared" si="8"/>
        <v/>
      </c>
      <c r="C207" s="502" t="str">
        <f ca="1">TEXT(IFERROR(INDEX('Overview - Section A'!$A$37:$A$44,MATCH(G207,'Overview - Section A'!$U$37:$U$44,0)),""),"d-mmm-yy") &amp;" to " &amp; TEXT(IFERROR(INDEX('Overview - Section A'!$E$37:$E$44,MATCH(G207,'Overview - Section A'!$U$37:$U$44,0)),""),"d-mmm-yy")</f>
        <v>d-juil-yy to d-déc-yy</v>
      </c>
      <c r="D207" s="518"/>
      <c r="E207" s="518"/>
      <c r="F207" s="519"/>
      <c r="G207" s="520" t="s">
        <v>473</v>
      </c>
      <c r="H207" s="520">
        <v>44196</v>
      </c>
      <c r="I207" s="504" t="b">
        <f t="shared" si="9"/>
        <v>1</v>
      </c>
      <c r="J207" s="504" t="b">
        <f t="shared" si="10"/>
        <v>0</v>
      </c>
      <c r="K207" s="504" t="str">
        <f t="shared" si="11"/>
        <v>a1N36000009o6QJEAY</v>
      </c>
      <c r="L207" s="521" t="s">
        <v>1340</v>
      </c>
      <c r="M207" s="518"/>
      <c r="N207" s="518"/>
      <c r="O207" s="50"/>
      <c r="AM207" s="5"/>
      <c r="AN207" s="5"/>
    </row>
    <row r="208" spans="1:40" ht="283.5" x14ac:dyDescent="0.25">
      <c r="A208" s="410">
        <v>20</v>
      </c>
      <c r="B208" s="428" t="str">
        <f t="shared" si="8"/>
        <v/>
      </c>
      <c r="C208" s="502" t="str">
        <f ca="1">TEXT(IFERROR(INDEX('Overview - Section A'!$A$37:$A$44,MATCH(G208,'Overview - Section A'!$U$37:$U$44,0)),""),"d-mmm-yy") &amp;" to " &amp; TEXT(IFERROR(INDEX('Overview - Section A'!$E$37:$E$44,MATCH(G208,'Overview - Section A'!$U$37:$U$44,0)),""),"d-mmm-yy")</f>
        <v>d-janv-yy to d-juin-yy</v>
      </c>
      <c r="D208" s="518"/>
      <c r="E208" s="518"/>
      <c r="F208" s="519"/>
      <c r="G208" s="520" t="s">
        <v>462</v>
      </c>
      <c r="H208" s="520">
        <v>43281</v>
      </c>
      <c r="I208" s="504" t="b">
        <f t="shared" si="9"/>
        <v>1</v>
      </c>
      <c r="J208" s="504" t="b">
        <f t="shared" si="10"/>
        <v>0</v>
      </c>
      <c r="K208" s="504" t="str">
        <f t="shared" si="11"/>
        <v>a1N36000009o6QKEAY</v>
      </c>
      <c r="L208" s="521" t="s">
        <v>1341</v>
      </c>
      <c r="M208" s="518"/>
      <c r="N208" s="518"/>
      <c r="O208" s="50"/>
      <c r="AM208" s="5"/>
      <c r="AN208" s="5"/>
    </row>
    <row r="209" spans="1:40" ht="283.5" x14ac:dyDescent="0.25">
      <c r="A209" s="410">
        <v>20</v>
      </c>
      <c r="B209" s="428" t="str">
        <f t="shared" si="8"/>
        <v/>
      </c>
      <c r="C209" s="502" t="str">
        <f ca="1">TEXT(IFERROR(INDEX('Overview - Section A'!$A$37:$A$44,MATCH(G209,'Overview - Section A'!$U$37:$U$44,0)),""),"d-mmm-yy") &amp;" to " &amp; TEXT(IFERROR(INDEX('Overview - Section A'!$E$37:$E$44,MATCH(G209,'Overview - Section A'!$U$37:$U$44,0)),""),"d-mmm-yy")</f>
        <v>d-juil-yy to d-déc-yy</v>
      </c>
      <c r="D209" s="518"/>
      <c r="E209" s="518"/>
      <c r="F209" s="519"/>
      <c r="G209" s="520" t="s">
        <v>464</v>
      </c>
      <c r="H209" s="520">
        <v>43465</v>
      </c>
      <c r="I209" s="504" t="b">
        <f t="shared" si="9"/>
        <v>1</v>
      </c>
      <c r="J209" s="504" t="b">
        <f t="shared" si="10"/>
        <v>0</v>
      </c>
      <c r="K209" s="504" t="str">
        <f t="shared" si="11"/>
        <v>a1N36000009o6QKEAY</v>
      </c>
      <c r="L209" s="521" t="s">
        <v>1342</v>
      </c>
      <c r="M209" s="518"/>
      <c r="N209" s="518"/>
      <c r="O209" s="50"/>
      <c r="AM209" s="5"/>
      <c r="AN209" s="5"/>
    </row>
    <row r="210" spans="1:40" ht="283.5" x14ac:dyDescent="0.25">
      <c r="A210" s="410">
        <v>20</v>
      </c>
      <c r="B210" s="428" t="str">
        <f t="shared" si="8"/>
        <v/>
      </c>
      <c r="C210" s="502" t="str">
        <f ca="1">TEXT(IFERROR(INDEX('Overview - Section A'!$A$37:$A$44,MATCH(G210,'Overview - Section A'!$U$37:$U$44,0)),""),"d-mmm-yy") &amp;" to " &amp; TEXT(IFERROR(INDEX('Overview - Section A'!$E$37:$E$44,MATCH(G210,'Overview - Section A'!$U$37:$U$44,0)),""),"d-mmm-yy")</f>
        <v>d-janv-yy to d-juin-yy</v>
      </c>
      <c r="D210" s="518"/>
      <c r="E210" s="518"/>
      <c r="F210" s="519"/>
      <c r="G210" s="520" t="s">
        <v>466</v>
      </c>
      <c r="H210" s="520">
        <v>43646</v>
      </c>
      <c r="I210" s="504" t="b">
        <f t="shared" si="9"/>
        <v>1</v>
      </c>
      <c r="J210" s="504" t="b">
        <f t="shared" si="10"/>
        <v>0</v>
      </c>
      <c r="K210" s="504" t="str">
        <f t="shared" si="11"/>
        <v>a1N36000009o6QKEAY</v>
      </c>
      <c r="L210" s="521" t="s">
        <v>1343</v>
      </c>
      <c r="M210" s="518"/>
      <c r="N210" s="518"/>
      <c r="O210" s="50"/>
      <c r="AM210" s="5"/>
      <c r="AN210" s="5"/>
    </row>
    <row r="211" spans="1:40" ht="283.5" x14ac:dyDescent="0.25">
      <c r="A211" s="410">
        <v>20</v>
      </c>
      <c r="B211" s="428" t="str">
        <f t="shared" si="8"/>
        <v/>
      </c>
      <c r="C211" s="502" t="str">
        <f ca="1">TEXT(IFERROR(INDEX('Overview - Section A'!$A$37:$A$44,MATCH(G211,'Overview - Section A'!$U$37:$U$44,0)),""),"d-mmm-yy") &amp;" to " &amp; TEXT(IFERROR(INDEX('Overview - Section A'!$E$37:$E$44,MATCH(G211,'Overview - Section A'!$U$37:$U$44,0)),""),"d-mmm-yy")</f>
        <v>d-juil-yy to d-déc-yy</v>
      </c>
      <c r="D211" s="518"/>
      <c r="E211" s="518"/>
      <c r="F211" s="519"/>
      <c r="G211" s="520" t="s">
        <v>468</v>
      </c>
      <c r="H211" s="520">
        <v>43830</v>
      </c>
      <c r="I211" s="504" t="b">
        <f t="shared" si="9"/>
        <v>1</v>
      </c>
      <c r="J211" s="504" t="b">
        <f t="shared" si="10"/>
        <v>0</v>
      </c>
      <c r="K211" s="504" t="str">
        <f t="shared" si="11"/>
        <v>a1N36000009o6QKEAY</v>
      </c>
      <c r="L211" s="521" t="s">
        <v>1344</v>
      </c>
      <c r="M211" s="518"/>
      <c r="N211" s="518"/>
      <c r="O211" s="50"/>
      <c r="AM211" s="5"/>
      <c r="AN211" s="5"/>
    </row>
    <row r="212" spans="1:40" ht="283.5" x14ac:dyDescent="0.25">
      <c r="A212" s="410">
        <v>20</v>
      </c>
      <c r="B212" s="428" t="str">
        <f t="shared" si="8"/>
        <v/>
      </c>
      <c r="C212" s="502" t="str">
        <f ca="1">TEXT(IFERROR(INDEX('Overview - Section A'!$A$37:$A$44,MATCH(G212,'Overview - Section A'!$U$37:$U$44,0)),""),"d-mmm-yy") &amp;" to " &amp; TEXT(IFERROR(INDEX('Overview - Section A'!$E$37:$E$44,MATCH(G212,'Overview - Section A'!$U$37:$U$44,0)),""),"d-mmm-yy")</f>
        <v>d-janv-yy to d-juin-yy</v>
      </c>
      <c r="D212" s="518"/>
      <c r="E212" s="518"/>
      <c r="F212" s="519"/>
      <c r="G212" s="520" t="s">
        <v>470</v>
      </c>
      <c r="H212" s="520">
        <v>44012</v>
      </c>
      <c r="I212" s="504" t="b">
        <f t="shared" si="9"/>
        <v>1</v>
      </c>
      <c r="J212" s="504" t="b">
        <f t="shared" si="10"/>
        <v>0</v>
      </c>
      <c r="K212" s="504" t="str">
        <f t="shared" si="11"/>
        <v>a1N36000009o6QKEAY</v>
      </c>
      <c r="L212" s="521" t="s">
        <v>1345</v>
      </c>
      <c r="M212" s="518"/>
      <c r="N212" s="518"/>
      <c r="O212" s="50"/>
      <c r="AM212" s="5"/>
      <c r="AN212" s="5"/>
    </row>
    <row r="213" spans="1:40" ht="283.5" x14ac:dyDescent="0.25">
      <c r="A213" s="410">
        <v>20</v>
      </c>
      <c r="B213" s="428" t="str">
        <f t="shared" si="8"/>
        <v/>
      </c>
      <c r="C213" s="502" t="str">
        <f ca="1">TEXT(IFERROR(INDEX('Overview - Section A'!$A$37:$A$44,MATCH(G213,'Overview - Section A'!$U$37:$U$44,0)),""),"d-mmm-yy") &amp;" to " &amp; TEXT(IFERROR(INDEX('Overview - Section A'!$E$37:$E$44,MATCH(G213,'Overview - Section A'!$U$37:$U$44,0)),""),"d-mmm-yy")</f>
        <v>d-juil-yy to d-déc-yy</v>
      </c>
      <c r="D213" s="518"/>
      <c r="E213" s="518"/>
      <c r="F213" s="519"/>
      <c r="G213" s="520" t="s">
        <v>473</v>
      </c>
      <c r="H213" s="520">
        <v>44196</v>
      </c>
      <c r="I213" s="504" t="b">
        <f t="shared" si="9"/>
        <v>1</v>
      </c>
      <c r="J213" s="504" t="b">
        <f t="shared" si="10"/>
        <v>0</v>
      </c>
      <c r="K213" s="504" t="str">
        <f t="shared" si="11"/>
        <v>a1N36000009o6QKEAY</v>
      </c>
      <c r="L213" s="521" t="s">
        <v>1346</v>
      </c>
      <c r="M213" s="518"/>
      <c r="N213" s="518"/>
      <c r="O213" s="50"/>
      <c r="AM213" s="5"/>
      <c r="AN213" s="5"/>
    </row>
    <row r="214" spans="1:40" ht="283.5" x14ac:dyDescent="0.25">
      <c r="A214" s="410">
        <v>21</v>
      </c>
      <c r="B214" s="428" t="str">
        <f t="shared" si="8"/>
        <v/>
      </c>
      <c r="C214" s="502" t="str">
        <f ca="1">TEXT(IFERROR(INDEX('Overview - Section A'!$A$37:$A$44,MATCH(G214,'Overview - Section A'!$U$37:$U$44,0)),""),"d-mmm-yy") &amp;" to " &amp; TEXT(IFERROR(INDEX('Overview - Section A'!$E$37:$E$44,MATCH(G214,'Overview - Section A'!$U$37:$U$44,0)),""),"d-mmm-yy")</f>
        <v>d-janv-yy to d-juin-yy</v>
      </c>
      <c r="D214" s="518"/>
      <c r="E214" s="518"/>
      <c r="F214" s="519"/>
      <c r="G214" s="520" t="s">
        <v>462</v>
      </c>
      <c r="H214" s="520">
        <v>43281</v>
      </c>
      <c r="I214" s="504" t="b">
        <f t="shared" si="9"/>
        <v>1</v>
      </c>
      <c r="J214" s="504" t="b">
        <f t="shared" si="10"/>
        <v>0</v>
      </c>
      <c r="K214" s="504" t="str">
        <f t="shared" si="11"/>
        <v>a1N36000009o6QLEAY</v>
      </c>
      <c r="L214" s="521" t="s">
        <v>1347</v>
      </c>
      <c r="M214" s="518"/>
      <c r="N214" s="518"/>
      <c r="O214" s="50"/>
      <c r="AM214" s="5"/>
      <c r="AN214" s="5"/>
    </row>
    <row r="215" spans="1:40" ht="283.5" x14ac:dyDescent="0.25">
      <c r="A215" s="410">
        <v>21</v>
      </c>
      <c r="B215" s="428" t="str">
        <f t="shared" si="8"/>
        <v/>
      </c>
      <c r="C215" s="502" t="str">
        <f ca="1">TEXT(IFERROR(INDEX('Overview - Section A'!$A$37:$A$44,MATCH(G215,'Overview - Section A'!$U$37:$U$44,0)),""),"d-mmm-yy") &amp;" to " &amp; TEXT(IFERROR(INDEX('Overview - Section A'!$E$37:$E$44,MATCH(G215,'Overview - Section A'!$U$37:$U$44,0)),""),"d-mmm-yy")</f>
        <v>d-juil-yy to d-déc-yy</v>
      </c>
      <c r="D215" s="518"/>
      <c r="E215" s="518"/>
      <c r="F215" s="519"/>
      <c r="G215" s="520" t="s">
        <v>464</v>
      </c>
      <c r="H215" s="520">
        <v>43465</v>
      </c>
      <c r="I215" s="504" t="b">
        <f t="shared" si="9"/>
        <v>1</v>
      </c>
      <c r="J215" s="504" t="b">
        <f t="shared" si="10"/>
        <v>0</v>
      </c>
      <c r="K215" s="504" t="str">
        <f t="shared" si="11"/>
        <v>a1N36000009o6QLEAY</v>
      </c>
      <c r="L215" s="521" t="s">
        <v>1348</v>
      </c>
      <c r="M215" s="518"/>
      <c r="N215" s="518"/>
      <c r="O215" s="50"/>
      <c r="AM215" s="5"/>
      <c r="AN215" s="5"/>
    </row>
    <row r="216" spans="1:40" ht="283.5" x14ac:dyDescent="0.25">
      <c r="A216" s="410">
        <v>21</v>
      </c>
      <c r="B216" s="428" t="str">
        <f t="shared" si="8"/>
        <v/>
      </c>
      <c r="C216" s="502" t="str">
        <f ca="1">TEXT(IFERROR(INDEX('Overview - Section A'!$A$37:$A$44,MATCH(G216,'Overview - Section A'!$U$37:$U$44,0)),""),"d-mmm-yy") &amp;" to " &amp; TEXT(IFERROR(INDEX('Overview - Section A'!$E$37:$E$44,MATCH(G216,'Overview - Section A'!$U$37:$U$44,0)),""),"d-mmm-yy")</f>
        <v>d-janv-yy to d-juin-yy</v>
      </c>
      <c r="D216" s="518"/>
      <c r="E216" s="518"/>
      <c r="F216" s="519"/>
      <c r="G216" s="520" t="s">
        <v>466</v>
      </c>
      <c r="H216" s="520">
        <v>43646</v>
      </c>
      <c r="I216" s="504" t="b">
        <f t="shared" si="9"/>
        <v>1</v>
      </c>
      <c r="J216" s="504" t="b">
        <f t="shared" si="10"/>
        <v>0</v>
      </c>
      <c r="K216" s="504" t="str">
        <f t="shared" si="11"/>
        <v>a1N36000009o6QLEAY</v>
      </c>
      <c r="L216" s="521" t="s">
        <v>1349</v>
      </c>
      <c r="M216" s="518"/>
      <c r="N216" s="518"/>
      <c r="O216" s="50"/>
      <c r="AM216" s="5"/>
      <c r="AN216" s="5"/>
    </row>
    <row r="217" spans="1:40" ht="283.5" x14ac:dyDescent="0.25">
      <c r="A217" s="410">
        <v>21</v>
      </c>
      <c r="B217" s="428" t="str">
        <f t="shared" si="8"/>
        <v/>
      </c>
      <c r="C217" s="502" t="str">
        <f ca="1">TEXT(IFERROR(INDEX('Overview - Section A'!$A$37:$A$44,MATCH(G217,'Overview - Section A'!$U$37:$U$44,0)),""),"d-mmm-yy") &amp;" to " &amp; TEXT(IFERROR(INDEX('Overview - Section A'!$E$37:$E$44,MATCH(G217,'Overview - Section A'!$U$37:$U$44,0)),""),"d-mmm-yy")</f>
        <v>d-juil-yy to d-déc-yy</v>
      </c>
      <c r="D217" s="518"/>
      <c r="E217" s="518"/>
      <c r="F217" s="519"/>
      <c r="G217" s="520" t="s">
        <v>468</v>
      </c>
      <c r="H217" s="520">
        <v>43830</v>
      </c>
      <c r="I217" s="504" t="b">
        <f t="shared" si="9"/>
        <v>1</v>
      </c>
      <c r="J217" s="504" t="b">
        <f t="shared" si="10"/>
        <v>0</v>
      </c>
      <c r="K217" s="504" t="str">
        <f t="shared" si="11"/>
        <v>a1N36000009o6QLEAY</v>
      </c>
      <c r="L217" s="521" t="s">
        <v>1350</v>
      </c>
      <c r="M217" s="518"/>
      <c r="N217" s="518"/>
      <c r="O217" s="50"/>
      <c r="AM217" s="5"/>
      <c r="AN217" s="5"/>
    </row>
    <row r="218" spans="1:40" ht="283.5" x14ac:dyDescent="0.25">
      <c r="A218" s="410">
        <v>21</v>
      </c>
      <c r="B218" s="428" t="str">
        <f t="shared" si="8"/>
        <v/>
      </c>
      <c r="C218" s="502" t="str">
        <f ca="1">TEXT(IFERROR(INDEX('Overview - Section A'!$A$37:$A$44,MATCH(G218,'Overview - Section A'!$U$37:$U$44,0)),""),"d-mmm-yy") &amp;" to " &amp; TEXT(IFERROR(INDEX('Overview - Section A'!$E$37:$E$44,MATCH(G218,'Overview - Section A'!$U$37:$U$44,0)),""),"d-mmm-yy")</f>
        <v>d-janv-yy to d-juin-yy</v>
      </c>
      <c r="D218" s="518"/>
      <c r="E218" s="518"/>
      <c r="F218" s="519"/>
      <c r="G218" s="520" t="s">
        <v>470</v>
      </c>
      <c r="H218" s="520">
        <v>44012</v>
      </c>
      <c r="I218" s="504" t="b">
        <f t="shared" si="9"/>
        <v>1</v>
      </c>
      <c r="J218" s="504" t="b">
        <f t="shared" si="10"/>
        <v>0</v>
      </c>
      <c r="K218" s="504" t="str">
        <f t="shared" si="11"/>
        <v>a1N36000009o6QLEAY</v>
      </c>
      <c r="L218" s="521" t="s">
        <v>1351</v>
      </c>
      <c r="M218" s="518"/>
      <c r="N218" s="518"/>
      <c r="O218" s="50"/>
      <c r="AM218" s="5"/>
      <c r="AN218" s="5"/>
    </row>
    <row r="219" spans="1:40" ht="283.5" x14ac:dyDescent="0.25">
      <c r="A219" s="410">
        <v>21</v>
      </c>
      <c r="B219" s="428" t="str">
        <f t="shared" si="8"/>
        <v/>
      </c>
      <c r="C219" s="502" t="str">
        <f ca="1">TEXT(IFERROR(INDEX('Overview - Section A'!$A$37:$A$44,MATCH(G219,'Overview - Section A'!$U$37:$U$44,0)),""),"d-mmm-yy") &amp;" to " &amp; TEXT(IFERROR(INDEX('Overview - Section A'!$E$37:$E$44,MATCH(G219,'Overview - Section A'!$U$37:$U$44,0)),""),"d-mmm-yy")</f>
        <v>d-juil-yy to d-déc-yy</v>
      </c>
      <c r="D219" s="518"/>
      <c r="E219" s="518"/>
      <c r="F219" s="519"/>
      <c r="G219" s="520" t="s">
        <v>473</v>
      </c>
      <c r="H219" s="520">
        <v>44196</v>
      </c>
      <c r="I219" s="504" t="b">
        <f t="shared" si="9"/>
        <v>1</v>
      </c>
      <c r="J219" s="504" t="b">
        <f t="shared" si="10"/>
        <v>0</v>
      </c>
      <c r="K219" s="504" t="str">
        <f t="shared" si="11"/>
        <v>a1N36000009o6QLEAY</v>
      </c>
      <c r="L219" s="521" t="s">
        <v>1352</v>
      </c>
      <c r="M219" s="518"/>
      <c r="N219" s="518"/>
      <c r="O219" s="50"/>
      <c r="AM219" s="5"/>
      <c r="AN219" s="5"/>
    </row>
    <row r="220" spans="1:40" ht="283.5" x14ac:dyDescent="0.25">
      <c r="A220" s="410">
        <v>22</v>
      </c>
      <c r="B220" s="428" t="str">
        <f t="shared" si="8"/>
        <v/>
      </c>
      <c r="C220" s="502" t="str">
        <f ca="1">TEXT(IFERROR(INDEX('Overview - Section A'!$A$37:$A$44,MATCH(G220,'Overview - Section A'!$U$37:$U$44,0)),""),"d-mmm-yy") &amp;" to " &amp; TEXT(IFERROR(INDEX('Overview - Section A'!$E$37:$E$44,MATCH(G220,'Overview - Section A'!$U$37:$U$44,0)),""),"d-mmm-yy")</f>
        <v>d-janv-yy to d-juin-yy</v>
      </c>
      <c r="D220" s="518"/>
      <c r="E220" s="518"/>
      <c r="F220" s="519"/>
      <c r="G220" s="520" t="s">
        <v>462</v>
      </c>
      <c r="H220" s="520">
        <v>43281</v>
      </c>
      <c r="I220" s="504" t="b">
        <f t="shared" si="9"/>
        <v>1</v>
      </c>
      <c r="J220" s="504" t="b">
        <f t="shared" si="10"/>
        <v>0</v>
      </c>
      <c r="K220" s="504" t="str">
        <f t="shared" si="11"/>
        <v>a1N36000009o6QMEAY</v>
      </c>
      <c r="L220" s="521" t="s">
        <v>1353</v>
      </c>
      <c r="M220" s="518"/>
      <c r="N220" s="518"/>
      <c r="O220" s="50"/>
      <c r="AM220" s="5"/>
      <c r="AN220" s="5"/>
    </row>
    <row r="221" spans="1:40" ht="283.5" x14ac:dyDescent="0.25">
      <c r="A221" s="410">
        <v>22</v>
      </c>
      <c r="B221" s="428" t="str">
        <f t="shared" si="8"/>
        <v/>
      </c>
      <c r="C221" s="502" t="str">
        <f ca="1">TEXT(IFERROR(INDEX('Overview - Section A'!$A$37:$A$44,MATCH(G221,'Overview - Section A'!$U$37:$U$44,0)),""),"d-mmm-yy") &amp;" to " &amp; TEXT(IFERROR(INDEX('Overview - Section A'!$E$37:$E$44,MATCH(G221,'Overview - Section A'!$U$37:$U$44,0)),""),"d-mmm-yy")</f>
        <v>d-juil-yy to d-déc-yy</v>
      </c>
      <c r="D221" s="518"/>
      <c r="E221" s="518"/>
      <c r="F221" s="519"/>
      <c r="G221" s="520" t="s">
        <v>464</v>
      </c>
      <c r="H221" s="520">
        <v>43465</v>
      </c>
      <c r="I221" s="504" t="b">
        <f t="shared" si="9"/>
        <v>1</v>
      </c>
      <c r="J221" s="504" t="b">
        <f t="shared" si="10"/>
        <v>0</v>
      </c>
      <c r="K221" s="504" t="str">
        <f t="shared" si="11"/>
        <v>a1N36000009o6QMEAY</v>
      </c>
      <c r="L221" s="521" t="s">
        <v>1354</v>
      </c>
      <c r="M221" s="518"/>
      <c r="N221" s="518"/>
      <c r="O221" s="50"/>
      <c r="AM221" s="5"/>
      <c r="AN221" s="5"/>
    </row>
    <row r="222" spans="1:40" ht="283.5" x14ac:dyDescent="0.25">
      <c r="A222" s="410">
        <v>22</v>
      </c>
      <c r="B222" s="428" t="str">
        <f t="shared" ref="B222:B285" si="12">IF(A222=A221,"",IF(VLOOKUP(A222,$A$8:$D$90,4,FALSE)=0,"",VLOOKUP(A222,$A$8:$D$90,4,FALSE)))</f>
        <v/>
      </c>
      <c r="C222" s="502" t="str">
        <f ca="1">TEXT(IFERROR(INDEX('Overview - Section A'!$A$37:$A$44,MATCH(G222,'Overview - Section A'!$U$37:$U$44,0)),""),"d-mmm-yy") &amp;" to " &amp; TEXT(IFERROR(INDEX('Overview - Section A'!$E$37:$E$44,MATCH(G222,'Overview - Section A'!$U$37:$U$44,0)),""),"d-mmm-yy")</f>
        <v>d-janv-yy to d-juin-yy</v>
      </c>
      <c r="D222" s="518"/>
      <c r="E222" s="518"/>
      <c r="F222" s="519"/>
      <c r="G222" s="520" t="s">
        <v>466</v>
      </c>
      <c r="H222" s="520">
        <v>43646</v>
      </c>
      <c r="I222" s="504" t="b">
        <f t="shared" ref="I222:I285" si="13">IFERROR(TRUE,FALSE)</f>
        <v>1</v>
      </c>
      <c r="J222" s="504" t="b">
        <f t="shared" ref="J222:J285" si="14">IFERROR(IF(VLOOKUP(A222,$A$8:$D$90,4,FALSE)&lt;&gt;"",TRUE,FALSE),FALSE)</f>
        <v>0</v>
      </c>
      <c r="K222" s="504" t="str">
        <f t="shared" ref="K222:K285" si="15">IFERROR(VLOOKUP(A222,$A$8:$T$90,20,FALSE),"")</f>
        <v>a1N36000009o6QMEAY</v>
      </c>
      <c r="L222" s="521" t="s">
        <v>1355</v>
      </c>
      <c r="M222" s="518"/>
      <c r="N222" s="518"/>
      <c r="O222" s="50"/>
      <c r="AM222" s="5"/>
      <c r="AN222" s="5"/>
    </row>
    <row r="223" spans="1:40" ht="283.5" x14ac:dyDescent="0.25">
      <c r="A223" s="410">
        <v>22</v>
      </c>
      <c r="B223" s="428" t="str">
        <f t="shared" si="12"/>
        <v/>
      </c>
      <c r="C223" s="502" t="str">
        <f ca="1">TEXT(IFERROR(INDEX('Overview - Section A'!$A$37:$A$44,MATCH(G223,'Overview - Section A'!$U$37:$U$44,0)),""),"d-mmm-yy") &amp;" to " &amp; TEXT(IFERROR(INDEX('Overview - Section A'!$E$37:$E$44,MATCH(G223,'Overview - Section A'!$U$37:$U$44,0)),""),"d-mmm-yy")</f>
        <v>d-juil-yy to d-déc-yy</v>
      </c>
      <c r="D223" s="518"/>
      <c r="E223" s="518"/>
      <c r="F223" s="519"/>
      <c r="G223" s="520" t="s">
        <v>468</v>
      </c>
      <c r="H223" s="520">
        <v>43830</v>
      </c>
      <c r="I223" s="504" t="b">
        <f t="shared" si="13"/>
        <v>1</v>
      </c>
      <c r="J223" s="504" t="b">
        <f t="shared" si="14"/>
        <v>0</v>
      </c>
      <c r="K223" s="504" t="str">
        <f t="shared" si="15"/>
        <v>a1N36000009o6QMEAY</v>
      </c>
      <c r="L223" s="521" t="s">
        <v>1356</v>
      </c>
      <c r="M223" s="518"/>
      <c r="N223" s="518"/>
      <c r="O223" s="50"/>
      <c r="AM223" s="5"/>
      <c r="AN223" s="5"/>
    </row>
    <row r="224" spans="1:40" ht="283.5" x14ac:dyDescent="0.25">
      <c r="A224" s="410">
        <v>22</v>
      </c>
      <c r="B224" s="428" t="str">
        <f t="shared" si="12"/>
        <v/>
      </c>
      <c r="C224" s="502" t="str">
        <f ca="1">TEXT(IFERROR(INDEX('Overview - Section A'!$A$37:$A$44,MATCH(G224,'Overview - Section A'!$U$37:$U$44,0)),""),"d-mmm-yy") &amp;" to " &amp; TEXT(IFERROR(INDEX('Overview - Section A'!$E$37:$E$44,MATCH(G224,'Overview - Section A'!$U$37:$U$44,0)),""),"d-mmm-yy")</f>
        <v>d-janv-yy to d-juin-yy</v>
      </c>
      <c r="D224" s="518"/>
      <c r="E224" s="518"/>
      <c r="F224" s="519"/>
      <c r="G224" s="520" t="s">
        <v>470</v>
      </c>
      <c r="H224" s="520">
        <v>44012</v>
      </c>
      <c r="I224" s="504" t="b">
        <f t="shared" si="13"/>
        <v>1</v>
      </c>
      <c r="J224" s="504" t="b">
        <f t="shared" si="14"/>
        <v>0</v>
      </c>
      <c r="K224" s="504" t="str">
        <f t="shared" si="15"/>
        <v>a1N36000009o6QMEAY</v>
      </c>
      <c r="L224" s="521" t="s">
        <v>1357</v>
      </c>
      <c r="M224" s="518"/>
      <c r="N224" s="518"/>
      <c r="O224" s="50"/>
      <c r="AM224" s="5"/>
      <c r="AN224" s="5"/>
    </row>
    <row r="225" spans="1:40" ht="283.5" x14ac:dyDescent="0.25">
      <c r="A225" s="410">
        <v>22</v>
      </c>
      <c r="B225" s="428" t="str">
        <f t="shared" si="12"/>
        <v/>
      </c>
      <c r="C225" s="502" t="str">
        <f ca="1">TEXT(IFERROR(INDEX('Overview - Section A'!$A$37:$A$44,MATCH(G225,'Overview - Section A'!$U$37:$U$44,0)),""),"d-mmm-yy") &amp;" to " &amp; TEXT(IFERROR(INDEX('Overview - Section A'!$E$37:$E$44,MATCH(G225,'Overview - Section A'!$U$37:$U$44,0)),""),"d-mmm-yy")</f>
        <v>d-juil-yy to d-déc-yy</v>
      </c>
      <c r="D225" s="518"/>
      <c r="E225" s="518"/>
      <c r="F225" s="519"/>
      <c r="G225" s="520" t="s">
        <v>473</v>
      </c>
      <c r="H225" s="520">
        <v>44196</v>
      </c>
      <c r="I225" s="504" t="b">
        <f t="shared" si="13"/>
        <v>1</v>
      </c>
      <c r="J225" s="504" t="b">
        <f t="shared" si="14"/>
        <v>0</v>
      </c>
      <c r="K225" s="504" t="str">
        <f t="shared" si="15"/>
        <v>a1N36000009o6QMEAY</v>
      </c>
      <c r="L225" s="521" t="s">
        <v>1358</v>
      </c>
      <c r="M225" s="518"/>
      <c r="N225" s="518"/>
      <c r="O225" s="50"/>
      <c r="AM225" s="5"/>
      <c r="AN225" s="5"/>
    </row>
    <row r="226" spans="1:40" ht="283.5" x14ac:dyDescent="0.25">
      <c r="A226" s="410">
        <v>23</v>
      </c>
      <c r="B226" s="428" t="str">
        <f t="shared" si="12"/>
        <v/>
      </c>
      <c r="C226" s="502" t="str">
        <f ca="1">TEXT(IFERROR(INDEX('Overview - Section A'!$A$37:$A$44,MATCH(G226,'Overview - Section A'!$U$37:$U$44,0)),""),"d-mmm-yy") &amp;" to " &amp; TEXT(IFERROR(INDEX('Overview - Section A'!$E$37:$E$44,MATCH(G226,'Overview - Section A'!$U$37:$U$44,0)),""),"d-mmm-yy")</f>
        <v>d-janv-yy to d-juin-yy</v>
      </c>
      <c r="D226" s="518"/>
      <c r="E226" s="518"/>
      <c r="F226" s="519"/>
      <c r="G226" s="520" t="s">
        <v>462</v>
      </c>
      <c r="H226" s="520">
        <v>43281</v>
      </c>
      <c r="I226" s="504" t="b">
        <f t="shared" si="13"/>
        <v>1</v>
      </c>
      <c r="J226" s="504" t="b">
        <f t="shared" si="14"/>
        <v>0</v>
      </c>
      <c r="K226" s="504" t="str">
        <f t="shared" si="15"/>
        <v>a1N36000009o6QNEAY</v>
      </c>
      <c r="L226" s="521" t="s">
        <v>1359</v>
      </c>
      <c r="M226" s="518"/>
      <c r="N226" s="518"/>
      <c r="O226" s="50"/>
      <c r="AM226" s="5"/>
      <c r="AN226" s="5"/>
    </row>
    <row r="227" spans="1:40" ht="283.5" x14ac:dyDescent="0.25">
      <c r="A227" s="410">
        <v>23</v>
      </c>
      <c r="B227" s="428" t="str">
        <f t="shared" si="12"/>
        <v/>
      </c>
      <c r="C227" s="502" t="str">
        <f ca="1">TEXT(IFERROR(INDEX('Overview - Section A'!$A$37:$A$44,MATCH(G227,'Overview - Section A'!$U$37:$U$44,0)),""),"d-mmm-yy") &amp;" to " &amp; TEXT(IFERROR(INDEX('Overview - Section A'!$E$37:$E$44,MATCH(G227,'Overview - Section A'!$U$37:$U$44,0)),""),"d-mmm-yy")</f>
        <v>d-juil-yy to d-déc-yy</v>
      </c>
      <c r="D227" s="518"/>
      <c r="E227" s="518"/>
      <c r="F227" s="519"/>
      <c r="G227" s="520" t="s">
        <v>464</v>
      </c>
      <c r="H227" s="520">
        <v>43465</v>
      </c>
      <c r="I227" s="504" t="b">
        <f t="shared" si="13"/>
        <v>1</v>
      </c>
      <c r="J227" s="504" t="b">
        <f t="shared" si="14"/>
        <v>0</v>
      </c>
      <c r="K227" s="504" t="str">
        <f t="shared" si="15"/>
        <v>a1N36000009o6QNEAY</v>
      </c>
      <c r="L227" s="521" t="s">
        <v>1360</v>
      </c>
      <c r="M227" s="518"/>
      <c r="N227" s="518"/>
      <c r="O227" s="50"/>
      <c r="AM227" s="5"/>
      <c r="AN227" s="5"/>
    </row>
    <row r="228" spans="1:40" ht="283.5" x14ac:dyDescent="0.25">
      <c r="A228" s="410">
        <v>23</v>
      </c>
      <c r="B228" s="428" t="str">
        <f t="shared" si="12"/>
        <v/>
      </c>
      <c r="C228" s="502" t="str">
        <f ca="1">TEXT(IFERROR(INDEX('Overview - Section A'!$A$37:$A$44,MATCH(G228,'Overview - Section A'!$U$37:$U$44,0)),""),"d-mmm-yy") &amp;" to " &amp; TEXT(IFERROR(INDEX('Overview - Section A'!$E$37:$E$44,MATCH(G228,'Overview - Section A'!$U$37:$U$44,0)),""),"d-mmm-yy")</f>
        <v>d-janv-yy to d-juin-yy</v>
      </c>
      <c r="D228" s="518"/>
      <c r="E228" s="518"/>
      <c r="F228" s="519"/>
      <c r="G228" s="520" t="s">
        <v>466</v>
      </c>
      <c r="H228" s="520">
        <v>43646</v>
      </c>
      <c r="I228" s="504" t="b">
        <f t="shared" si="13"/>
        <v>1</v>
      </c>
      <c r="J228" s="504" t="b">
        <f t="shared" si="14"/>
        <v>0</v>
      </c>
      <c r="K228" s="504" t="str">
        <f t="shared" si="15"/>
        <v>a1N36000009o6QNEAY</v>
      </c>
      <c r="L228" s="521" t="s">
        <v>1361</v>
      </c>
      <c r="M228" s="518"/>
      <c r="N228" s="518"/>
      <c r="O228" s="50"/>
      <c r="AM228" s="5"/>
      <c r="AN228" s="5"/>
    </row>
    <row r="229" spans="1:40" ht="283.5" x14ac:dyDescent="0.25">
      <c r="A229" s="410">
        <v>23</v>
      </c>
      <c r="B229" s="428" t="str">
        <f t="shared" si="12"/>
        <v/>
      </c>
      <c r="C229" s="502" t="str">
        <f ca="1">TEXT(IFERROR(INDEX('Overview - Section A'!$A$37:$A$44,MATCH(G229,'Overview - Section A'!$U$37:$U$44,0)),""),"d-mmm-yy") &amp;" to " &amp; TEXT(IFERROR(INDEX('Overview - Section A'!$E$37:$E$44,MATCH(G229,'Overview - Section A'!$U$37:$U$44,0)),""),"d-mmm-yy")</f>
        <v>d-juil-yy to d-déc-yy</v>
      </c>
      <c r="D229" s="518"/>
      <c r="E229" s="518"/>
      <c r="F229" s="519"/>
      <c r="G229" s="520" t="s">
        <v>468</v>
      </c>
      <c r="H229" s="520">
        <v>43830</v>
      </c>
      <c r="I229" s="504" t="b">
        <f t="shared" si="13"/>
        <v>1</v>
      </c>
      <c r="J229" s="504" t="b">
        <f t="shared" si="14"/>
        <v>0</v>
      </c>
      <c r="K229" s="504" t="str">
        <f t="shared" si="15"/>
        <v>a1N36000009o6QNEAY</v>
      </c>
      <c r="L229" s="521" t="s">
        <v>1362</v>
      </c>
      <c r="M229" s="518"/>
      <c r="N229" s="518"/>
      <c r="O229" s="50"/>
      <c r="AM229" s="5"/>
      <c r="AN229" s="5"/>
    </row>
    <row r="230" spans="1:40" ht="283.5" x14ac:dyDescent="0.25">
      <c r="A230" s="410">
        <v>23</v>
      </c>
      <c r="B230" s="428" t="str">
        <f t="shared" si="12"/>
        <v/>
      </c>
      <c r="C230" s="502" t="str">
        <f ca="1">TEXT(IFERROR(INDEX('Overview - Section A'!$A$37:$A$44,MATCH(G230,'Overview - Section A'!$U$37:$U$44,0)),""),"d-mmm-yy") &amp;" to " &amp; TEXT(IFERROR(INDEX('Overview - Section A'!$E$37:$E$44,MATCH(G230,'Overview - Section A'!$U$37:$U$44,0)),""),"d-mmm-yy")</f>
        <v>d-janv-yy to d-juin-yy</v>
      </c>
      <c r="D230" s="518"/>
      <c r="E230" s="518"/>
      <c r="F230" s="519"/>
      <c r="G230" s="520" t="s">
        <v>470</v>
      </c>
      <c r="H230" s="520">
        <v>44012</v>
      </c>
      <c r="I230" s="504" t="b">
        <f t="shared" si="13"/>
        <v>1</v>
      </c>
      <c r="J230" s="504" t="b">
        <f t="shared" si="14"/>
        <v>0</v>
      </c>
      <c r="K230" s="504" t="str">
        <f t="shared" si="15"/>
        <v>a1N36000009o6QNEAY</v>
      </c>
      <c r="L230" s="521" t="s">
        <v>1363</v>
      </c>
      <c r="M230" s="518"/>
      <c r="N230" s="518"/>
      <c r="O230" s="50"/>
      <c r="AM230" s="5"/>
      <c r="AN230" s="5"/>
    </row>
    <row r="231" spans="1:40" ht="283.5" x14ac:dyDescent="0.25">
      <c r="A231" s="410">
        <v>23</v>
      </c>
      <c r="B231" s="428" t="str">
        <f t="shared" si="12"/>
        <v/>
      </c>
      <c r="C231" s="502" t="str">
        <f ca="1">TEXT(IFERROR(INDEX('Overview - Section A'!$A$37:$A$44,MATCH(G231,'Overview - Section A'!$U$37:$U$44,0)),""),"d-mmm-yy") &amp;" to " &amp; TEXT(IFERROR(INDEX('Overview - Section A'!$E$37:$E$44,MATCH(G231,'Overview - Section A'!$U$37:$U$44,0)),""),"d-mmm-yy")</f>
        <v>d-juil-yy to d-déc-yy</v>
      </c>
      <c r="D231" s="518"/>
      <c r="E231" s="518"/>
      <c r="F231" s="519"/>
      <c r="G231" s="520" t="s">
        <v>473</v>
      </c>
      <c r="H231" s="520">
        <v>44196</v>
      </c>
      <c r="I231" s="504" t="b">
        <f t="shared" si="13"/>
        <v>1</v>
      </c>
      <c r="J231" s="504" t="b">
        <f t="shared" si="14"/>
        <v>0</v>
      </c>
      <c r="K231" s="504" t="str">
        <f t="shared" si="15"/>
        <v>a1N36000009o6QNEAY</v>
      </c>
      <c r="L231" s="521" t="s">
        <v>1364</v>
      </c>
      <c r="M231" s="518"/>
      <c r="N231" s="518"/>
      <c r="O231" s="50"/>
      <c r="AM231" s="5"/>
      <c r="AN231" s="5"/>
    </row>
    <row r="232" spans="1:40" ht="283.5" x14ac:dyDescent="0.25">
      <c r="A232" s="410">
        <v>24</v>
      </c>
      <c r="B232" s="428" t="str">
        <f t="shared" si="12"/>
        <v/>
      </c>
      <c r="C232" s="502" t="str">
        <f ca="1">TEXT(IFERROR(INDEX('Overview - Section A'!$A$37:$A$44,MATCH(G232,'Overview - Section A'!$U$37:$U$44,0)),""),"d-mmm-yy") &amp;" to " &amp; TEXT(IFERROR(INDEX('Overview - Section A'!$E$37:$E$44,MATCH(G232,'Overview - Section A'!$U$37:$U$44,0)),""),"d-mmm-yy")</f>
        <v>d-janv-yy to d-juin-yy</v>
      </c>
      <c r="D232" s="518"/>
      <c r="E232" s="518"/>
      <c r="F232" s="519"/>
      <c r="G232" s="520" t="s">
        <v>462</v>
      </c>
      <c r="H232" s="520">
        <v>43281</v>
      </c>
      <c r="I232" s="504" t="b">
        <f t="shared" si="13"/>
        <v>1</v>
      </c>
      <c r="J232" s="504" t="b">
        <f t="shared" si="14"/>
        <v>0</v>
      </c>
      <c r="K232" s="504" t="str">
        <f t="shared" si="15"/>
        <v>a1N36000009o6QOEAY</v>
      </c>
      <c r="L232" s="521" t="s">
        <v>1365</v>
      </c>
      <c r="M232" s="518"/>
      <c r="N232" s="518"/>
      <c r="O232" s="50"/>
      <c r="AM232" s="5"/>
      <c r="AN232" s="5"/>
    </row>
    <row r="233" spans="1:40" ht="283.5" x14ac:dyDescent="0.25">
      <c r="A233" s="410">
        <v>24</v>
      </c>
      <c r="B233" s="428" t="str">
        <f t="shared" si="12"/>
        <v/>
      </c>
      <c r="C233" s="502" t="str">
        <f ca="1">TEXT(IFERROR(INDEX('Overview - Section A'!$A$37:$A$44,MATCH(G233,'Overview - Section A'!$U$37:$U$44,0)),""),"d-mmm-yy") &amp;" to " &amp; TEXT(IFERROR(INDEX('Overview - Section A'!$E$37:$E$44,MATCH(G233,'Overview - Section A'!$U$37:$U$44,0)),""),"d-mmm-yy")</f>
        <v>d-juil-yy to d-déc-yy</v>
      </c>
      <c r="D233" s="518"/>
      <c r="E233" s="518"/>
      <c r="F233" s="519"/>
      <c r="G233" s="520" t="s">
        <v>464</v>
      </c>
      <c r="H233" s="520">
        <v>43465</v>
      </c>
      <c r="I233" s="504" t="b">
        <f t="shared" si="13"/>
        <v>1</v>
      </c>
      <c r="J233" s="504" t="b">
        <f t="shared" si="14"/>
        <v>0</v>
      </c>
      <c r="K233" s="504" t="str">
        <f t="shared" si="15"/>
        <v>a1N36000009o6QOEAY</v>
      </c>
      <c r="L233" s="521" t="s">
        <v>1366</v>
      </c>
      <c r="M233" s="518"/>
      <c r="N233" s="518"/>
      <c r="O233" s="50"/>
      <c r="AM233" s="5"/>
      <c r="AN233" s="5"/>
    </row>
    <row r="234" spans="1:40" ht="283.5" x14ac:dyDescent="0.25">
      <c r="A234" s="410">
        <v>24</v>
      </c>
      <c r="B234" s="428" t="str">
        <f t="shared" si="12"/>
        <v/>
      </c>
      <c r="C234" s="502" t="str">
        <f ca="1">TEXT(IFERROR(INDEX('Overview - Section A'!$A$37:$A$44,MATCH(G234,'Overview - Section A'!$U$37:$U$44,0)),""),"d-mmm-yy") &amp;" to " &amp; TEXT(IFERROR(INDEX('Overview - Section A'!$E$37:$E$44,MATCH(G234,'Overview - Section A'!$U$37:$U$44,0)),""),"d-mmm-yy")</f>
        <v>d-janv-yy to d-juin-yy</v>
      </c>
      <c r="D234" s="518"/>
      <c r="E234" s="518"/>
      <c r="F234" s="519"/>
      <c r="G234" s="520" t="s">
        <v>466</v>
      </c>
      <c r="H234" s="520">
        <v>43646</v>
      </c>
      <c r="I234" s="504" t="b">
        <f t="shared" si="13"/>
        <v>1</v>
      </c>
      <c r="J234" s="504" t="b">
        <f t="shared" si="14"/>
        <v>0</v>
      </c>
      <c r="K234" s="504" t="str">
        <f t="shared" si="15"/>
        <v>a1N36000009o6QOEAY</v>
      </c>
      <c r="L234" s="521" t="s">
        <v>1367</v>
      </c>
      <c r="M234" s="518"/>
      <c r="N234" s="518"/>
      <c r="O234" s="50"/>
      <c r="AM234" s="5"/>
      <c r="AN234" s="5"/>
    </row>
    <row r="235" spans="1:40" ht="283.5" x14ac:dyDescent="0.25">
      <c r="A235" s="410">
        <v>24</v>
      </c>
      <c r="B235" s="428" t="str">
        <f t="shared" si="12"/>
        <v/>
      </c>
      <c r="C235" s="502" t="str">
        <f ca="1">TEXT(IFERROR(INDEX('Overview - Section A'!$A$37:$A$44,MATCH(G235,'Overview - Section A'!$U$37:$U$44,0)),""),"d-mmm-yy") &amp;" to " &amp; TEXT(IFERROR(INDEX('Overview - Section A'!$E$37:$E$44,MATCH(G235,'Overview - Section A'!$U$37:$U$44,0)),""),"d-mmm-yy")</f>
        <v>d-juil-yy to d-déc-yy</v>
      </c>
      <c r="D235" s="518"/>
      <c r="E235" s="518"/>
      <c r="F235" s="519"/>
      <c r="G235" s="520" t="s">
        <v>468</v>
      </c>
      <c r="H235" s="520">
        <v>43830</v>
      </c>
      <c r="I235" s="504" t="b">
        <f t="shared" si="13"/>
        <v>1</v>
      </c>
      <c r="J235" s="504" t="b">
        <f t="shared" si="14"/>
        <v>0</v>
      </c>
      <c r="K235" s="504" t="str">
        <f t="shared" si="15"/>
        <v>a1N36000009o6QOEAY</v>
      </c>
      <c r="L235" s="521" t="s">
        <v>1368</v>
      </c>
      <c r="M235" s="518"/>
      <c r="N235" s="518"/>
      <c r="O235" s="50"/>
      <c r="AM235" s="5"/>
      <c r="AN235" s="5"/>
    </row>
    <row r="236" spans="1:40" ht="283.5" x14ac:dyDescent="0.25">
      <c r="A236" s="410">
        <v>24</v>
      </c>
      <c r="B236" s="428" t="str">
        <f t="shared" si="12"/>
        <v/>
      </c>
      <c r="C236" s="502" t="str">
        <f ca="1">TEXT(IFERROR(INDEX('Overview - Section A'!$A$37:$A$44,MATCH(G236,'Overview - Section A'!$U$37:$U$44,0)),""),"d-mmm-yy") &amp;" to " &amp; TEXT(IFERROR(INDEX('Overview - Section A'!$E$37:$E$44,MATCH(G236,'Overview - Section A'!$U$37:$U$44,0)),""),"d-mmm-yy")</f>
        <v>d-janv-yy to d-juin-yy</v>
      </c>
      <c r="D236" s="518"/>
      <c r="E236" s="518"/>
      <c r="F236" s="519"/>
      <c r="G236" s="520" t="s">
        <v>470</v>
      </c>
      <c r="H236" s="520">
        <v>44012</v>
      </c>
      <c r="I236" s="504" t="b">
        <f t="shared" si="13"/>
        <v>1</v>
      </c>
      <c r="J236" s="504" t="b">
        <f t="shared" si="14"/>
        <v>0</v>
      </c>
      <c r="K236" s="504" t="str">
        <f t="shared" si="15"/>
        <v>a1N36000009o6QOEAY</v>
      </c>
      <c r="L236" s="521" t="s">
        <v>1369</v>
      </c>
      <c r="M236" s="518"/>
      <c r="N236" s="518"/>
      <c r="O236" s="50"/>
      <c r="AM236" s="5"/>
      <c r="AN236" s="5"/>
    </row>
    <row r="237" spans="1:40" ht="283.5" x14ac:dyDescent="0.25">
      <c r="A237" s="410">
        <v>24</v>
      </c>
      <c r="B237" s="428" t="str">
        <f t="shared" si="12"/>
        <v/>
      </c>
      <c r="C237" s="502" t="str">
        <f ca="1">TEXT(IFERROR(INDEX('Overview - Section A'!$A$37:$A$44,MATCH(G237,'Overview - Section A'!$U$37:$U$44,0)),""),"d-mmm-yy") &amp;" to " &amp; TEXT(IFERROR(INDEX('Overview - Section A'!$E$37:$E$44,MATCH(G237,'Overview - Section A'!$U$37:$U$44,0)),""),"d-mmm-yy")</f>
        <v>d-juil-yy to d-déc-yy</v>
      </c>
      <c r="D237" s="518"/>
      <c r="E237" s="518"/>
      <c r="F237" s="519"/>
      <c r="G237" s="520" t="s">
        <v>473</v>
      </c>
      <c r="H237" s="520">
        <v>44196</v>
      </c>
      <c r="I237" s="504" t="b">
        <f t="shared" si="13"/>
        <v>1</v>
      </c>
      <c r="J237" s="504" t="b">
        <f t="shared" si="14"/>
        <v>0</v>
      </c>
      <c r="K237" s="504" t="str">
        <f t="shared" si="15"/>
        <v>a1N36000009o6QOEAY</v>
      </c>
      <c r="L237" s="521" t="s">
        <v>1370</v>
      </c>
      <c r="M237" s="518"/>
      <c r="N237" s="518"/>
      <c r="O237" s="50"/>
      <c r="AM237" s="5"/>
      <c r="AN237" s="5"/>
    </row>
    <row r="238" spans="1:40" ht="283.5" x14ac:dyDescent="0.25">
      <c r="A238" s="410">
        <v>25</v>
      </c>
      <c r="B238" s="428" t="str">
        <f t="shared" si="12"/>
        <v/>
      </c>
      <c r="C238" s="502" t="str">
        <f ca="1">TEXT(IFERROR(INDEX('Overview - Section A'!$A$37:$A$44,MATCH(G238,'Overview - Section A'!$U$37:$U$44,0)),""),"d-mmm-yy") &amp;" to " &amp; TEXT(IFERROR(INDEX('Overview - Section A'!$E$37:$E$44,MATCH(G238,'Overview - Section A'!$U$37:$U$44,0)),""),"d-mmm-yy")</f>
        <v>d-janv-yy to d-juin-yy</v>
      </c>
      <c r="D238" s="518"/>
      <c r="E238" s="518"/>
      <c r="F238" s="519"/>
      <c r="G238" s="520" t="s">
        <v>462</v>
      </c>
      <c r="H238" s="520">
        <v>43281</v>
      </c>
      <c r="I238" s="504" t="b">
        <f t="shared" si="13"/>
        <v>1</v>
      </c>
      <c r="J238" s="504" t="b">
        <f t="shared" si="14"/>
        <v>0</v>
      </c>
      <c r="K238" s="504" t="str">
        <f t="shared" si="15"/>
        <v>a1N36000009o6QPEAY</v>
      </c>
      <c r="L238" s="521" t="s">
        <v>1371</v>
      </c>
      <c r="M238" s="518"/>
      <c r="N238" s="518"/>
      <c r="O238" s="50"/>
      <c r="AM238" s="5"/>
      <c r="AN238" s="5"/>
    </row>
    <row r="239" spans="1:40" ht="283.5" x14ac:dyDescent="0.25">
      <c r="A239" s="410">
        <v>25</v>
      </c>
      <c r="B239" s="428" t="str">
        <f t="shared" si="12"/>
        <v/>
      </c>
      <c r="C239" s="502" t="str">
        <f ca="1">TEXT(IFERROR(INDEX('Overview - Section A'!$A$37:$A$44,MATCH(G239,'Overview - Section A'!$U$37:$U$44,0)),""),"d-mmm-yy") &amp;" to " &amp; TEXT(IFERROR(INDEX('Overview - Section A'!$E$37:$E$44,MATCH(G239,'Overview - Section A'!$U$37:$U$44,0)),""),"d-mmm-yy")</f>
        <v>d-juil-yy to d-déc-yy</v>
      </c>
      <c r="D239" s="518"/>
      <c r="E239" s="518"/>
      <c r="F239" s="519"/>
      <c r="G239" s="520" t="s">
        <v>464</v>
      </c>
      <c r="H239" s="520">
        <v>43465</v>
      </c>
      <c r="I239" s="504" t="b">
        <f t="shared" si="13"/>
        <v>1</v>
      </c>
      <c r="J239" s="504" t="b">
        <f t="shared" si="14"/>
        <v>0</v>
      </c>
      <c r="K239" s="504" t="str">
        <f t="shared" si="15"/>
        <v>a1N36000009o6QPEAY</v>
      </c>
      <c r="L239" s="521" t="s">
        <v>1372</v>
      </c>
      <c r="M239" s="518"/>
      <c r="N239" s="518"/>
      <c r="O239" s="50"/>
      <c r="AM239" s="5"/>
      <c r="AN239" s="5"/>
    </row>
    <row r="240" spans="1:40" ht="283.5" x14ac:dyDescent="0.25">
      <c r="A240" s="410">
        <v>25</v>
      </c>
      <c r="B240" s="428" t="str">
        <f t="shared" si="12"/>
        <v/>
      </c>
      <c r="C240" s="502" t="str">
        <f ca="1">TEXT(IFERROR(INDEX('Overview - Section A'!$A$37:$A$44,MATCH(G240,'Overview - Section A'!$U$37:$U$44,0)),""),"d-mmm-yy") &amp;" to " &amp; TEXT(IFERROR(INDEX('Overview - Section A'!$E$37:$E$44,MATCH(G240,'Overview - Section A'!$U$37:$U$44,0)),""),"d-mmm-yy")</f>
        <v>d-janv-yy to d-juin-yy</v>
      </c>
      <c r="D240" s="518"/>
      <c r="E240" s="518"/>
      <c r="F240" s="519"/>
      <c r="G240" s="520" t="s">
        <v>466</v>
      </c>
      <c r="H240" s="520">
        <v>43646</v>
      </c>
      <c r="I240" s="504" t="b">
        <f t="shared" si="13"/>
        <v>1</v>
      </c>
      <c r="J240" s="504" t="b">
        <f t="shared" si="14"/>
        <v>0</v>
      </c>
      <c r="K240" s="504" t="str">
        <f t="shared" si="15"/>
        <v>a1N36000009o6QPEAY</v>
      </c>
      <c r="L240" s="521" t="s">
        <v>1373</v>
      </c>
      <c r="M240" s="518"/>
      <c r="N240" s="518"/>
      <c r="O240" s="50"/>
      <c r="AM240" s="5"/>
      <c r="AN240" s="5"/>
    </row>
    <row r="241" spans="1:40" ht="283.5" x14ac:dyDescent="0.25">
      <c r="A241" s="410">
        <v>25</v>
      </c>
      <c r="B241" s="428" t="str">
        <f t="shared" si="12"/>
        <v/>
      </c>
      <c r="C241" s="502" t="str">
        <f ca="1">TEXT(IFERROR(INDEX('Overview - Section A'!$A$37:$A$44,MATCH(G241,'Overview - Section A'!$U$37:$U$44,0)),""),"d-mmm-yy") &amp;" to " &amp; TEXT(IFERROR(INDEX('Overview - Section A'!$E$37:$E$44,MATCH(G241,'Overview - Section A'!$U$37:$U$44,0)),""),"d-mmm-yy")</f>
        <v>d-juil-yy to d-déc-yy</v>
      </c>
      <c r="D241" s="518"/>
      <c r="E241" s="518"/>
      <c r="F241" s="519"/>
      <c r="G241" s="520" t="s">
        <v>468</v>
      </c>
      <c r="H241" s="520">
        <v>43830</v>
      </c>
      <c r="I241" s="504" t="b">
        <f t="shared" si="13"/>
        <v>1</v>
      </c>
      <c r="J241" s="504" t="b">
        <f t="shared" si="14"/>
        <v>0</v>
      </c>
      <c r="K241" s="504" t="str">
        <f t="shared" si="15"/>
        <v>a1N36000009o6QPEAY</v>
      </c>
      <c r="L241" s="521" t="s">
        <v>1374</v>
      </c>
      <c r="M241" s="518"/>
      <c r="N241" s="518"/>
      <c r="O241" s="50"/>
      <c r="AM241" s="5"/>
      <c r="AN241" s="5"/>
    </row>
    <row r="242" spans="1:40" ht="283.5" x14ac:dyDescent="0.25">
      <c r="A242" s="410">
        <v>25</v>
      </c>
      <c r="B242" s="428" t="str">
        <f t="shared" si="12"/>
        <v/>
      </c>
      <c r="C242" s="502" t="str">
        <f ca="1">TEXT(IFERROR(INDEX('Overview - Section A'!$A$37:$A$44,MATCH(G242,'Overview - Section A'!$U$37:$U$44,0)),""),"d-mmm-yy") &amp;" to " &amp; TEXT(IFERROR(INDEX('Overview - Section A'!$E$37:$E$44,MATCH(G242,'Overview - Section A'!$U$37:$U$44,0)),""),"d-mmm-yy")</f>
        <v>d-janv-yy to d-juin-yy</v>
      </c>
      <c r="D242" s="518"/>
      <c r="E242" s="518"/>
      <c r="F242" s="519"/>
      <c r="G242" s="520" t="s">
        <v>470</v>
      </c>
      <c r="H242" s="520">
        <v>44012</v>
      </c>
      <c r="I242" s="504" t="b">
        <f t="shared" si="13"/>
        <v>1</v>
      </c>
      <c r="J242" s="504" t="b">
        <f t="shared" si="14"/>
        <v>0</v>
      </c>
      <c r="K242" s="504" t="str">
        <f t="shared" si="15"/>
        <v>a1N36000009o6QPEAY</v>
      </c>
      <c r="L242" s="521" t="s">
        <v>1375</v>
      </c>
      <c r="M242" s="518"/>
      <c r="N242" s="518"/>
      <c r="O242" s="50"/>
      <c r="AM242" s="5"/>
      <c r="AN242" s="5"/>
    </row>
    <row r="243" spans="1:40" ht="283.5" x14ac:dyDescent="0.25">
      <c r="A243" s="410">
        <v>25</v>
      </c>
      <c r="B243" s="428" t="str">
        <f t="shared" si="12"/>
        <v/>
      </c>
      <c r="C243" s="502" t="str">
        <f ca="1">TEXT(IFERROR(INDEX('Overview - Section A'!$A$37:$A$44,MATCH(G243,'Overview - Section A'!$U$37:$U$44,0)),""),"d-mmm-yy") &amp;" to " &amp; TEXT(IFERROR(INDEX('Overview - Section A'!$E$37:$E$44,MATCH(G243,'Overview - Section A'!$U$37:$U$44,0)),""),"d-mmm-yy")</f>
        <v>d-juil-yy to d-déc-yy</v>
      </c>
      <c r="D243" s="518"/>
      <c r="E243" s="518"/>
      <c r="F243" s="519"/>
      <c r="G243" s="520" t="s">
        <v>473</v>
      </c>
      <c r="H243" s="520">
        <v>44196</v>
      </c>
      <c r="I243" s="504" t="b">
        <f t="shared" si="13"/>
        <v>1</v>
      </c>
      <c r="J243" s="504" t="b">
        <f t="shared" si="14"/>
        <v>0</v>
      </c>
      <c r="K243" s="504" t="str">
        <f t="shared" si="15"/>
        <v>a1N36000009o6QPEAY</v>
      </c>
      <c r="L243" s="521" t="s">
        <v>1376</v>
      </c>
      <c r="M243" s="518"/>
      <c r="N243" s="518"/>
      <c r="O243" s="50"/>
      <c r="AM243" s="5"/>
      <c r="AN243" s="5"/>
    </row>
    <row r="244" spans="1:40" ht="283.5" x14ac:dyDescent="0.25">
      <c r="A244" s="410">
        <v>26</v>
      </c>
      <c r="B244" s="428" t="str">
        <f t="shared" si="12"/>
        <v/>
      </c>
      <c r="C244" s="502" t="str">
        <f ca="1">TEXT(IFERROR(INDEX('Overview - Section A'!$A$37:$A$44,MATCH(G244,'Overview - Section A'!$U$37:$U$44,0)),""),"d-mmm-yy") &amp;" to " &amp; TEXT(IFERROR(INDEX('Overview - Section A'!$E$37:$E$44,MATCH(G244,'Overview - Section A'!$U$37:$U$44,0)),""),"d-mmm-yy")</f>
        <v>d-janv-yy to d-juin-yy</v>
      </c>
      <c r="D244" s="518"/>
      <c r="E244" s="518"/>
      <c r="F244" s="519"/>
      <c r="G244" s="520" t="s">
        <v>462</v>
      </c>
      <c r="H244" s="520">
        <v>43281</v>
      </c>
      <c r="I244" s="504" t="b">
        <f t="shared" si="13"/>
        <v>1</v>
      </c>
      <c r="J244" s="504" t="b">
        <f t="shared" si="14"/>
        <v>0</v>
      </c>
      <c r="K244" s="504" t="str">
        <f t="shared" si="15"/>
        <v>a1N36000009o6QQEAY</v>
      </c>
      <c r="L244" s="521" t="s">
        <v>1377</v>
      </c>
      <c r="M244" s="518"/>
      <c r="N244" s="518"/>
      <c r="O244" s="50"/>
      <c r="AM244" s="5"/>
      <c r="AN244" s="5"/>
    </row>
    <row r="245" spans="1:40" ht="283.5" x14ac:dyDescent="0.25">
      <c r="A245" s="410">
        <v>26</v>
      </c>
      <c r="B245" s="428" t="str">
        <f t="shared" si="12"/>
        <v/>
      </c>
      <c r="C245" s="502" t="str">
        <f ca="1">TEXT(IFERROR(INDEX('Overview - Section A'!$A$37:$A$44,MATCH(G245,'Overview - Section A'!$U$37:$U$44,0)),""),"d-mmm-yy") &amp;" to " &amp; TEXT(IFERROR(INDEX('Overview - Section A'!$E$37:$E$44,MATCH(G245,'Overview - Section A'!$U$37:$U$44,0)),""),"d-mmm-yy")</f>
        <v>d-juil-yy to d-déc-yy</v>
      </c>
      <c r="D245" s="518"/>
      <c r="E245" s="518"/>
      <c r="F245" s="519"/>
      <c r="G245" s="520" t="s">
        <v>464</v>
      </c>
      <c r="H245" s="520">
        <v>43465</v>
      </c>
      <c r="I245" s="504" t="b">
        <f t="shared" si="13"/>
        <v>1</v>
      </c>
      <c r="J245" s="504" t="b">
        <f t="shared" si="14"/>
        <v>0</v>
      </c>
      <c r="K245" s="504" t="str">
        <f t="shared" si="15"/>
        <v>a1N36000009o6QQEAY</v>
      </c>
      <c r="L245" s="521" t="s">
        <v>1378</v>
      </c>
      <c r="M245" s="518"/>
      <c r="N245" s="518"/>
      <c r="O245" s="50"/>
      <c r="AM245" s="5"/>
      <c r="AN245" s="5"/>
    </row>
    <row r="246" spans="1:40" ht="283.5" x14ac:dyDescent="0.25">
      <c r="A246" s="410">
        <v>26</v>
      </c>
      <c r="B246" s="428" t="str">
        <f t="shared" si="12"/>
        <v/>
      </c>
      <c r="C246" s="502" t="str">
        <f ca="1">TEXT(IFERROR(INDEX('Overview - Section A'!$A$37:$A$44,MATCH(G246,'Overview - Section A'!$U$37:$U$44,0)),""),"d-mmm-yy") &amp;" to " &amp; TEXT(IFERROR(INDEX('Overview - Section A'!$E$37:$E$44,MATCH(G246,'Overview - Section A'!$U$37:$U$44,0)),""),"d-mmm-yy")</f>
        <v>d-janv-yy to d-juin-yy</v>
      </c>
      <c r="D246" s="518"/>
      <c r="E246" s="518"/>
      <c r="F246" s="519"/>
      <c r="G246" s="520" t="s">
        <v>466</v>
      </c>
      <c r="H246" s="520">
        <v>43646</v>
      </c>
      <c r="I246" s="504" t="b">
        <f t="shared" si="13"/>
        <v>1</v>
      </c>
      <c r="J246" s="504" t="b">
        <f t="shared" si="14"/>
        <v>0</v>
      </c>
      <c r="K246" s="504" t="str">
        <f t="shared" si="15"/>
        <v>a1N36000009o6QQEAY</v>
      </c>
      <c r="L246" s="521" t="s">
        <v>1379</v>
      </c>
      <c r="M246" s="518"/>
      <c r="N246" s="518"/>
      <c r="O246" s="50"/>
      <c r="AM246" s="5"/>
      <c r="AN246" s="5"/>
    </row>
    <row r="247" spans="1:40" ht="283.5" x14ac:dyDescent="0.25">
      <c r="A247" s="410">
        <v>26</v>
      </c>
      <c r="B247" s="428" t="str">
        <f t="shared" si="12"/>
        <v/>
      </c>
      <c r="C247" s="502" t="str">
        <f ca="1">TEXT(IFERROR(INDEX('Overview - Section A'!$A$37:$A$44,MATCH(G247,'Overview - Section A'!$U$37:$U$44,0)),""),"d-mmm-yy") &amp;" to " &amp; TEXT(IFERROR(INDEX('Overview - Section A'!$E$37:$E$44,MATCH(G247,'Overview - Section A'!$U$37:$U$44,0)),""),"d-mmm-yy")</f>
        <v>d-juil-yy to d-déc-yy</v>
      </c>
      <c r="D247" s="518"/>
      <c r="E247" s="518"/>
      <c r="F247" s="519"/>
      <c r="G247" s="520" t="s">
        <v>468</v>
      </c>
      <c r="H247" s="520">
        <v>43830</v>
      </c>
      <c r="I247" s="504" t="b">
        <f t="shared" si="13"/>
        <v>1</v>
      </c>
      <c r="J247" s="504" t="b">
        <f t="shared" si="14"/>
        <v>0</v>
      </c>
      <c r="K247" s="504" t="str">
        <f t="shared" si="15"/>
        <v>a1N36000009o6QQEAY</v>
      </c>
      <c r="L247" s="521" t="s">
        <v>1380</v>
      </c>
      <c r="M247" s="518"/>
      <c r="N247" s="518"/>
      <c r="O247" s="50"/>
      <c r="AM247" s="5"/>
      <c r="AN247" s="5"/>
    </row>
    <row r="248" spans="1:40" ht="283.5" x14ac:dyDescent="0.25">
      <c r="A248" s="410">
        <v>26</v>
      </c>
      <c r="B248" s="428" t="str">
        <f t="shared" si="12"/>
        <v/>
      </c>
      <c r="C248" s="502" t="str">
        <f ca="1">TEXT(IFERROR(INDEX('Overview - Section A'!$A$37:$A$44,MATCH(G248,'Overview - Section A'!$U$37:$U$44,0)),""),"d-mmm-yy") &amp;" to " &amp; TEXT(IFERROR(INDEX('Overview - Section A'!$E$37:$E$44,MATCH(G248,'Overview - Section A'!$U$37:$U$44,0)),""),"d-mmm-yy")</f>
        <v>d-janv-yy to d-juin-yy</v>
      </c>
      <c r="D248" s="518"/>
      <c r="E248" s="518"/>
      <c r="F248" s="519"/>
      <c r="G248" s="520" t="s">
        <v>470</v>
      </c>
      <c r="H248" s="520">
        <v>44012</v>
      </c>
      <c r="I248" s="504" t="b">
        <f t="shared" si="13"/>
        <v>1</v>
      </c>
      <c r="J248" s="504" t="b">
        <f t="shared" si="14"/>
        <v>0</v>
      </c>
      <c r="K248" s="504" t="str">
        <f t="shared" si="15"/>
        <v>a1N36000009o6QQEAY</v>
      </c>
      <c r="L248" s="521" t="s">
        <v>1381</v>
      </c>
      <c r="M248" s="518"/>
      <c r="N248" s="518"/>
      <c r="O248" s="50"/>
      <c r="AM248" s="5"/>
      <c r="AN248" s="5"/>
    </row>
    <row r="249" spans="1:40" ht="283.5" x14ac:dyDescent="0.25">
      <c r="A249" s="410">
        <v>26</v>
      </c>
      <c r="B249" s="428" t="str">
        <f t="shared" si="12"/>
        <v/>
      </c>
      <c r="C249" s="502" t="str">
        <f ca="1">TEXT(IFERROR(INDEX('Overview - Section A'!$A$37:$A$44,MATCH(G249,'Overview - Section A'!$U$37:$U$44,0)),""),"d-mmm-yy") &amp;" to " &amp; TEXT(IFERROR(INDEX('Overview - Section A'!$E$37:$E$44,MATCH(G249,'Overview - Section A'!$U$37:$U$44,0)),""),"d-mmm-yy")</f>
        <v>d-juil-yy to d-déc-yy</v>
      </c>
      <c r="D249" s="518"/>
      <c r="E249" s="518"/>
      <c r="F249" s="519"/>
      <c r="G249" s="520" t="s">
        <v>473</v>
      </c>
      <c r="H249" s="520">
        <v>44196</v>
      </c>
      <c r="I249" s="504" t="b">
        <f t="shared" si="13"/>
        <v>1</v>
      </c>
      <c r="J249" s="504" t="b">
        <f t="shared" si="14"/>
        <v>0</v>
      </c>
      <c r="K249" s="504" t="str">
        <f t="shared" si="15"/>
        <v>a1N36000009o6QQEAY</v>
      </c>
      <c r="L249" s="521" t="s">
        <v>1382</v>
      </c>
      <c r="M249" s="518"/>
      <c r="N249" s="518"/>
      <c r="O249" s="50"/>
      <c r="AM249" s="5"/>
      <c r="AN249" s="5"/>
    </row>
    <row r="250" spans="1:40" ht="283.5" x14ac:dyDescent="0.25">
      <c r="A250" s="410">
        <v>27</v>
      </c>
      <c r="B250" s="428" t="str">
        <f t="shared" si="12"/>
        <v/>
      </c>
      <c r="C250" s="502" t="str">
        <f ca="1">TEXT(IFERROR(INDEX('Overview - Section A'!$A$37:$A$44,MATCH(G250,'Overview - Section A'!$U$37:$U$44,0)),""),"d-mmm-yy") &amp;" to " &amp; TEXT(IFERROR(INDEX('Overview - Section A'!$E$37:$E$44,MATCH(G250,'Overview - Section A'!$U$37:$U$44,0)),""),"d-mmm-yy")</f>
        <v>d-janv-yy to d-juin-yy</v>
      </c>
      <c r="D250" s="518"/>
      <c r="E250" s="518"/>
      <c r="F250" s="519"/>
      <c r="G250" s="520" t="s">
        <v>462</v>
      </c>
      <c r="H250" s="520">
        <v>43281</v>
      </c>
      <c r="I250" s="504" t="b">
        <f t="shared" si="13"/>
        <v>1</v>
      </c>
      <c r="J250" s="504" t="b">
        <f t="shared" si="14"/>
        <v>0</v>
      </c>
      <c r="K250" s="504" t="str">
        <f t="shared" si="15"/>
        <v>a1N36000009o6QREAY</v>
      </c>
      <c r="L250" s="521" t="s">
        <v>1383</v>
      </c>
      <c r="M250" s="518"/>
      <c r="N250" s="518"/>
      <c r="O250" s="50"/>
      <c r="AM250" s="5"/>
      <c r="AN250" s="5"/>
    </row>
    <row r="251" spans="1:40" ht="283.5" x14ac:dyDescent="0.25">
      <c r="A251" s="410">
        <v>27</v>
      </c>
      <c r="B251" s="428" t="str">
        <f t="shared" si="12"/>
        <v/>
      </c>
      <c r="C251" s="502" t="str">
        <f ca="1">TEXT(IFERROR(INDEX('Overview - Section A'!$A$37:$A$44,MATCH(G251,'Overview - Section A'!$U$37:$U$44,0)),""),"d-mmm-yy") &amp;" to " &amp; TEXT(IFERROR(INDEX('Overview - Section A'!$E$37:$E$44,MATCH(G251,'Overview - Section A'!$U$37:$U$44,0)),""),"d-mmm-yy")</f>
        <v>d-juil-yy to d-déc-yy</v>
      </c>
      <c r="D251" s="518"/>
      <c r="E251" s="518"/>
      <c r="F251" s="519"/>
      <c r="G251" s="520" t="s">
        <v>464</v>
      </c>
      <c r="H251" s="520">
        <v>43465</v>
      </c>
      <c r="I251" s="504" t="b">
        <f t="shared" si="13"/>
        <v>1</v>
      </c>
      <c r="J251" s="504" t="b">
        <f t="shared" si="14"/>
        <v>0</v>
      </c>
      <c r="K251" s="504" t="str">
        <f t="shared" si="15"/>
        <v>a1N36000009o6QREAY</v>
      </c>
      <c r="L251" s="521" t="s">
        <v>1384</v>
      </c>
      <c r="M251" s="518"/>
      <c r="N251" s="518"/>
      <c r="O251" s="50"/>
      <c r="AM251" s="5"/>
      <c r="AN251" s="5"/>
    </row>
    <row r="252" spans="1:40" ht="283.5" x14ac:dyDescent="0.25">
      <c r="A252" s="410">
        <v>27</v>
      </c>
      <c r="B252" s="428" t="str">
        <f t="shared" si="12"/>
        <v/>
      </c>
      <c r="C252" s="502" t="str">
        <f ca="1">TEXT(IFERROR(INDEX('Overview - Section A'!$A$37:$A$44,MATCH(G252,'Overview - Section A'!$U$37:$U$44,0)),""),"d-mmm-yy") &amp;" to " &amp; TEXT(IFERROR(INDEX('Overview - Section A'!$E$37:$E$44,MATCH(G252,'Overview - Section A'!$U$37:$U$44,0)),""),"d-mmm-yy")</f>
        <v>d-janv-yy to d-juin-yy</v>
      </c>
      <c r="D252" s="518"/>
      <c r="E252" s="518"/>
      <c r="F252" s="519"/>
      <c r="G252" s="520" t="s">
        <v>466</v>
      </c>
      <c r="H252" s="520">
        <v>43646</v>
      </c>
      <c r="I252" s="504" t="b">
        <f t="shared" si="13"/>
        <v>1</v>
      </c>
      <c r="J252" s="504" t="b">
        <f t="shared" si="14"/>
        <v>0</v>
      </c>
      <c r="K252" s="504" t="str">
        <f t="shared" si="15"/>
        <v>a1N36000009o6QREAY</v>
      </c>
      <c r="L252" s="521" t="s">
        <v>1385</v>
      </c>
      <c r="M252" s="518"/>
      <c r="N252" s="518"/>
      <c r="O252" s="50"/>
      <c r="AM252" s="5"/>
      <c r="AN252" s="5"/>
    </row>
    <row r="253" spans="1:40" ht="283.5" x14ac:dyDescent="0.25">
      <c r="A253" s="410">
        <v>27</v>
      </c>
      <c r="B253" s="428" t="str">
        <f t="shared" si="12"/>
        <v/>
      </c>
      <c r="C253" s="502" t="str">
        <f ca="1">TEXT(IFERROR(INDEX('Overview - Section A'!$A$37:$A$44,MATCH(G253,'Overview - Section A'!$U$37:$U$44,0)),""),"d-mmm-yy") &amp;" to " &amp; TEXT(IFERROR(INDEX('Overview - Section A'!$E$37:$E$44,MATCH(G253,'Overview - Section A'!$U$37:$U$44,0)),""),"d-mmm-yy")</f>
        <v>d-juil-yy to d-déc-yy</v>
      </c>
      <c r="D253" s="518"/>
      <c r="E253" s="518"/>
      <c r="F253" s="519"/>
      <c r="G253" s="520" t="s">
        <v>468</v>
      </c>
      <c r="H253" s="520">
        <v>43830</v>
      </c>
      <c r="I253" s="504" t="b">
        <f t="shared" si="13"/>
        <v>1</v>
      </c>
      <c r="J253" s="504" t="b">
        <f t="shared" si="14"/>
        <v>0</v>
      </c>
      <c r="K253" s="504" t="str">
        <f t="shared" si="15"/>
        <v>a1N36000009o6QREAY</v>
      </c>
      <c r="L253" s="521" t="s">
        <v>1386</v>
      </c>
      <c r="M253" s="518"/>
      <c r="N253" s="518"/>
      <c r="O253" s="50"/>
      <c r="AM253" s="5"/>
      <c r="AN253" s="5"/>
    </row>
    <row r="254" spans="1:40" ht="283.5" x14ac:dyDescent="0.25">
      <c r="A254" s="410">
        <v>27</v>
      </c>
      <c r="B254" s="428" t="str">
        <f t="shared" si="12"/>
        <v/>
      </c>
      <c r="C254" s="502" t="str">
        <f ca="1">TEXT(IFERROR(INDEX('Overview - Section A'!$A$37:$A$44,MATCH(G254,'Overview - Section A'!$U$37:$U$44,0)),""),"d-mmm-yy") &amp;" to " &amp; TEXT(IFERROR(INDEX('Overview - Section A'!$E$37:$E$44,MATCH(G254,'Overview - Section A'!$U$37:$U$44,0)),""),"d-mmm-yy")</f>
        <v>d-janv-yy to d-juin-yy</v>
      </c>
      <c r="D254" s="518"/>
      <c r="E254" s="518"/>
      <c r="F254" s="519"/>
      <c r="G254" s="520" t="s">
        <v>470</v>
      </c>
      <c r="H254" s="520">
        <v>44012</v>
      </c>
      <c r="I254" s="504" t="b">
        <f t="shared" si="13"/>
        <v>1</v>
      </c>
      <c r="J254" s="504" t="b">
        <f t="shared" si="14"/>
        <v>0</v>
      </c>
      <c r="K254" s="504" t="str">
        <f t="shared" si="15"/>
        <v>a1N36000009o6QREAY</v>
      </c>
      <c r="L254" s="521" t="s">
        <v>1387</v>
      </c>
      <c r="M254" s="518"/>
      <c r="N254" s="518"/>
      <c r="O254" s="50"/>
      <c r="AM254" s="5"/>
      <c r="AN254" s="5"/>
    </row>
    <row r="255" spans="1:40" ht="283.5" x14ac:dyDescent="0.25">
      <c r="A255" s="410">
        <v>27</v>
      </c>
      <c r="B255" s="428" t="str">
        <f t="shared" si="12"/>
        <v/>
      </c>
      <c r="C255" s="502" t="str">
        <f ca="1">TEXT(IFERROR(INDEX('Overview - Section A'!$A$37:$A$44,MATCH(G255,'Overview - Section A'!$U$37:$U$44,0)),""),"d-mmm-yy") &amp;" to " &amp; TEXT(IFERROR(INDEX('Overview - Section A'!$E$37:$E$44,MATCH(G255,'Overview - Section A'!$U$37:$U$44,0)),""),"d-mmm-yy")</f>
        <v>d-juil-yy to d-déc-yy</v>
      </c>
      <c r="D255" s="518"/>
      <c r="E255" s="518"/>
      <c r="F255" s="519"/>
      <c r="G255" s="520" t="s">
        <v>473</v>
      </c>
      <c r="H255" s="520">
        <v>44196</v>
      </c>
      <c r="I255" s="504" t="b">
        <f t="shared" si="13"/>
        <v>1</v>
      </c>
      <c r="J255" s="504" t="b">
        <f t="shared" si="14"/>
        <v>0</v>
      </c>
      <c r="K255" s="504" t="str">
        <f t="shared" si="15"/>
        <v>a1N36000009o6QREAY</v>
      </c>
      <c r="L255" s="521" t="s">
        <v>1388</v>
      </c>
      <c r="M255" s="518"/>
      <c r="N255" s="518"/>
      <c r="O255" s="50"/>
      <c r="AM255" s="5"/>
      <c r="AN255" s="5"/>
    </row>
    <row r="256" spans="1:40" ht="283.5" x14ac:dyDescent="0.25">
      <c r="A256" s="410">
        <v>28</v>
      </c>
      <c r="B256" s="428" t="str">
        <f t="shared" si="12"/>
        <v/>
      </c>
      <c r="C256" s="502" t="str">
        <f ca="1">TEXT(IFERROR(INDEX('Overview - Section A'!$A$37:$A$44,MATCH(G256,'Overview - Section A'!$U$37:$U$44,0)),""),"d-mmm-yy") &amp;" to " &amp; TEXT(IFERROR(INDEX('Overview - Section A'!$E$37:$E$44,MATCH(G256,'Overview - Section A'!$U$37:$U$44,0)),""),"d-mmm-yy")</f>
        <v>d-janv-yy to d-juin-yy</v>
      </c>
      <c r="D256" s="518"/>
      <c r="E256" s="518"/>
      <c r="F256" s="519"/>
      <c r="G256" s="520" t="s">
        <v>462</v>
      </c>
      <c r="H256" s="520">
        <v>43281</v>
      </c>
      <c r="I256" s="504" t="b">
        <f t="shared" si="13"/>
        <v>1</v>
      </c>
      <c r="J256" s="504" t="b">
        <f t="shared" si="14"/>
        <v>0</v>
      </c>
      <c r="K256" s="504" t="str">
        <f t="shared" si="15"/>
        <v>a1N36000009o6QSEAY</v>
      </c>
      <c r="L256" s="521" t="s">
        <v>1389</v>
      </c>
      <c r="M256" s="518"/>
      <c r="N256" s="518"/>
      <c r="O256" s="50"/>
      <c r="AM256" s="5"/>
      <c r="AN256" s="5"/>
    </row>
    <row r="257" spans="1:40" ht="283.5" x14ac:dyDescent="0.25">
      <c r="A257" s="410">
        <v>28</v>
      </c>
      <c r="B257" s="428" t="str">
        <f t="shared" si="12"/>
        <v/>
      </c>
      <c r="C257" s="502" t="str">
        <f ca="1">TEXT(IFERROR(INDEX('Overview - Section A'!$A$37:$A$44,MATCH(G257,'Overview - Section A'!$U$37:$U$44,0)),""),"d-mmm-yy") &amp;" to " &amp; TEXT(IFERROR(INDEX('Overview - Section A'!$E$37:$E$44,MATCH(G257,'Overview - Section A'!$U$37:$U$44,0)),""),"d-mmm-yy")</f>
        <v>d-juil-yy to d-déc-yy</v>
      </c>
      <c r="D257" s="518"/>
      <c r="E257" s="518"/>
      <c r="F257" s="519"/>
      <c r="G257" s="520" t="s">
        <v>464</v>
      </c>
      <c r="H257" s="520">
        <v>43465</v>
      </c>
      <c r="I257" s="504" t="b">
        <f t="shared" si="13"/>
        <v>1</v>
      </c>
      <c r="J257" s="504" t="b">
        <f t="shared" si="14"/>
        <v>0</v>
      </c>
      <c r="K257" s="504" t="str">
        <f t="shared" si="15"/>
        <v>a1N36000009o6QSEAY</v>
      </c>
      <c r="L257" s="521" t="s">
        <v>1390</v>
      </c>
      <c r="M257" s="518"/>
      <c r="N257" s="518"/>
      <c r="O257" s="50"/>
      <c r="AM257" s="5"/>
      <c r="AN257" s="5"/>
    </row>
    <row r="258" spans="1:40" ht="283.5" x14ac:dyDescent="0.25">
      <c r="A258" s="410">
        <v>28</v>
      </c>
      <c r="B258" s="428" t="str">
        <f t="shared" si="12"/>
        <v/>
      </c>
      <c r="C258" s="502" t="str">
        <f ca="1">TEXT(IFERROR(INDEX('Overview - Section A'!$A$37:$A$44,MATCH(G258,'Overview - Section A'!$U$37:$U$44,0)),""),"d-mmm-yy") &amp;" to " &amp; TEXT(IFERROR(INDEX('Overview - Section A'!$E$37:$E$44,MATCH(G258,'Overview - Section A'!$U$37:$U$44,0)),""),"d-mmm-yy")</f>
        <v>d-janv-yy to d-juin-yy</v>
      </c>
      <c r="D258" s="518"/>
      <c r="E258" s="518"/>
      <c r="F258" s="519"/>
      <c r="G258" s="520" t="s">
        <v>466</v>
      </c>
      <c r="H258" s="520">
        <v>43646</v>
      </c>
      <c r="I258" s="504" t="b">
        <f t="shared" si="13"/>
        <v>1</v>
      </c>
      <c r="J258" s="504" t="b">
        <f t="shared" si="14"/>
        <v>0</v>
      </c>
      <c r="K258" s="504" t="str">
        <f t="shared" si="15"/>
        <v>a1N36000009o6QSEAY</v>
      </c>
      <c r="L258" s="521" t="s">
        <v>1391</v>
      </c>
      <c r="M258" s="518"/>
      <c r="N258" s="518"/>
      <c r="O258" s="50"/>
      <c r="AM258" s="5"/>
      <c r="AN258" s="5"/>
    </row>
    <row r="259" spans="1:40" ht="283.5" x14ac:dyDescent="0.25">
      <c r="A259" s="410">
        <v>28</v>
      </c>
      <c r="B259" s="428" t="str">
        <f t="shared" si="12"/>
        <v/>
      </c>
      <c r="C259" s="502" t="str">
        <f ca="1">TEXT(IFERROR(INDEX('Overview - Section A'!$A$37:$A$44,MATCH(G259,'Overview - Section A'!$U$37:$U$44,0)),""),"d-mmm-yy") &amp;" to " &amp; TEXT(IFERROR(INDEX('Overview - Section A'!$E$37:$E$44,MATCH(G259,'Overview - Section A'!$U$37:$U$44,0)),""),"d-mmm-yy")</f>
        <v>d-juil-yy to d-déc-yy</v>
      </c>
      <c r="D259" s="518"/>
      <c r="E259" s="518"/>
      <c r="F259" s="519"/>
      <c r="G259" s="520" t="s">
        <v>468</v>
      </c>
      <c r="H259" s="520">
        <v>43830</v>
      </c>
      <c r="I259" s="504" t="b">
        <f t="shared" si="13"/>
        <v>1</v>
      </c>
      <c r="J259" s="504" t="b">
        <f t="shared" si="14"/>
        <v>0</v>
      </c>
      <c r="K259" s="504" t="str">
        <f t="shared" si="15"/>
        <v>a1N36000009o6QSEAY</v>
      </c>
      <c r="L259" s="521" t="s">
        <v>1392</v>
      </c>
      <c r="M259" s="518"/>
      <c r="N259" s="518"/>
      <c r="O259" s="50"/>
      <c r="AM259" s="5"/>
      <c r="AN259" s="5"/>
    </row>
    <row r="260" spans="1:40" ht="283.5" x14ac:dyDescent="0.25">
      <c r="A260" s="410">
        <v>28</v>
      </c>
      <c r="B260" s="428" t="str">
        <f t="shared" si="12"/>
        <v/>
      </c>
      <c r="C260" s="502" t="str">
        <f ca="1">TEXT(IFERROR(INDEX('Overview - Section A'!$A$37:$A$44,MATCH(G260,'Overview - Section A'!$U$37:$U$44,0)),""),"d-mmm-yy") &amp;" to " &amp; TEXT(IFERROR(INDEX('Overview - Section A'!$E$37:$E$44,MATCH(G260,'Overview - Section A'!$U$37:$U$44,0)),""),"d-mmm-yy")</f>
        <v>d-janv-yy to d-juin-yy</v>
      </c>
      <c r="D260" s="518"/>
      <c r="E260" s="518"/>
      <c r="F260" s="519"/>
      <c r="G260" s="520" t="s">
        <v>470</v>
      </c>
      <c r="H260" s="520">
        <v>44012</v>
      </c>
      <c r="I260" s="504" t="b">
        <f t="shared" si="13"/>
        <v>1</v>
      </c>
      <c r="J260" s="504" t="b">
        <f t="shared" si="14"/>
        <v>0</v>
      </c>
      <c r="K260" s="504" t="str">
        <f t="shared" si="15"/>
        <v>a1N36000009o6QSEAY</v>
      </c>
      <c r="L260" s="521" t="s">
        <v>1393</v>
      </c>
      <c r="M260" s="518"/>
      <c r="N260" s="518"/>
      <c r="O260" s="50"/>
      <c r="AM260" s="5"/>
      <c r="AN260" s="5"/>
    </row>
    <row r="261" spans="1:40" ht="283.5" x14ac:dyDescent="0.25">
      <c r="A261" s="410">
        <v>28</v>
      </c>
      <c r="B261" s="428" t="str">
        <f t="shared" si="12"/>
        <v/>
      </c>
      <c r="C261" s="502" t="str">
        <f ca="1">TEXT(IFERROR(INDEX('Overview - Section A'!$A$37:$A$44,MATCH(G261,'Overview - Section A'!$U$37:$U$44,0)),""),"d-mmm-yy") &amp;" to " &amp; TEXT(IFERROR(INDEX('Overview - Section A'!$E$37:$E$44,MATCH(G261,'Overview - Section A'!$U$37:$U$44,0)),""),"d-mmm-yy")</f>
        <v>d-juil-yy to d-déc-yy</v>
      </c>
      <c r="D261" s="518"/>
      <c r="E261" s="518"/>
      <c r="F261" s="519"/>
      <c r="G261" s="520" t="s">
        <v>473</v>
      </c>
      <c r="H261" s="520">
        <v>44196</v>
      </c>
      <c r="I261" s="504" t="b">
        <f t="shared" si="13"/>
        <v>1</v>
      </c>
      <c r="J261" s="504" t="b">
        <f t="shared" si="14"/>
        <v>0</v>
      </c>
      <c r="K261" s="504" t="str">
        <f t="shared" si="15"/>
        <v>a1N36000009o6QSEAY</v>
      </c>
      <c r="L261" s="521" t="s">
        <v>1394</v>
      </c>
      <c r="M261" s="518"/>
      <c r="N261" s="518"/>
      <c r="O261" s="50"/>
      <c r="AM261" s="5"/>
      <c r="AN261" s="5"/>
    </row>
    <row r="262" spans="1:40" ht="283.5" x14ac:dyDescent="0.25">
      <c r="A262" s="410">
        <v>29</v>
      </c>
      <c r="B262" s="428" t="str">
        <f t="shared" si="12"/>
        <v/>
      </c>
      <c r="C262" s="502" t="str">
        <f ca="1">TEXT(IFERROR(INDEX('Overview - Section A'!$A$37:$A$44,MATCH(G262,'Overview - Section A'!$U$37:$U$44,0)),""),"d-mmm-yy") &amp;" to " &amp; TEXT(IFERROR(INDEX('Overview - Section A'!$E$37:$E$44,MATCH(G262,'Overview - Section A'!$U$37:$U$44,0)),""),"d-mmm-yy")</f>
        <v>d-janv-yy to d-juin-yy</v>
      </c>
      <c r="D262" s="518"/>
      <c r="E262" s="518"/>
      <c r="F262" s="519"/>
      <c r="G262" s="520" t="s">
        <v>462</v>
      </c>
      <c r="H262" s="520">
        <v>43281</v>
      </c>
      <c r="I262" s="504" t="b">
        <f t="shared" si="13"/>
        <v>1</v>
      </c>
      <c r="J262" s="504" t="b">
        <f t="shared" si="14"/>
        <v>0</v>
      </c>
      <c r="K262" s="504" t="str">
        <f t="shared" si="15"/>
        <v>a1N36000009o6QTEAY</v>
      </c>
      <c r="L262" s="521" t="s">
        <v>1395</v>
      </c>
      <c r="M262" s="518"/>
      <c r="N262" s="518"/>
      <c r="O262" s="50"/>
      <c r="AM262" s="5"/>
      <c r="AN262" s="5"/>
    </row>
    <row r="263" spans="1:40" ht="283.5" x14ac:dyDescent="0.25">
      <c r="A263" s="410">
        <v>29</v>
      </c>
      <c r="B263" s="428" t="str">
        <f t="shared" si="12"/>
        <v/>
      </c>
      <c r="C263" s="502" t="str">
        <f ca="1">TEXT(IFERROR(INDEX('Overview - Section A'!$A$37:$A$44,MATCH(G263,'Overview - Section A'!$U$37:$U$44,0)),""),"d-mmm-yy") &amp;" to " &amp; TEXT(IFERROR(INDEX('Overview - Section A'!$E$37:$E$44,MATCH(G263,'Overview - Section A'!$U$37:$U$44,0)),""),"d-mmm-yy")</f>
        <v>d-juil-yy to d-déc-yy</v>
      </c>
      <c r="D263" s="518"/>
      <c r="E263" s="518"/>
      <c r="F263" s="519"/>
      <c r="G263" s="520" t="s">
        <v>464</v>
      </c>
      <c r="H263" s="520">
        <v>43465</v>
      </c>
      <c r="I263" s="504" t="b">
        <f t="shared" si="13"/>
        <v>1</v>
      </c>
      <c r="J263" s="504" t="b">
        <f t="shared" si="14"/>
        <v>0</v>
      </c>
      <c r="K263" s="504" t="str">
        <f t="shared" si="15"/>
        <v>a1N36000009o6QTEAY</v>
      </c>
      <c r="L263" s="521" t="s">
        <v>1396</v>
      </c>
      <c r="M263" s="518"/>
      <c r="N263" s="518"/>
      <c r="O263" s="50"/>
      <c r="AM263" s="5"/>
      <c r="AN263" s="5"/>
    </row>
    <row r="264" spans="1:40" ht="283.5" x14ac:dyDescent="0.25">
      <c r="A264" s="410">
        <v>29</v>
      </c>
      <c r="B264" s="428" t="str">
        <f t="shared" si="12"/>
        <v/>
      </c>
      <c r="C264" s="502" t="str">
        <f ca="1">TEXT(IFERROR(INDEX('Overview - Section A'!$A$37:$A$44,MATCH(G264,'Overview - Section A'!$U$37:$U$44,0)),""),"d-mmm-yy") &amp;" to " &amp; TEXT(IFERROR(INDEX('Overview - Section A'!$E$37:$E$44,MATCH(G264,'Overview - Section A'!$U$37:$U$44,0)),""),"d-mmm-yy")</f>
        <v>d-janv-yy to d-juin-yy</v>
      </c>
      <c r="D264" s="518"/>
      <c r="E264" s="518"/>
      <c r="F264" s="519"/>
      <c r="G264" s="520" t="s">
        <v>466</v>
      </c>
      <c r="H264" s="520">
        <v>43646</v>
      </c>
      <c r="I264" s="504" t="b">
        <f t="shared" si="13"/>
        <v>1</v>
      </c>
      <c r="J264" s="504" t="b">
        <f t="shared" si="14"/>
        <v>0</v>
      </c>
      <c r="K264" s="504" t="str">
        <f t="shared" si="15"/>
        <v>a1N36000009o6QTEAY</v>
      </c>
      <c r="L264" s="521" t="s">
        <v>1397</v>
      </c>
      <c r="M264" s="518"/>
      <c r="N264" s="518"/>
      <c r="O264" s="50"/>
      <c r="AM264" s="5"/>
      <c r="AN264" s="5"/>
    </row>
    <row r="265" spans="1:40" ht="283.5" x14ac:dyDescent="0.25">
      <c r="A265" s="410">
        <v>29</v>
      </c>
      <c r="B265" s="428" t="str">
        <f t="shared" si="12"/>
        <v/>
      </c>
      <c r="C265" s="502" t="str">
        <f ca="1">TEXT(IFERROR(INDEX('Overview - Section A'!$A$37:$A$44,MATCH(G265,'Overview - Section A'!$U$37:$U$44,0)),""),"d-mmm-yy") &amp;" to " &amp; TEXT(IFERROR(INDEX('Overview - Section A'!$E$37:$E$44,MATCH(G265,'Overview - Section A'!$U$37:$U$44,0)),""),"d-mmm-yy")</f>
        <v>d-juil-yy to d-déc-yy</v>
      </c>
      <c r="D265" s="518"/>
      <c r="E265" s="518"/>
      <c r="F265" s="519"/>
      <c r="G265" s="520" t="s">
        <v>468</v>
      </c>
      <c r="H265" s="520">
        <v>43830</v>
      </c>
      <c r="I265" s="504" t="b">
        <f t="shared" si="13"/>
        <v>1</v>
      </c>
      <c r="J265" s="504" t="b">
        <f t="shared" si="14"/>
        <v>0</v>
      </c>
      <c r="K265" s="504" t="str">
        <f t="shared" si="15"/>
        <v>a1N36000009o6QTEAY</v>
      </c>
      <c r="L265" s="521" t="s">
        <v>1398</v>
      </c>
      <c r="M265" s="518"/>
      <c r="N265" s="518"/>
      <c r="O265" s="50"/>
      <c r="AM265" s="5"/>
      <c r="AN265" s="5"/>
    </row>
    <row r="266" spans="1:40" ht="283.5" x14ac:dyDescent="0.25">
      <c r="A266" s="410">
        <v>29</v>
      </c>
      <c r="B266" s="428" t="str">
        <f t="shared" si="12"/>
        <v/>
      </c>
      <c r="C266" s="502" t="str">
        <f ca="1">TEXT(IFERROR(INDEX('Overview - Section A'!$A$37:$A$44,MATCH(G266,'Overview - Section A'!$U$37:$U$44,0)),""),"d-mmm-yy") &amp;" to " &amp; TEXT(IFERROR(INDEX('Overview - Section A'!$E$37:$E$44,MATCH(G266,'Overview - Section A'!$U$37:$U$44,0)),""),"d-mmm-yy")</f>
        <v>d-janv-yy to d-juin-yy</v>
      </c>
      <c r="D266" s="518"/>
      <c r="E266" s="518"/>
      <c r="F266" s="519"/>
      <c r="G266" s="520" t="s">
        <v>470</v>
      </c>
      <c r="H266" s="520">
        <v>44012</v>
      </c>
      <c r="I266" s="504" t="b">
        <f t="shared" si="13"/>
        <v>1</v>
      </c>
      <c r="J266" s="504" t="b">
        <f t="shared" si="14"/>
        <v>0</v>
      </c>
      <c r="K266" s="504" t="str">
        <f t="shared" si="15"/>
        <v>a1N36000009o6QTEAY</v>
      </c>
      <c r="L266" s="521" t="s">
        <v>1399</v>
      </c>
      <c r="M266" s="518"/>
      <c r="N266" s="518"/>
      <c r="O266" s="50"/>
      <c r="AM266" s="5"/>
      <c r="AN266" s="5"/>
    </row>
    <row r="267" spans="1:40" ht="283.5" x14ac:dyDescent="0.25">
      <c r="A267" s="410">
        <v>29</v>
      </c>
      <c r="B267" s="428" t="str">
        <f t="shared" si="12"/>
        <v/>
      </c>
      <c r="C267" s="502" t="str">
        <f ca="1">TEXT(IFERROR(INDEX('Overview - Section A'!$A$37:$A$44,MATCH(G267,'Overview - Section A'!$U$37:$U$44,0)),""),"d-mmm-yy") &amp;" to " &amp; TEXT(IFERROR(INDEX('Overview - Section A'!$E$37:$E$44,MATCH(G267,'Overview - Section A'!$U$37:$U$44,0)),""),"d-mmm-yy")</f>
        <v>d-juil-yy to d-déc-yy</v>
      </c>
      <c r="D267" s="518"/>
      <c r="E267" s="518"/>
      <c r="F267" s="519"/>
      <c r="G267" s="520" t="s">
        <v>473</v>
      </c>
      <c r="H267" s="520">
        <v>44196</v>
      </c>
      <c r="I267" s="504" t="b">
        <f t="shared" si="13"/>
        <v>1</v>
      </c>
      <c r="J267" s="504" t="b">
        <f t="shared" si="14"/>
        <v>0</v>
      </c>
      <c r="K267" s="504" t="str">
        <f t="shared" si="15"/>
        <v>a1N36000009o6QTEAY</v>
      </c>
      <c r="L267" s="521" t="s">
        <v>1400</v>
      </c>
      <c r="M267" s="518"/>
      <c r="N267" s="518"/>
      <c r="O267" s="50"/>
      <c r="AM267" s="5"/>
      <c r="AN267" s="5"/>
    </row>
    <row r="268" spans="1:40" ht="283.5" x14ac:dyDescent="0.25">
      <c r="A268" s="410">
        <v>30</v>
      </c>
      <c r="B268" s="428" t="str">
        <f t="shared" si="12"/>
        <v/>
      </c>
      <c r="C268" s="502" t="str">
        <f ca="1">TEXT(IFERROR(INDEX('Overview - Section A'!$A$37:$A$44,MATCH(G268,'Overview - Section A'!$U$37:$U$44,0)),""),"d-mmm-yy") &amp;" to " &amp; TEXT(IFERROR(INDEX('Overview - Section A'!$E$37:$E$44,MATCH(G268,'Overview - Section A'!$U$37:$U$44,0)),""),"d-mmm-yy")</f>
        <v>d-janv-yy to d-juin-yy</v>
      </c>
      <c r="D268" s="518"/>
      <c r="E268" s="518"/>
      <c r="F268" s="519"/>
      <c r="G268" s="520" t="s">
        <v>462</v>
      </c>
      <c r="H268" s="520">
        <v>43281</v>
      </c>
      <c r="I268" s="504" t="b">
        <f t="shared" si="13"/>
        <v>1</v>
      </c>
      <c r="J268" s="504" t="b">
        <f t="shared" si="14"/>
        <v>0</v>
      </c>
      <c r="K268" s="504" t="str">
        <f t="shared" si="15"/>
        <v>a1N36000009o6QUEAY</v>
      </c>
      <c r="L268" s="521" t="s">
        <v>1401</v>
      </c>
      <c r="M268" s="518"/>
      <c r="N268" s="518"/>
      <c r="O268" s="50"/>
      <c r="AM268" s="5"/>
      <c r="AN268" s="5"/>
    </row>
    <row r="269" spans="1:40" ht="283.5" x14ac:dyDescent="0.25">
      <c r="A269" s="410">
        <v>30</v>
      </c>
      <c r="B269" s="428" t="str">
        <f t="shared" si="12"/>
        <v/>
      </c>
      <c r="C269" s="502" t="str">
        <f ca="1">TEXT(IFERROR(INDEX('Overview - Section A'!$A$37:$A$44,MATCH(G269,'Overview - Section A'!$U$37:$U$44,0)),""),"d-mmm-yy") &amp;" to " &amp; TEXT(IFERROR(INDEX('Overview - Section A'!$E$37:$E$44,MATCH(G269,'Overview - Section A'!$U$37:$U$44,0)),""),"d-mmm-yy")</f>
        <v>d-juil-yy to d-déc-yy</v>
      </c>
      <c r="D269" s="518"/>
      <c r="E269" s="518"/>
      <c r="F269" s="519"/>
      <c r="G269" s="520" t="s">
        <v>464</v>
      </c>
      <c r="H269" s="520">
        <v>43465</v>
      </c>
      <c r="I269" s="504" t="b">
        <f t="shared" si="13"/>
        <v>1</v>
      </c>
      <c r="J269" s="504" t="b">
        <f t="shared" si="14"/>
        <v>0</v>
      </c>
      <c r="K269" s="504" t="str">
        <f t="shared" si="15"/>
        <v>a1N36000009o6QUEAY</v>
      </c>
      <c r="L269" s="521" t="s">
        <v>1402</v>
      </c>
      <c r="M269" s="518"/>
      <c r="N269" s="518"/>
      <c r="O269" s="50"/>
      <c r="AM269" s="5"/>
      <c r="AN269" s="5"/>
    </row>
    <row r="270" spans="1:40" ht="283.5" x14ac:dyDescent="0.25">
      <c r="A270" s="410">
        <v>30</v>
      </c>
      <c r="B270" s="428" t="str">
        <f t="shared" si="12"/>
        <v/>
      </c>
      <c r="C270" s="502" t="str">
        <f ca="1">TEXT(IFERROR(INDEX('Overview - Section A'!$A$37:$A$44,MATCH(G270,'Overview - Section A'!$U$37:$U$44,0)),""),"d-mmm-yy") &amp;" to " &amp; TEXT(IFERROR(INDEX('Overview - Section A'!$E$37:$E$44,MATCH(G270,'Overview - Section A'!$U$37:$U$44,0)),""),"d-mmm-yy")</f>
        <v>d-janv-yy to d-juin-yy</v>
      </c>
      <c r="D270" s="518"/>
      <c r="E270" s="518"/>
      <c r="F270" s="519"/>
      <c r="G270" s="520" t="s">
        <v>466</v>
      </c>
      <c r="H270" s="520">
        <v>43646</v>
      </c>
      <c r="I270" s="504" t="b">
        <f t="shared" si="13"/>
        <v>1</v>
      </c>
      <c r="J270" s="504" t="b">
        <f t="shared" si="14"/>
        <v>0</v>
      </c>
      <c r="K270" s="504" t="str">
        <f t="shared" si="15"/>
        <v>a1N36000009o6QUEAY</v>
      </c>
      <c r="L270" s="521" t="s">
        <v>1403</v>
      </c>
      <c r="M270" s="518"/>
      <c r="N270" s="518"/>
      <c r="O270" s="50"/>
      <c r="AM270" s="5"/>
      <c r="AN270" s="5"/>
    </row>
    <row r="271" spans="1:40" ht="283.5" x14ac:dyDescent="0.25">
      <c r="A271" s="410">
        <v>30</v>
      </c>
      <c r="B271" s="428" t="str">
        <f t="shared" si="12"/>
        <v/>
      </c>
      <c r="C271" s="502" t="str">
        <f ca="1">TEXT(IFERROR(INDEX('Overview - Section A'!$A$37:$A$44,MATCH(G271,'Overview - Section A'!$U$37:$U$44,0)),""),"d-mmm-yy") &amp;" to " &amp; TEXT(IFERROR(INDEX('Overview - Section A'!$E$37:$E$44,MATCH(G271,'Overview - Section A'!$U$37:$U$44,0)),""),"d-mmm-yy")</f>
        <v>d-juil-yy to d-déc-yy</v>
      </c>
      <c r="D271" s="518"/>
      <c r="E271" s="518"/>
      <c r="F271" s="519"/>
      <c r="G271" s="520" t="s">
        <v>468</v>
      </c>
      <c r="H271" s="520">
        <v>43830</v>
      </c>
      <c r="I271" s="504" t="b">
        <f t="shared" si="13"/>
        <v>1</v>
      </c>
      <c r="J271" s="504" t="b">
        <f t="shared" si="14"/>
        <v>0</v>
      </c>
      <c r="K271" s="504" t="str">
        <f t="shared" si="15"/>
        <v>a1N36000009o6QUEAY</v>
      </c>
      <c r="L271" s="521" t="s">
        <v>1404</v>
      </c>
      <c r="M271" s="518"/>
      <c r="N271" s="518"/>
      <c r="O271" s="50"/>
      <c r="AM271" s="5"/>
      <c r="AN271" s="5"/>
    </row>
    <row r="272" spans="1:40" ht="283.5" x14ac:dyDescent="0.25">
      <c r="A272" s="410">
        <v>30</v>
      </c>
      <c r="B272" s="428" t="str">
        <f t="shared" si="12"/>
        <v/>
      </c>
      <c r="C272" s="502" t="str">
        <f ca="1">TEXT(IFERROR(INDEX('Overview - Section A'!$A$37:$A$44,MATCH(G272,'Overview - Section A'!$U$37:$U$44,0)),""),"d-mmm-yy") &amp;" to " &amp; TEXT(IFERROR(INDEX('Overview - Section A'!$E$37:$E$44,MATCH(G272,'Overview - Section A'!$U$37:$U$44,0)),""),"d-mmm-yy")</f>
        <v>d-janv-yy to d-juin-yy</v>
      </c>
      <c r="D272" s="518"/>
      <c r="E272" s="518"/>
      <c r="F272" s="519"/>
      <c r="G272" s="520" t="s">
        <v>470</v>
      </c>
      <c r="H272" s="520">
        <v>44012</v>
      </c>
      <c r="I272" s="504" t="b">
        <f t="shared" si="13"/>
        <v>1</v>
      </c>
      <c r="J272" s="504" t="b">
        <f t="shared" si="14"/>
        <v>0</v>
      </c>
      <c r="K272" s="504" t="str">
        <f t="shared" si="15"/>
        <v>a1N36000009o6QUEAY</v>
      </c>
      <c r="L272" s="521" t="s">
        <v>1405</v>
      </c>
      <c r="M272" s="518"/>
      <c r="N272" s="518"/>
      <c r="O272" s="50"/>
      <c r="AM272" s="5"/>
      <c r="AN272" s="5"/>
    </row>
    <row r="273" spans="1:40" ht="283.5" x14ac:dyDescent="0.25">
      <c r="A273" s="410">
        <v>30</v>
      </c>
      <c r="B273" s="428" t="str">
        <f t="shared" si="12"/>
        <v/>
      </c>
      <c r="C273" s="502" t="str">
        <f ca="1">TEXT(IFERROR(INDEX('Overview - Section A'!$A$37:$A$44,MATCH(G273,'Overview - Section A'!$U$37:$U$44,0)),""),"d-mmm-yy") &amp;" to " &amp; TEXT(IFERROR(INDEX('Overview - Section A'!$E$37:$E$44,MATCH(G273,'Overview - Section A'!$U$37:$U$44,0)),""),"d-mmm-yy")</f>
        <v>d-juil-yy to d-déc-yy</v>
      </c>
      <c r="D273" s="518"/>
      <c r="E273" s="518"/>
      <c r="F273" s="519"/>
      <c r="G273" s="520" t="s">
        <v>473</v>
      </c>
      <c r="H273" s="520">
        <v>44196</v>
      </c>
      <c r="I273" s="504" t="b">
        <f t="shared" si="13"/>
        <v>1</v>
      </c>
      <c r="J273" s="504" t="b">
        <f t="shared" si="14"/>
        <v>0</v>
      </c>
      <c r="K273" s="504" t="str">
        <f t="shared" si="15"/>
        <v>a1N36000009o6QUEAY</v>
      </c>
      <c r="L273" s="521" t="s">
        <v>1406</v>
      </c>
      <c r="M273" s="518"/>
      <c r="N273" s="518"/>
      <c r="O273" s="50"/>
      <c r="AM273" s="5"/>
      <c r="AN273" s="5"/>
    </row>
    <row r="274" spans="1:40" ht="283.5" x14ac:dyDescent="0.25">
      <c r="A274" s="410">
        <v>31</v>
      </c>
      <c r="B274" s="428" t="str">
        <f t="shared" si="12"/>
        <v/>
      </c>
      <c r="C274" s="502" t="str">
        <f ca="1">TEXT(IFERROR(INDEX('Overview - Section A'!$A$37:$A$44,MATCH(G274,'Overview - Section A'!$U$37:$U$44,0)),""),"d-mmm-yy") &amp;" to " &amp; TEXT(IFERROR(INDEX('Overview - Section A'!$E$37:$E$44,MATCH(G274,'Overview - Section A'!$U$37:$U$44,0)),""),"d-mmm-yy")</f>
        <v>d-janv-yy to d-juin-yy</v>
      </c>
      <c r="D274" s="518"/>
      <c r="E274" s="518"/>
      <c r="F274" s="519"/>
      <c r="G274" s="520" t="s">
        <v>462</v>
      </c>
      <c r="H274" s="520">
        <v>43281</v>
      </c>
      <c r="I274" s="504" t="b">
        <f t="shared" si="13"/>
        <v>1</v>
      </c>
      <c r="J274" s="504" t="b">
        <f t="shared" si="14"/>
        <v>0</v>
      </c>
      <c r="K274" s="504" t="str">
        <f t="shared" si="15"/>
        <v>a1N36000009o6QVEAY</v>
      </c>
      <c r="L274" s="521" t="s">
        <v>1407</v>
      </c>
      <c r="M274" s="518"/>
      <c r="N274" s="518"/>
      <c r="O274" s="50"/>
      <c r="AM274" s="5"/>
      <c r="AN274" s="5"/>
    </row>
    <row r="275" spans="1:40" ht="283.5" x14ac:dyDescent="0.25">
      <c r="A275" s="410">
        <v>31</v>
      </c>
      <c r="B275" s="428" t="str">
        <f t="shared" si="12"/>
        <v/>
      </c>
      <c r="C275" s="502" t="str">
        <f ca="1">TEXT(IFERROR(INDEX('Overview - Section A'!$A$37:$A$44,MATCH(G275,'Overview - Section A'!$U$37:$U$44,0)),""),"d-mmm-yy") &amp;" to " &amp; TEXT(IFERROR(INDEX('Overview - Section A'!$E$37:$E$44,MATCH(G275,'Overview - Section A'!$U$37:$U$44,0)),""),"d-mmm-yy")</f>
        <v>d-juil-yy to d-déc-yy</v>
      </c>
      <c r="D275" s="518"/>
      <c r="E275" s="518"/>
      <c r="F275" s="519"/>
      <c r="G275" s="520" t="s">
        <v>464</v>
      </c>
      <c r="H275" s="520">
        <v>43465</v>
      </c>
      <c r="I275" s="504" t="b">
        <f t="shared" si="13"/>
        <v>1</v>
      </c>
      <c r="J275" s="504" t="b">
        <f t="shared" si="14"/>
        <v>0</v>
      </c>
      <c r="K275" s="504" t="str">
        <f t="shared" si="15"/>
        <v>a1N36000009o6QVEAY</v>
      </c>
      <c r="L275" s="521" t="s">
        <v>1408</v>
      </c>
      <c r="M275" s="518"/>
      <c r="N275" s="518"/>
      <c r="O275" s="50"/>
      <c r="AM275" s="5"/>
      <c r="AN275" s="5"/>
    </row>
    <row r="276" spans="1:40" ht="283.5" x14ac:dyDescent="0.25">
      <c r="A276" s="410">
        <v>31</v>
      </c>
      <c r="B276" s="428" t="str">
        <f t="shared" si="12"/>
        <v/>
      </c>
      <c r="C276" s="502" t="str">
        <f ca="1">TEXT(IFERROR(INDEX('Overview - Section A'!$A$37:$A$44,MATCH(G276,'Overview - Section A'!$U$37:$U$44,0)),""),"d-mmm-yy") &amp;" to " &amp; TEXT(IFERROR(INDEX('Overview - Section A'!$E$37:$E$44,MATCH(G276,'Overview - Section A'!$U$37:$U$44,0)),""),"d-mmm-yy")</f>
        <v>d-janv-yy to d-juin-yy</v>
      </c>
      <c r="D276" s="518"/>
      <c r="E276" s="518"/>
      <c r="F276" s="519"/>
      <c r="G276" s="520" t="s">
        <v>466</v>
      </c>
      <c r="H276" s="520">
        <v>43646</v>
      </c>
      <c r="I276" s="504" t="b">
        <f t="shared" si="13"/>
        <v>1</v>
      </c>
      <c r="J276" s="504" t="b">
        <f t="shared" si="14"/>
        <v>0</v>
      </c>
      <c r="K276" s="504" t="str">
        <f t="shared" si="15"/>
        <v>a1N36000009o6QVEAY</v>
      </c>
      <c r="L276" s="521" t="s">
        <v>1409</v>
      </c>
      <c r="M276" s="518"/>
      <c r="N276" s="518"/>
      <c r="O276" s="50"/>
      <c r="AM276" s="5"/>
      <c r="AN276" s="5"/>
    </row>
    <row r="277" spans="1:40" ht="283.5" x14ac:dyDescent="0.25">
      <c r="A277" s="410">
        <v>31</v>
      </c>
      <c r="B277" s="428" t="str">
        <f t="shared" si="12"/>
        <v/>
      </c>
      <c r="C277" s="502" t="str">
        <f ca="1">TEXT(IFERROR(INDEX('Overview - Section A'!$A$37:$A$44,MATCH(G277,'Overview - Section A'!$U$37:$U$44,0)),""),"d-mmm-yy") &amp;" to " &amp; TEXT(IFERROR(INDEX('Overview - Section A'!$E$37:$E$44,MATCH(G277,'Overview - Section A'!$U$37:$U$44,0)),""),"d-mmm-yy")</f>
        <v>d-juil-yy to d-déc-yy</v>
      </c>
      <c r="D277" s="518"/>
      <c r="E277" s="518"/>
      <c r="F277" s="519"/>
      <c r="G277" s="520" t="s">
        <v>468</v>
      </c>
      <c r="H277" s="520">
        <v>43830</v>
      </c>
      <c r="I277" s="504" t="b">
        <f t="shared" si="13"/>
        <v>1</v>
      </c>
      <c r="J277" s="504" t="b">
        <f t="shared" si="14"/>
        <v>0</v>
      </c>
      <c r="K277" s="504" t="str">
        <f t="shared" si="15"/>
        <v>a1N36000009o6QVEAY</v>
      </c>
      <c r="L277" s="521" t="s">
        <v>1410</v>
      </c>
      <c r="M277" s="518"/>
      <c r="N277" s="518"/>
      <c r="O277" s="50"/>
      <c r="AM277" s="5"/>
      <c r="AN277" s="5"/>
    </row>
    <row r="278" spans="1:40" ht="283.5" x14ac:dyDescent="0.25">
      <c r="A278" s="410">
        <v>31</v>
      </c>
      <c r="B278" s="428" t="str">
        <f t="shared" si="12"/>
        <v/>
      </c>
      <c r="C278" s="502" t="str">
        <f ca="1">TEXT(IFERROR(INDEX('Overview - Section A'!$A$37:$A$44,MATCH(G278,'Overview - Section A'!$U$37:$U$44,0)),""),"d-mmm-yy") &amp;" to " &amp; TEXT(IFERROR(INDEX('Overview - Section A'!$E$37:$E$44,MATCH(G278,'Overview - Section A'!$U$37:$U$44,0)),""),"d-mmm-yy")</f>
        <v>d-janv-yy to d-juin-yy</v>
      </c>
      <c r="D278" s="518"/>
      <c r="E278" s="518"/>
      <c r="F278" s="519"/>
      <c r="G278" s="520" t="s">
        <v>470</v>
      </c>
      <c r="H278" s="520">
        <v>44012</v>
      </c>
      <c r="I278" s="504" t="b">
        <f t="shared" si="13"/>
        <v>1</v>
      </c>
      <c r="J278" s="504" t="b">
        <f t="shared" si="14"/>
        <v>0</v>
      </c>
      <c r="K278" s="504" t="str">
        <f t="shared" si="15"/>
        <v>a1N36000009o6QVEAY</v>
      </c>
      <c r="L278" s="521" t="s">
        <v>1411</v>
      </c>
      <c r="M278" s="518"/>
      <c r="N278" s="518"/>
      <c r="O278" s="50"/>
      <c r="AM278" s="5"/>
      <c r="AN278" s="5"/>
    </row>
    <row r="279" spans="1:40" ht="283.5" x14ac:dyDescent="0.25">
      <c r="A279" s="410">
        <v>31</v>
      </c>
      <c r="B279" s="428" t="str">
        <f t="shared" si="12"/>
        <v/>
      </c>
      <c r="C279" s="502" t="str">
        <f ca="1">TEXT(IFERROR(INDEX('Overview - Section A'!$A$37:$A$44,MATCH(G279,'Overview - Section A'!$U$37:$U$44,0)),""),"d-mmm-yy") &amp;" to " &amp; TEXT(IFERROR(INDEX('Overview - Section A'!$E$37:$E$44,MATCH(G279,'Overview - Section A'!$U$37:$U$44,0)),""),"d-mmm-yy")</f>
        <v>d-juil-yy to d-déc-yy</v>
      </c>
      <c r="D279" s="518"/>
      <c r="E279" s="518"/>
      <c r="F279" s="519"/>
      <c r="G279" s="520" t="s">
        <v>473</v>
      </c>
      <c r="H279" s="520">
        <v>44196</v>
      </c>
      <c r="I279" s="504" t="b">
        <f t="shared" si="13"/>
        <v>1</v>
      </c>
      <c r="J279" s="504" t="b">
        <f t="shared" si="14"/>
        <v>0</v>
      </c>
      <c r="K279" s="504" t="str">
        <f t="shared" si="15"/>
        <v>a1N36000009o6QVEAY</v>
      </c>
      <c r="L279" s="521" t="s">
        <v>1412</v>
      </c>
      <c r="M279" s="518"/>
      <c r="N279" s="518"/>
      <c r="O279" s="50"/>
      <c r="AM279" s="5"/>
      <c r="AN279" s="5"/>
    </row>
    <row r="280" spans="1:40" ht="283.5" x14ac:dyDescent="0.25">
      <c r="A280" s="410">
        <v>32</v>
      </c>
      <c r="B280" s="428" t="str">
        <f t="shared" si="12"/>
        <v/>
      </c>
      <c r="C280" s="502" t="str">
        <f ca="1">TEXT(IFERROR(INDEX('Overview - Section A'!$A$37:$A$44,MATCH(G280,'Overview - Section A'!$U$37:$U$44,0)),""),"d-mmm-yy") &amp;" to " &amp; TEXT(IFERROR(INDEX('Overview - Section A'!$E$37:$E$44,MATCH(G280,'Overview - Section A'!$U$37:$U$44,0)),""),"d-mmm-yy")</f>
        <v>d-janv-yy to d-juin-yy</v>
      </c>
      <c r="D280" s="518"/>
      <c r="E280" s="518"/>
      <c r="F280" s="519"/>
      <c r="G280" s="520" t="s">
        <v>462</v>
      </c>
      <c r="H280" s="520">
        <v>43281</v>
      </c>
      <c r="I280" s="504" t="b">
        <f t="shared" si="13"/>
        <v>1</v>
      </c>
      <c r="J280" s="504" t="b">
        <f t="shared" si="14"/>
        <v>0</v>
      </c>
      <c r="K280" s="504" t="str">
        <f t="shared" si="15"/>
        <v>a1N36000009o6QWEAY</v>
      </c>
      <c r="L280" s="521" t="s">
        <v>1413</v>
      </c>
      <c r="M280" s="518"/>
      <c r="N280" s="518"/>
      <c r="O280" s="50"/>
      <c r="AM280" s="5"/>
      <c r="AN280" s="5"/>
    </row>
    <row r="281" spans="1:40" ht="283.5" x14ac:dyDescent="0.25">
      <c r="A281" s="410">
        <v>32</v>
      </c>
      <c r="B281" s="428" t="str">
        <f t="shared" si="12"/>
        <v/>
      </c>
      <c r="C281" s="502" t="str">
        <f ca="1">TEXT(IFERROR(INDEX('Overview - Section A'!$A$37:$A$44,MATCH(G281,'Overview - Section A'!$U$37:$U$44,0)),""),"d-mmm-yy") &amp;" to " &amp; TEXT(IFERROR(INDEX('Overview - Section A'!$E$37:$E$44,MATCH(G281,'Overview - Section A'!$U$37:$U$44,0)),""),"d-mmm-yy")</f>
        <v>d-juil-yy to d-déc-yy</v>
      </c>
      <c r="D281" s="518"/>
      <c r="E281" s="518"/>
      <c r="F281" s="519"/>
      <c r="G281" s="520" t="s">
        <v>464</v>
      </c>
      <c r="H281" s="520">
        <v>43465</v>
      </c>
      <c r="I281" s="504" t="b">
        <f t="shared" si="13"/>
        <v>1</v>
      </c>
      <c r="J281" s="504" t="b">
        <f t="shared" si="14"/>
        <v>0</v>
      </c>
      <c r="K281" s="504" t="str">
        <f t="shared" si="15"/>
        <v>a1N36000009o6QWEAY</v>
      </c>
      <c r="L281" s="521" t="s">
        <v>1414</v>
      </c>
      <c r="M281" s="518"/>
      <c r="N281" s="518"/>
      <c r="O281" s="50"/>
      <c r="AM281" s="5"/>
      <c r="AN281" s="5"/>
    </row>
    <row r="282" spans="1:40" ht="283.5" x14ac:dyDescent="0.25">
      <c r="A282" s="410">
        <v>32</v>
      </c>
      <c r="B282" s="428" t="str">
        <f t="shared" si="12"/>
        <v/>
      </c>
      <c r="C282" s="502" t="str">
        <f ca="1">TEXT(IFERROR(INDEX('Overview - Section A'!$A$37:$A$44,MATCH(G282,'Overview - Section A'!$U$37:$U$44,0)),""),"d-mmm-yy") &amp;" to " &amp; TEXT(IFERROR(INDEX('Overview - Section A'!$E$37:$E$44,MATCH(G282,'Overview - Section A'!$U$37:$U$44,0)),""),"d-mmm-yy")</f>
        <v>d-janv-yy to d-juin-yy</v>
      </c>
      <c r="D282" s="518"/>
      <c r="E282" s="518"/>
      <c r="F282" s="519"/>
      <c r="G282" s="520" t="s">
        <v>466</v>
      </c>
      <c r="H282" s="520">
        <v>43646</v>
      </c>
      <c r="I282" s="504" t="b">
        <f t="shared" si="13"/>
        <v>1</v>
      </c>
      <c r="J282" s="504" t="b">
        <f t="shared" si="14"/>
        <v>0</v>
      </c>
      <c r="K282" s="504" t="str">
        <f t="shared" si="15"/>
        <v>a1N36000009o6QWEAY</v>
      </c>
      <c r="L282" s="521" t="s">
        <v>1415</v>
      </c>
      <c r="M282" s="518"/>
      <c r="N282" s="518"/>
      <c r="O282" s="50"/>
      <c r="AM282" s="5"/>
      <c r="AN282" s="5"/>
    </row>
    <row r="283" spans="1:40" ht="283.5" x14ac:dyDescent="0.25">
      <c r="A283" s="410">
        <v>32</v>
      </c>
      <c r="B283" s="428" t="str">
        <f t="shared" si="12"/>
        <v/>
      </c>
      <c r="C283" s="502" t="str">
        <f ca="1">TEXT(IFERROR(INDEX('Overview - Section A'!$A$37:$A$44,MATCH(G283,'Overview - Section A'!$U$37:$U$44,0)),""),"d-mmm-yy") &amp;" to " &amp; TEXT(IFERROR(INDEX('Overview - Section A'!$E$37:$E$44,MATCH(G283,'Overview - Section A'!$U$37:$U$44,0)),""),"d-mmm-yy")</f>
        <v>d-juil-yy to d-déc-yy</v>
      </c>
      <c r="D283" s="518"/>
      <c r="E283" s="518"/>
      <c r="F283" s="519"/>
      <c r="G283" s="520" t="s">
        <v>468</v>
      </c>
      <c r="H283" s="520">
        <v>43830</v>
      </c>
      <c r="I283" s="504" t="b">
        <f t="shared" si="13"/>
        <v>1</v>
      </c>
      <c r="J283" s="504" t="b">
        <f t="shared" si="14"/>
        <v>0</v>
      </c>
      <c r="K283" s="504" t="str">
        <f t="shared" si="15"/>
        <v>a1N36000009o6QWEAY</v>
      </c>
      <c r="L283" s="521" t="s">
        <v>1416</v>
      </c>
      <c r="M283" s="518"/>
      <c r="N283" s="518"/>
      <c r="O283" s="50"/>
      <c r="AM283" s="5"/>
      <c r="AN283" s="5"/>
    </row>
    <row r="284" spans="1:40" ht="283.5" x14ac:dyDescent="0.25">
      <c r="A284" s="410">
        <v>32</v>
      </c>
      <c r="B284" s="428" t="str">
        <f t="shared" si="12"/>
        <v/>
      </c>
      <c r="C284" s="502" t="str">
        <f ca="1">TEXT(IFERROR(INDEX('Overview - Section A'!$A$37:$A$44,MATCH(G284,'Overview - Section A'!$U$37:$U$44,0)),""),"d-mmm-yy") &amp;" to " &amp; TEXT(IFERROR(INDEX('Overview - Section A'!$E$37:$E$44,MATCH(G284,'Overview - Section A'!$U$37:$U$44,0)),""),"d-mmm-yy")</f>
        <v>d-janv-yy to d-juin-yy</v>
      </c>
      <c r="D284" s="518"/>
      <c r="E284" s="518"/>
      <c r="F284" s="519"/>
      <c r="G284" s="520" t="s">
        <v>470</v>
      </c>
      <c r="H284" s="520">
        <v>44012</v>
      </c>
      <c r="I284" s="504" t="b">
        <f t="shared" si="13"/>
        <v>1</v>
      </c>
      <c r="J284" s="504" t="b">
        <f t="shared" si="14"/>
        <v>0</v>
      </c>
      <c r="K284" s="504" t="str">
        <f t="shared" si="15"/>
        <v>a1N36000009o6QWEAY</v>
      </c>
      <c r="L284" s="521" t="s">
        <v>1417</v>
      </c>
      <c r="M284" s="518"/>
      <c r="N284" s="518"/>
      <c r="O284" s="50"/>
      <c r="AM284" s="5"/>
      <c r="AN284" s="5"/>
    </row>
    <row r="285" spans="1:40" ht="283.5" x14ac:dyDescent="0.25">
      <c r="A285" s="410">
        <v>32</v>
      </c>
      <c r="B285" s="428" t="str">
        <f t="shared" si="12"/>
        <v/>
      </c>
      <c r="C285" s="502" t="str">
        <f ca="1">TEXT(IFERROR(INDEX('Overview - Section A'!$A$37:$A$44,MATCH(G285,'Overview - Section A'!$U$37:$U$44,0)),""),"d-mmm-yy") &amp;" to " &amp; TEXT(IFERROR(INDEX('Overview - Section A'!$E$37:$E$44,MATCH(G285,'Overview - Section A'!$U$37:$U$44,0)),""),"d-mmm-yy")</f>
        <v>d-juil-yy to d-déc-yy</v>
      </c>
      <c r="D285" s="518"/>
      <c r="E285" s="518"/>
      <c r="F285" s="519"/>
      <c r="G285" s="520" t="s">
        <v>473</v>
      </c>
      <c r="H285" s="520">
        <v>44196</v>
      </c>
      <c r="I285" s="504" t="b">
        <f t="shared" si="13"/>
        <v>1</v>
      </c>
      <c r="J285" s="504" t="b">
        <f t="shared" si="14"/>
        <v>0</v>
      </c>
      <c r="K285" s="504" t="str">
        <f t="shared" si="15"/>
        <v>a1N36000009o6QWEAY</v>
      </c>
      <c r="L285" s="521" t="s">
        <v>1418</v>
      </c>
      <c r="M285" s="518"/>
      <c r="N285" s="518"/>
      <c r="O285" s="50"/>
      <c r="AM285" s="5"/>
      <c r="AN285" s="5"/>
    </row>
    <row r="286" spans="1:40" ht="283.5" x14ac:dyDescent="0.25">
      <c r="A286" s="410">
        <v>33</v>
      </c>
      <c r="B286" s="428" t="str">
        <f t="shared" ref="B286:B349" si="16">IF(A286=A285,"",IF(VLOOKUP(A286,$A$8:$D$90,4,FALSE)=0,"",VLOOKUP(A286,$A$8:$D$90,4,FALSE)))</f>
        <v/>
      </c>
      <c r="C286" s="502" t="str">
        <f ca="1">TEXT(IFERROR(INDEX('Overview - Section A'!$A$37:$A$44,MATCH(G286,'Overview - Section A'!$U$37:$U$44,0)),""),"d-mmm-yy") &amp;" to " &amp; TEXT(IFERROR(INDEX('Overview - Section A'!$E$37:$E$44,MATCH(G286,'Overview - Section A'!$U$37:$U$44,0)),""),"d-mmm-yy")</f>
        <v>d-janv-yy to d-juin-yy</v>
      </c>
      <c r="D286" s="518"/>
      <c r="E286" s="518"/>
      <c r="F286" s="519"/>
      <c r="G286" s="520" t="s">
        <v>462</v>
      </c>
      <c r="H286" s="520">
        <v>43281</v>
      </c>
      <c r="I286" s="504" t="b">
        <f t="shared" ref="I286:I349" si="17">IFERROR(TRUE,FALSE)</f>
        <v>1</v>
      </c>
      <c r="J286" s="504" t="b">
        <f t="shared" ref="J286:J349" si="18">IFERROR(IF(VLOOKUP(A286,$A$8:$D$90,4,FALSE)&lt;&gt;"",TRUE,FALSE),FALSE)</f>
        <v>0</v>
      </c>
      <c r="K286" s="504" t="str">
        <f t="shared" ref="K286:K349" si="19">IFERROR(VLOOKUP(A286,$A$8:$T$90,20,FALSE),"")</f>
        <v>a1N36000009o6QXEAY</v>
      </c>
      <c r="L286" s="521" t="s">
        <v>1419</v>
      </c>
      <c r="M286" s="518"/>
      <c r="N286" s="518"/>
      <c r="O286" s="50"/>
      <c r="AM286" s="5"/>
      <c r="AN286" s="5"/>
    </row>
    <row r="287" spans="1:40" ht="283.5" x14ac:dyDescent="0.25">
      <c r="A287" s="410">
        <v>33</v>
      </c>
      <c r="B287" s="428" t="str">
        <f t="shared" si="16"/>
        <v/>
      </c>
      <c r="C287" s="502" t="str">
        <f ca="1">TEXT(IFERROR(INDEX('Overview - Section A'!$A$37:$A$44,MATCH(G287,'Overview - Section A'!$U$37:$U$44,0)),""),"d-mmm-yy") &amp;" to " &amp; TEXT(IFERROR(INDEX('Overview - Section A'!$E$37:$E$44,MATCH(G287,'Overview - Section A'!$U$37:$U$44,0)),""),"d-mmm-yy")</f>
        <v>d-juil-yy to d-déc-yy</v>
      </c>
      <c r="D287" s="518"/>
      <c r="E287" s="518"/>
      <c r="F287" s="519"/>
      <c r="G287" s="520" t="s">
        <v>464</v>
      </c>
      <c r="H287" s="520">
        <v>43465</v>
      </c>
      <c r="I287" s="504" t="b">
        <f t="shared" si="17"/>
        <v>1</v>
      </c>
      <c r="J287" s="504" t="b">
        <f t="shared" si="18"/>
        <v>0</v>
      </c>
      <c r="K287" s="504" t="str">
        <f t="shared" si="19"/>
        <v>a1N36000009o6QXEAY</v>
      </c>
      <c r="L287" s="521" t="s">
        <v>1420</v>
      </c>
      <c r="M287" s="518"/>
      <c r="N287" s="518"/>
      <c r="O287" s="50"/>
      <c r="AM287" s="5"/>
      <c r="AN287" s="5"/>
    </row>
    <row r="288" spans="1:40" ht="283.5" x14ac:dyDescent="0.25">
      <c r="A288" s="410">
        <v>33</v>
      </c>
      <c r="B288" s="428" t="str">
        <f t="shared" si="16"/>
        <v/>
      </c>
      <c r="C288" s="502" t="str">
        <f ca="1">TEXT(IFERROR(INDEX('Overview - Section A'!$A$37:$A$44,MATCH(G288,'Overview - Section A'!$U$37:$U$44,0)),""),"d-mmm-yy") &amp;" to " &amp; TEXT(IFERROR(INDEX('Overview - Section A'!$E$37:$E$44,MATCH(G288,'Overview - Section A'!$U$37:$U$44,0)),""),"d-mmm-yy")</f>
        <v>d-janv-yy to d-juin-yy</v>
      </c>
      <c r="D288" s="518"/>
      <c r="E288" s="518"/>
      <c r="F288" s="519"/>
      <c r="G288" s="520" t="s">
        <v>466</v>
      </c>
      <c r="H288" s="520">
        <v>43646</v>
      </c>
      <c r="I288" s="504" t="b">
        <f t="shared" si="17"/>
        <v>1</v>
      </c>
      <c r="J288" s="504" t="b">
        <f t="shared" si="18"/>
        <v>0</v>
      </c>
      <c r="K288" s="504" t="str">
        <f t="shared" si="19"/>
        <v>a1N36000009o6QXEAY</v>
      </c>
      <c r="L288" s="521" t="s">
        <v>1421</v>
      </c>
      <c r="M288" s="518"/>
      <c r="N288" s="518"/>
      <c r="O288" s="50"/>
      <c r="AM288" s="5"/>
      <c r="AN288" s="5"/>
    </row>
    <row r="289" spans="1:40" ht="283.5" x14ac:dyDescent="0.25">
      <c r="A289" s="410">
        <v>33</v>
      </c>
      <c r="B289" s="428" t="str">
        <f t="shared" si="16"/>
        <v/>
      </c>
      <c r="C289" s="502" t="str">
        <f ca="1">TEXT(IFERROR(INDEX('Overview - Section A'!$A$37:$A$44,MATCH(G289,'Overview - Section A'!$U$37:$U$44,0)),""),"d-mmm-yy") &amp;" to " &amp; TEXT(IFERROR(INDEX('Overview - Section A'!$E$37:$E$44,MATCH(G289,'Overview - Section A'!$U$37:$U$44,0)),""),"d-mmm-yy")</f>
        <v>d-juil-yy to d-déc-yy</v>
      </c>
      <c r="D289" s="518"/>
      <c r="E289" s="518"/>
      <c r="F289" s="519"/>
      <c r="G289" s="520" t="s">
        <v>468</v>
      </c>
      <c r="H289" s="520">
        <v>43830</v>
      </c>
      <c r="I289" s="504" t="b">
        <f t="shared" si="17"/>
        <v>1</v>
      </c>
      <c r="J289" s="504" t="b">
        <f t="shared" si="18"/>
        <v>0</v>
      </c>
      <c r="K289" s="504" t="str">
        <f t="shared" si="19"/>
        <v>a1N36000009o6QXEAY</v>
      </c>
      <c r="L289" s="521" t="s">
        <v>1422</v>
      </c>
      <c r="M289" s="518"/>
      <c r="N289" s="518"/>
      <c r="O289" s="50"/>
      <c r="AM289" s="5"/>
      <c r="AN289" s="5"/>
    </row>
    <row r="290" spans="1:40" ht="283.5" x14ac:dyDescent="0.25">
      <c r="A290" s="410">
        <v>33</v>
      </c>
      <c r="B290" s="428" t="str">
        <f t="shared" si="16"/>
        <v/>
      </c>
      <c r="C290" s="502" t="str">
        <f ca="1">TEXT(IFERROR(INDEX('Overview - Section A'!$A$37:$A$44,MATCH(G290,'Overview - Section A'!$U$37:$U$44,0)),""),"d-mmm-yy") &amp;" to " &amp; TEXT(IFERROR(INDEX('Overview - Section A'!$E$37:$E$44,MATCH(G290,'Overview - Section A'!$U$37:$U$44,0)),""),"d-mmm-yy")</f>
        <v>d-janv-yy to d-juin-yy</v>
      </c>
      <c r="D290" s="518"/>
      <c r="E290" s="518"/>
      <c r="F290" s="519"/>
      <c r="G290" s="520" t="s">
        <v>470</v>
      </c>
      <c r="H290" s="520">
        <v>44012</v>
      </c>
      <c r="I290" s="504" t="b">
        <f t="shared" si="17"/>
        <v>1</v>
      </c>
      <c r="J290" s="504" t="b">
        <f t="shared" si="18"/>
        <v>0</v>
      </c>
      <c r="K290" s="504" t="str">
        <f t="shared" si="19"/>
        <v>a1N36000009o6QXEAY</v>
      </c>
      <c r="L290" s="521" t="s">
        <v>1423</v>
      </c>
      <c r="M290" s="518"/>
      <c r="N290" s="518"/>
      <c r="O290" s="50"/>
      <c r="AM290" s="5"/>
      <c r="AN290" s="5"/>
    </row>
    <row r="291" spans="1:40" ht="283.5" x14ac:dyDescent="0.25">
      <c r="A291" s="410">
        <v>33</v>
      </c>
      <c r="B291" s="428" t="str">
        <f t="shared" si="16"/>
        <v/>
      </c>
      <c r="C291" s="502" t="str">
        <f ca="1">TEXT(IFERROR(INDEX('Overview - Section A'!$A$37:$A$44,MATCH(G291,'Overview - Section A'!$U$37:$U$44,0)),""),"d-mmm-yy") &amp;" to " &amp; TEXT(IFERROR(INDEX('Overview - Section A'!$E$37:$E$44,MATCH(G291,'Overview - Section A'!$U$37:$U$44,0)),""),"d-mmm-yy")</f>
        <v>d-juil-yy to d-déc-yy</v>
      </c>
      <c r="D291" s="518"/>
      <c r="E291" s="518"/>
      <c r="F291" s="519"/>
      <c r="G291" s="520" t="s">
        <v>473</v>
      </c>
      <c r="H291" s="520">
        <v>44196</v>
      </c>
      <c r="I291" s="504" t="b">
        <f t="shared" si="17"/>
        <v>1</v>
      </c>
      <c r="J291" s="504" t="b">
        <f t="shared" si="18"/>
        <v>0</v>
      </c>
      <c r="K291" s="504" t="str">
        <f t="shared" si="19"/>
        <v>a1N36000009o6QXEAY</v>
      </c>
      <c r="L291" s="521" t="s">
        <v>1424</v>
      </c>
      <c r="M291" s="518"/>
      <c r="N291" s="518"/>
      <c r="O291" s="50"/>
      <c r="AM291" s="5"/>
      <c r="AN291" s="5"/>
    </row>
    <row r="292" spans="1:40" ht="283.5" x14ac:dyDescent="0.25">
      <c r="A292" s="410">
        <v>34</v>
      </c>
      <c r="B292" s="428" t="str">
        <f t="shared" si="16"/>
        <v/>
      </c>
      <c r="C292" s="502" t="str">
        <f ca="1">TEXT(IFERROR(INDEX('Overview - Section A'!$A$37:$A$44,MATCH(G292,'Overview - Section A'!$U$37:$U$44,0)),""),"d-mmm-yy") &amp;" to " &amp; TEXT(IFERROR(INDEX('Overview - Section A'!$E$37:$E$44,MATCH(G292,'Overview - Section A'!$U$37:$U$44,0)),""),"d-mmm-yy")</f>
        <v>d-janv-yy to d-juin-yy</v>
      </c>
      <c r="D292" s="518"/>
      <c r="E292" s="518"/>
      <c r="F292" s="519"/>
      <c r="G292" s="520" t="s">
        <v>462</v>
      </c>
      <c r="H292" s="520">
        <v>43281</v>
      </c>
      <c r="I292" s="504" t="b">
        <f t="shared" si="17"/>
        <v>1</v>
      </c>
      <c r="J292" s="504" t="b">
        <f t="shared" si="18"/>
        <v>0</v>
      </c>
      <c r="K292" s="504" t="str">
        <f t="shared" si="19"/>
        <v>a1N36000009o6QYEAY</v>
      </c>
      <c r="L292" s="521" t="s">
        <v>1425</v>
      </c>
      <c r="M292" s="518"/>
      <c r="N292" s="518"/>
      <c r="O292" s="50"/>
      <c r="AM292" s="5"/>
      <c r="AN292" s="5"/>
    </row>
    <row r="293" spans="1:40" ht="283.5" x14ac:dyDescent="0.25">
      <c r="A293" s="410">
        <v>34</v>
      </c>
      <c r="B293" s="428" t="str">
        <f t="shared" si="16"/>
        <v/>
      </c>
      <c r="C293" s="502" t="str">
        <f ca="1">TEXT(IFERROR(INDEX('Overview - Section A'!$A$37:$A$44,MATCH(G293,'Overview - Section A'!$U$37:$U$44,0)),""),"d-mmm-yy") &amp;" to " &amp; TEXT(IFERROR(INDEX('Overview - Section A'!$E$37:$E$44,MATCH(G293,'Overview - Section A'!$U$37:$U$44,0)),""),"d-mmm-yy")</f>
        <v>d-juil-yy to d-déc-yy</v>
      </c>
      <c r="D293" s="518"/>
      <c r="E293" s="518"/>
      <c r="F293" s="519"/>
      <c r="G293" s="520" t="s">
        <v>464</v>
      </c>
      <c r="H293" s="520">
        <v>43465</v>
      </c>
      <c r="I293" s="504" t="b">
        <f t="shared" si="17"/>
        <v>1</v>
      </c>
      <c r="J293" s="504" t="b">
        <f t="shared" si="18"/>
        <v>0</v>
      </c>
      <c r="K293" s="504" t="str">
        <f t="shared" si="19"/>
        <v>a1N36000009o6QYEAY</v>
      </c>
      <c r="L293" s="521" t="s">
        <v>1426</v>
      </c>
      <c r="M293" s="518"/>
      <c r="N293" s="518"/>
      <c r="O293" s="50"/>
      <c r="AM293" s="5"/>
      <c r="AN293" s="5"/>
    </row>
    <row r="294" spans="1:40" ht="283.5" x14ac:dyDescent="0.25">
      <c r="A294" s="410">
        <v>34</v>
      </c>
      <c r="B294" s="428" t="str">
        <f t="shared" si="16"/>
        <v/>
      </c>
      <c r="C294" s="502" t="str">
        <f ca="1">TEXT(IFERROR(INDEX('Overview - Section A'!$A$37:$A$44,MATCH(G294,'Overview - Section A'!$U$37:$U$44,0)),""),"d-mmm-yy") &amp;" to " &amp; TEXT(IFERROR(INDEX('Overview - Section A'!$E$37:$E$44,MATCH(G294,'Overview - Section A'!$U$37:$U$44,0)),""),"d-mmm-yy")</f>
        <v>d-janv-yy to d-juin-yy</v>
      </c>
      <c r="D294" s="518"/>
      <c r="E294" s="518"/>
      <c r="F294" s="519"/>
      <c r="G294" s="520" t="s">
        <v>466</v>
      </c>
      <c r="H294" s="520">
        <v>43646</v>
      </c>
      <c r="I294" s="504" t="b">
        <f t="shared" si="17"/>
        <v>1</v>
      </c>
      <c r="J294" s="504" t="b">
        <f t="shared" si="18"/>
        <v>0</v>
      </c>
      <c r="K294" s="504" t="str">
        <f t="shared" si="19"/>
        <v>a1N36000009o6QYEAY</v>
      </c>
      <c r="L294" s="521" t="s">
        <v>1427</v>
      </c>
      <c r="M294" s="518"/>
      <c r="N294" s="518"/>
      <c r="O294" s="50"/>
      <c r="AM294" s="5"/>
      <c r="AN294" s="5"/>
    </row>
    <row r="295" spans="1:40" ht="283.5" x14ac:dyDescent="0.25">
      <c r="A295" s="410">
        <v>34</v>
      </c>
      <c r="B295" s="428" t="str">
        <f t="shared" si="16"/>
        <v/>
      </c>
      <c r="C295" s="502" t="str">
        <f ca="1">TEXT(IFERROR(INDEX('Overview - Section A'!$A$37:$A$44,MATCH(G295,'Overview - Section A'!$U$37:$U$44,0)),""),"d-mmm-yy") &amp;" to " &amp; TEXT(IFERROR(INDEX('Overview - Section A'!$E$37:$E$44,MATCH(G295,'Overview - Section A'!$U$37:$U$44,0)),""),"d-mmm-yy")</f>
        <v>d-juil-yy to d-déc-yy</v>
      </c>
      <c r="D295" s="518"/>
      <c r="E295" s="518"/>
      <c r="F295" s="519"/>
      <c r="G295" s="520" t="s">
        <v>468</v>
      </c>
      <c r="H295" s="520">
        <v>43830</v>
      </c>
      <c r="I295" s="504" t="b">
        <f t="shared" si="17"/>
        <v>1</v>
      </c>
      <c r="J295" s="504" t="b">
        <f t="shared" si="18"/>
        <v>0</v>
      </c>
      <c r="K295" s="504" t="str">
        <f t="shared" si="19"/>
        <v>a1N36000009o6QYEAY</v>
      </c>
      <c r="L295" s="521" t="s">
        <v>1428</v>
      </c>
      <c r="M295" s="518"/>
      <c r="N295" s="518"/>
      <c r="O295" s="50"/>
      <c r="AM295" s="5"/>
      <c r="AN295" s="5"/>
    </row>
    <row r="296" spans="1:40" ht="283.5" x14ac:dyDescent="0.25">
      <c r="A296" s="410">
        <v>34</v>
      </c>
      <c r="B296" s="428" t="str">
        <f t="shared" si="16"/>
        <v/>
      </c>
      <c r="C296" s="502" t="str">
        <f ca="1">TEXT(IFERROR(INDEX('Overview - Section A'!$A$37:$A$44,MATCH(G296,'Overview - Section A'!$U$37:$U$44,0)),""),"d-mmm-yy") &amp;" to " &amp; TEXT(IFERROR(INDEX('Overview - Section A'!$E$37:$E$44,MATCH(G296,'Overview - Section A'!$U$37:$U$44,0)),""),"d-mmm-yy")</f>
        <v>d-janv-yy to d-juin-yy</v>
      </c>
      <c r="D296" s="518"/>
      <c r="E296" s="518"/>
      <c r="F296" s="519"/>
      <c r="G296" s="520" t="s">
        <v>470</v>
      </c>
      <c r="H296" s="520">
        <v>44012</v>
      </c>
      <c r="I296" s="504" t="b">
        <f t="shared" si="17"/>
        <v>1</v>
      </c>
      <c r="J296" s="504" t="b">
        <f t="shared" si="18"/>
        <v>0</v>
      </c>
      <c r="K296" s="504" t="str">
        <f t="shared" si="19"/>
        <v>a1N36000009o6QYEAY</v>
      </c>
      <c r="L296" s="521" t="s">
        <v>1429</v>
      </c>
      <c r="M296" s="518"/>
      <c r="N296" s="518"/>
      <c r="O296" s="50"/>
      <c r="AM296" s="5"/>
      <c r="AN296" s="5"/>
    </row>
    <row r="297" spans="1:40" ht="283.5" x14ac:dyDescent="0.25">
      <c r="A297" s="410">
        <v>34</v>
      </c>
      <c r="B297" s="428" t="str">
        <f t="shared" si="16"/>
        <v/>
      </c>
      <c r="C297" s="502" t="str">
        <f ca="1">TEXT(IFERROR(INDEX('Overview - Section A'!$A$37:$A$44,MATCH(G297,'Overview - Section A'!$U$37:$U$44,0)),""),"d-mmm-yy") &amp;" to " &amp; TEXT(IFERROR(INDEX('Overview - Section A'!$E$37:$E$44,MATCH(G297,'Overview - Section A'!$U$37:$U$44,0)),""),"d-mmm-yy")</f>
        <v>d-juil-yy to d-déc-yy</v>
      </c>
      <c r="D297" s="518"/>
      <c r="E297" s="518"/>
      <c r="F297" s="519"/>
      <c r="G297" s="520" t="s">
        <v>473</v>
      </c>
      <c r="H297" s="520">
        <v>44196</v>
      </c>
      <c r="I297" s="504" t="b">
        <f t="shared" si="17"/>
        <v>1</v>
      </c>
      <c r="J297" s="504" t="b">
        <f t="shared" si="18"/>
        <v>0</v>
      </c>
      <c r="K297" s="504" t="str">
        <f t="shared" si="19"/>
        <v>a1N36000009o6QYEAY</v>
      </c>
      <c r="L297" s="521" t="s">
        <v>1430</v>
      </c>
      <c r="M297" s="518"/>
      <c r="N297" s="518"/>
      <c r="O297" s="50"/>
      <c r="AM297" s="5"/>
      <c r="AN297" s="5"/>
    </row>
    <row r="298" spans="1:40" ht="283.5" x14ac:dyDescent="0.25">
      <c r="A298" s="410">
        <v>35</v>
      </c>
      <c r="B298" s="428" t="str">
        <f t="shared" si="16"/>
        <v/>
      </c>
      <c r="C298" s="502" t="str">
        <f ca="1">TEXT(IFERROR(INDEX('Overview - Section A'!$A$37:$A$44,MATCH(G298,'Overview - Section A'!$U$37:$U$44,0)),""),"d-mmm-yy") &amp;" to " &amp; TEXT(IFERROR(INDEX('Overview - Section A'!$E$37:$E$44,MATCH(G298,'Overview - Section A'!$U$37:$U$44,0)),""),"d-mmm-yy")</f>
        <v>d-janv-yy to d-juin-yy</v>
      </c>
      <c r="D298" s="518"/>
      <c r="E298" s="518"/>
      <c r="F298" s="519"/>
      <c r="G298" s="520" t="s">
        <v>462</v>
      </c>
      <c r="H298" s="520">
        <v>43281</v>
      </c>
      <c r="I298" s="504" t="b">
        <f t="shared" si="17"/>
        <v>1</v>
      </c>
      <c r="J298" s="504" t="b">
        <f t="shared" si="18"/>
        <v>0</v>
      </c>
      <c r="K298" s="504" t="str">
        <f t="shared" si="19"/>
        <v>a1N36000009o6QZEAY</v>
      </c>
      <c r="L298" s="521" t="s">
        <v>1431</v>
      </c>
      <c r="M298" s="518"/>
      <c r="N298" s="518"/>
      <c r="O298" s="50"/>
      <c r="AM298" s="5"/>
      <c r="AN298" s="5"/>
    </row>
    <row r="299" spans="1:40" ht="283.5" x14ac:dyDescent="0.25">
      <c r="A299" s="410">
        <v>35</v>
      </c>
      <c r="B299" s="428" t="str">
        <f t="shared" si="16"/>
        <v/>
      </c>
      <c r="C299" s="502" t="str">
        <f ca="1">TEXT(IFERROR(INDEX('Overview - Section A'!$A$37:$A$44,MATCH(G299,'Overview - Section A'!$U$37:$U$44,0)),""),"d-mmm-yy") &amp;" to " &amp; TEXT(IFERROR(INDEX('Overview - Section A'!$E$37:$E$44,MATCH(G299,'Overview - Section A'!$U$37:$U$44,0)),""),"d-mmm-yy")</f>
        <v>d-juil-yy to d-déc-yy</v>
      </c>
      <c r="D299" s="518"/>
      <c r="E299" s="518"/>
      <c r="F299" s="519"/>
      <c r="G299" s="520" t="s">
        <v>464</v>
      </c>
      <c r="H299" s="520">
        <v>43465</v>
      </c>
      <c r="I299" s="504" t="b">
        <f t="shared" si="17"/>
        <v>1</v>
      </c>
      <c r="J299" s="504" t="b">
        <f t="shared" si="18"/>
        <v>0</v>
      </c>
      <c r="K299" s="504" t="str">
        <f t="shared" si="19"/>
        <v>a1N36000009o6QZEAY</v>
      </c>
      <c r="L299" s="521" t="s">
        <v>1432</v>
      </c>
      <c r="M299" s="518"/>
      <c r="N299" s="518"/>
      <c r="O299" s="50"/>
      <c r="AM299" s="5"/>
      <c r="AN299" s="5"/>
    </row>
    <row r="300" spans="1:40" ht="283.5" x14ac:dyDescent="0.25">
      <c r="A300" s="410">
        <v>35</v>
      </c>
      <c r="B300" s="428" t="str">
        <f t="shared" si="16"/>
        <v/>
      </c>
      <c r="C300" s="502" t="str">
        <f ca="1">TEXT(IFERROR(INDEX('Overview - Section A'!$A$37:$A$44,MATCH(G300,'Overview - Section A'!$U$37:$U$44,0)),""),"d-mmm-yy") &amp;" to " &amp; TEXT(IFERROR(INDEX('Overview - Section A'!$E$37:$E$44,MATCH(G300,'Overview - Section A'!$U$37:$U$44,0)),""),"d-mmm-yy")</f>
        <v>d-janv-yy to d-juin-yy</v>
      </c>
      <c r="D300" s="518"/>
      <c r="E300" s="518"/>
      <c r="F300" s="519"/>
      <c r="G300" s="520" t="s">
        <v>466</v>
      </c>
      <c r="H300" s="520">
        <v>43646</v>
      </c>
      <c r="I300" s="504" t="b">
        <f t="shared" si="17"/>
        <v>1</v>
      </c>
      <c r="J300" s="504" t="b">
        <f t="shared" si="18"/>
        <v>0</v>
      </c>
      <c r="K300" s="504" t="str">
        <f t="shared" si="19"/>
        <v>a1N36000009o6QZEAY</v>
      </c>
      <c r="L300" s="521" t="s">
        <v>1433</v>
      </c>
      <c r="M300" s="518"/>
      <c r="N300" s="518"/>
      <c r="O300" s="50"/>
      <c r="AM300" s="5"/>
      <c r="AN300" s="5"/>
    </row>
    <row r="301" spans="1:40" ht="283.5" x14ac:dyDescent="0.25">
      <c r="A301" s="410">
        <v>35</v>
      </c>
      <c r="B301" s="428" t="str">
        <f t="shared" si="16"/>
        <v/>
      </c>
      <c r="C301" s="502" t="str">
        <f ca="1">TEXT(IFERROR(INDEX('Overview - Section A'!$A$37:$A$44,MATCH(G301,'Overview - Section A'!$U$37:$U$44,0)),""),"d-mmm-yy") &amp;" to " &amp; TEXT(IFERROR(INDEX('Overview - Section A'!$E$37:$E$44,MATCH(G301,'Overview - Section A'!$U$37:$U$44,0)),""),"d-mmm-yy")</f>
        <v>d-juil-yy to d-déc-yy</v>
      </c>
      <c r="D301" s="518"/>
      <c r="E301" s="518"/>
      <c r="F301" s="519"/>
      <c r="G301" s="520" t="s">
        <v>468</v>
      </c>
      <c r="H301" s="520">
        <v>43830</v>
      </c>
      <c r="I301" s="504" t="b">
        <f t="shared" si="17"/>
        <v>1</v>
      </c>
      <c r="J301" s="504" t="b">
        <f t="shared" si="18"/>
        <v>0</v>
      </c>
      <c r="K301" s="504" t="str">
        <f t="shared" si="19"/>
        <v>a1N36000009o6QZEAY</v>
      </c>
      <c r="L301" s="521" t="s">
        <v>1434</v>
      </c>
      <c r="M301" s="518"/>
      <c r="N301" s="518"/>
      <c r="O301" s="50"/>
      <c r="AM301" s="5"/>
      <c r="AN301" s="5"/>
    </row>
    <row r="302" spans="1:40" ht="283.5" x14ac:dyDescent="0.25">
      <c r="A302" s="410">
        <v>35</v>
      </c>
      <c r="B302" s="428" t="str">
        <f t="shared" si="16"/>
        <v/>
      </c>
      <c r="C302" s="502" t="str">
        <f ca="1">TEXT(IFERROR(INDEX('Overview - Section A'!$A$37:$A$44,MATCH(G302,'Overview - Section A'!$U$37:$U$44,0)),""),"d-mmm-yy") &amp;" to " &amp; TEXT(IFERROR(INDEX('Overview - Section A'!$E$37:$E$44,MATCH(G302,'Overview - Section A'!$U$37:$U$44,0)),""),"d-mmm-yy")</f>
        <v>d-janv-yy to d-juin-yy</v>
      </c>
      <c r="D302" s="518"/>
      <c r="E302" s="518"/>
      <c r="F302" s="519"/>
      <c r="G302" s="520" t="s">
        <v>470</v>
      </c>
      <c r="H302" s="520">
        <v>44012</v>
      </c>
      <c r="I302" s="504" t="b">
        <f t="shared" si="17"/>
        <v>1</v>
      </c>
      <c r="J302" s="504" t="b">
        <f t="shared" si="18"/>
        <v>0</v>
      </c>
      <c r="K302" s="504" t="str">
        <f t="shared" si="19"/>
        <v>a1N36000009o6QZEAY</v>
      </c>
      <c r="L302" s="521" t="s">
        <v>1435</v>
      </c>
      <c r="M302" s="518"/>
      <c r="N302" s="518"/>
      <c r="O302" s="50"/>
      <c r="AM302" s="5"/>
      <c r="AN302" s="5"/>
    </row>
    <row r="303" spans="1:40" ht="283.5" x14ac:dyDescent="0.25">
      <c r="A303" s="410">
        <v>35</v>
      </c>
      <c r="B303" s="428" t="str">
        <f t="shared" si="16"/>
        <v/>
      </c>
      <c r="C303" s="502" t="str">
        <f ca="1">TEXT(IFERROR(INDEX('Overview - Section A'!$A$37:$A$44,MATCH(G303,'Overview - Section A'!$U$37:$U$44,0)),""),"d-mmm-yy") &amp;" to " &amp; TEXT(IFERROR(INDEX('Overview - Section A'!$E$37:$E$44,MATCH(G303,'Overview - Section A'!$U$37:$U$44,0)),""),"d-mmm-yy")</f>
        <v>d-juil-yy to d-déc-yy</v>
      </c>
      <c r="D303" s="518"/>
      <c r="E303" s="518"/>
      <c r="F303" s="519"/>
      <c r="G303" s="520" t="s">
        <v>473</v>
      </c>
      <c r="H303" s="520">
        <v>44196</v>
      </c>
      <c r="I303" s="504" t="b">
        <f t="shared" si="17"/>
        <v>1</v>
      </c>
      <c r="J303" s="504" t="b">
        <f t="shared" si="18"/>
        <v>0</v>
      </c>
      <c r="K303" s="504" t="str">
        <f t="shared" si="19"/>
        <v>a1N36000009o6QZEAY</v>
      </c>
      <c r="L303" s="521" t="s">
        <v>1436</v>
      </c>
      <c r="M303" s="518"/>
      <c r="N303" s="518"/>
      <c r="O303" s="50"/>
      <c r="AM303" s="5"/>
      <c r="AN303" s="5"/>
    </row>
    <row r="304" spans="1:40" ht="283.5" x14ac:dyDescent="0.25">
      <c r="A304" s="410">
        <v>36</v>
      </c>
      <c r="B304" s="428" t="str">
        <f t="shared" si="16"/>
        <v/>
      </c>
      <c r="C304" s="502" t="str">
        <f ca="1">TEXT(IFERROR(INDEX('Overview - Section A'!$A$37:$A$44,MATCH(G304,'Overview - Section A'!$U$37:$U$44,0)),""),"d-mmm-yy") &amp;" to " &amp; TEXT(IFERROR(INDEX('Overview - Section A'!$E$37:$E$44,MATCH(G304,'Overview - Section A'!$U$37:$U$44,0)),""),"d-mmm-yy")</f>
        <v>d-janv-yy to d-juin-yy</v>
      </c>
      <c r="D304" s="518"/>
      <c r="E304" s="518"/>
      <c r="F304" s="519"/>
      <c r="G304" s="520" t="s">
        <v>462</v>
      </c>
      <c r="H304" s="520">
        <v>43281</v>
      </c>
      <c r="I304" s="504" t="b">
        <f t="shared" si="17"/>
        <v>1</v>
      </c>
      <c r="J304" s="504" t="b">
        <f t="shared" si="18"/>
        <v>0</v>
      </c>
      <c r="K304" s="504" t="str">
        <f t="shared" si="19"/>
        <v>a1N36000009o6QaEAI</v>
      </c>
      <c r="L304" s="521" t="s">
        <v>1437</v>
      </c>
      <c r="M304" s="518"/>
      <c r="N304" s="518"/>
      <c r="O304" s="50"/>
      <c r="AM304" s="5"/>
      <c r="AN304" s="5"/>
    </row>
    <row r="305" spans="1:40" ht="283.5" x14ac:dyDescent="0.25">
      <c r="A305" s="410">
        <v>36</v>
      </c>
      <c r="B305" s="428" t="str">
        <f t="shared" si="16"/>
        <v/>
      </c>
      <c r="C305" s="502" t="str">
        <f ca="1">TEXT(IFERROR(INDEX('Overview - Section A'!$A$37:$A$44,MATCH(G305,'Overview - Section A'!$U$37:$U$44,0)),""),"d-mmm-yy") &amp;" to " &amp; TEXT(IFERROR(INDEX('Overview - Section A'!$E$37:$E$44,MATCH(G305,'Overview - Section A'!$U$37:$U$44,0)),""),"d-mmm-yy")</f>
        <v>d-juil-yy to d-déc-yy</v>
      </c>
      <c r="D305" s="518"/>
      <c r="E305" s="518"/>
      <c r="F305" s="519"/>
      <c r="G305" s="520" t="s">
        <v>464</v>
      </c>
      <c r="H305" s="520">
        <v>43465</v>
      </c>
      <c r="I305" s="504" t="b">
        <f t="shared" si="17"/>
        <v>1</v>
      </c>
      <c r="J305" s="504" t="b">
        <f t="shared" si="18"/>
        <v>0</v>
      </c>
      <c r="K305" s="504" t="str">
        <f t="shared" si="19"/>
        <v>a1N36000009o6QaEAI</v>
      </c>
      <c r="L305" s="521" t="s">
        <v>1438</v>
      </c>
      <c r="M305" s="518"/>
      <c r="N305" s="518"/>
      <c r="O305" s="50"/>
      <c r="AM305" s="5"/>
      <c r="AN305" s="5"/>
    </row>
    <row r="306" spans="1:40" ht="283.5" x14ac:dyDescent="0.25">
      <c r="A306" s="410">
        <v>36</v>
      </c>
      <c r="B306" s="428" t="str">
        <f t="shared" si="16"/>
        <v/>
      </c>
      <c r="C306" s="502" t="str">
        <f ca="1">TEXT(IFERROR(INDEX('Overview - Section A'!$A$37:$A$44,MATCH(G306,'Overview - Section A'!$U$37:$U$44,0)),""),"d-mmm-yy") &amp;" to " &amp; TEXT(IFERROR(INDEX('Overview - Section A'!$E$37:$E$44,MATCH(G306,'Overview - Section A'!$U$37:$U$44,0)),""),"d-mmm-yy")</f>
        <v>d-janv-yy to d-juin-yy</v>
      </c>
      <c r="D306" s="518"/>
      <c r="E306" s="518"/>
      <c r="F306" s="519"/>
      <c r="G306" s="520" t="s">
        <v>466</v>
      </c>
      <c r="H306" s="520">
        <v>43646</v>
      </c>
      <c r="I306" s="504" t="b">
        <f t="shared" si="17"/>
        <v>1</v>
      </c>
      <c r="J306" s="504" t="b">
        <f t="shared" si="18"/>
        <v>0</v>
      </c>
      <c r="K306" s="504" t="str">
        <f t="shared" si="19"/>
        <v>a1N36000009o6QaEAI</v>
      </c>
      <c r="L306" s="521" t="s">
        <v>1439</v>
      </c>
      <c r="M306" s="518"/>
      <c r="N306" s="518"/>
      <c r="O306" s="50"/>
      <c r="AM306" s="5"/>
      <c r="AN306" s="5"/>
    </row>
    <row r="307" spans="1:40" ht="283.5" x14ac:dyDescent="0.25">
      <c r="A307" s="410">
        <v>36</v>
      </c>
      <c r="B307" s="428" t="str">
        <f t="shared" si="16"/>
        <v/>
      </c>
      <c r="C307" s="502" t="str">
        <f ca="1">TEXT(IFERROR(INDEX('Overview - Section A'!$A$37:$A$44,MATCH(G307,'Overview - Section A'!$U$37:$U$44,0)),""),"d-mmm-yy") &amp;" to " &amp; TEXT(IFERROR(INDEX('Overview - Section A'!$E$37:$E$44,MATCH(G307,'Overview - Section A'!$U$37:$U$44,0)),""),"d-mmm-yy")</f>
        <v>d-juil-yy to d-déc-yy</v>
      </c>
      <c r="D307" s="518"/>
      <c r="E307" s="518"/>
      <c r="F307" s="519"/>
      <c r="G307" s="520" t="s">
        <v>468</v>
      </c>
      <c r="H307" s="520">
        <v>43830</v>
      </c>
      <c r="I307" s="504" t="b">
        <f t="shared" si="17"/>
        <v>1</v>
      </c>
      <c r="J307" s="504" t="b">
        <f t="shared" si="18"/>
        <v>0</v>
      </c>
      <c r="K307" s="504" t="str">
        <f t="shared" si="19"/>
        <v>a1N36000009o6QaEAI</v>
      </c>
      <c r="L307" s="521" t="s">
        <v>1440</v>
      </c>
      <c r="M307" s="518"/>
      <c r="N307" s="518"/>
      <c r="O307" s="50"/>
      <c r="AM307" s="5"/>
      <c r="AN307" s="5"/>
    </row>
    <row r="308" spans="1:40" ht="283.5" x14ac:dyDescent="0.25">
      <c r="A308" s="410">
        <v>36</v>
      </c>
      <c r="B308" s="428" t="str">
        <f t="shared" si="16"/>
        <v/>
      </c>
      <c r="C308" s="502" t="str">
        <f ca="1">TEXT(IFERROR(INDEX('Overview - Section A'!$A$37:$A$44,MATCH(G308,'Overview - Section A'!$U$37:$U$44,0)),""),"d-mmm-yy") &amp;" to " &amp; TEXT(IFERROR(INDEX('Overview - Section A'!$E$37:$E$44,MATCH(G308,'Overview - Section A'!$U$37:$U$44,0)),""),"d-mmm-yy")</f>
        <v>d-janv-yy to d-juin-yy</v>
      </c>
      <c r="D308" s="518"/>
      <c r="E308" s="518"/>
      <c r="F308" s="519"/>
      <c r="G308" s="520" t="s">
        <v>470</v>
      </c>
      <c r="H308" s="520">
        <v>44012</v>
      </c>
      <c r="I308" s="504" t="b">
        <f t="shared" si="17"/>
        <v>1</v>
      </c>
      <c r="J308" s="504" t="b">
        <f t="shared" si="18"/>
        <v>0</v>
      </c>
      <c r="K308" s="504" t="str">
        <f t="shared" si="19"/>
        <v>a1N36000009o6QaEAI</v>
      </c>
      <c r="L308" s="521" t="s">
        <v>1441</v>
      </c>
      <c r="M308" s="518"/>
      <c r="N308" s="518"/>
      <c r="O308" s="50"/>
      <c r="AM308" s="5"/>
      <c r="AN308" s="5"/>
    </row>
    <row r="309" spans="1:40" ht="283.5" x14ac:dyDescent="0.25">
      <c r="A309" s="410">
        <v>36</v>
      </c>
      <c r="B309" s="428" t="str">
        <f t="shared" si="16"/>
        <v/>
      </c>
      <c r="C309" s="502" t="str">
        <f ca="1">TEXT(IFERROR(INDEX('Overview - Section A'!$A$37:$A$44,MATCH(G309,'Overview - Section A'!$U$37:$U$44,0)),""),"d-mmm-yy") &amp;" to " &amp; TEXT(IFERROR(INDEX('Overview - Section A'!$E$37:$E$44,MATCH(G309,'Overview - Section A'!$U$37:$U$44,0)),""),"d-mmm-yy")</f>
        <v>d-juil-yy to d-déc-yy</v>
      </c>
      <c r="D309" s="518"/>
      <c r="E309" s="518"/>
      <c r="F309" s="519"/>
      <c r="G309" s="520" t="s">
        <v>473</v>
      </c>
      <c r="H309" s="520">
        <v>44196</v>
      </c>
      <c r="I309" s="504" t="b">
        <f t="shared" si="17"/>
        <v>1</v>
      </c>
      <c r="J309" s="504" t="b">
        <f t="shared" si="18"/>
        <v>0</v>
      </c>
      <c r="K309" s="504" t="str">
        <f t="shared" si="19"/>
        <v>a1N36000009o6QaEAI</v>
      </c>
      <c r="L309" s="521" t="s">
        <v>1442</v>
      </c>
      <c r="M309" s="518"/>
      <c r="N309" s="518"/>
      <c r="O309" s="50"/>
      <c r="AM309" s="5"/>
      <c r="AN309" s="5"/>
    </row>
    <row r="310" spans="1:40" ht="283.5" x14ac:dyDescent="0.25">
      <c r="A310" s="410">
        <v>37</v>
      </c>
      <c r="B310" s="428" t="str">
        <f t="shared" si="16"/>
        <v/>
      </c>
      <c r="C310" s="502" t="str">
        <f ca="1">TEXT(IFERROR(INDEX('Overview - Section A'!$A$37:$A$44,MATCH(G310,'Overview - Section A'!$U$37:$U$44,0)),""),"d-mmm-yy") &amp;" to " &amp; TEXT(IFERROR(INDEX('Overview - Section A'!$E$37:$E$44,MATCH(G310,'Overview - Section A'!$U$37:$U$44,0)),""),"d-mmm-yy")</f>
        <v>d-janv-yy to d-juin-yy</v>
      </c>
      <c r="D310" s="518"/>
      <c r="E310" s="518"/>
      <c r="F310" s="519"/>
      <c r="G310" s="520" t="s">
        <v>462</v>
      </c>
      <c r="H310" s="520">
        <v>43281</v>
      </c>
      <c r="I310" s="504" t="b">
        <f t="shared" si="17"/>
        <v>1</v>
      </c>
      <c r="J310" s="504" t="b">
        <f t="shared" si="18"/>
        <v>0</v>
      </c>
      <c r="K310" s="504" t="str">
        <f t="shared" si="19"/>
        <v>a1N36000009o6QbEAI</v>
      </c>
      <c r="L310" s="521" t="s">
        <v>1443</v>
      </c>
      <c r="M310" s="518"/>
      <c r="N310" s="518"/>
      <c r="O310" s="50"/>
      <c r="AM310" s="5"/>
      <c r="AN310" s="5"/>
    </row>
    <row r="311" spans="1:40" ht="283.5" x14ac:dyDescent="0.25">
      <c r="A311" s="410">
        <v>37</v>
      </c>
      <c r="B311" s="428" t="str">
        <f t="shared" si="16"/>
        <v/>
      </c>
      <c r="C311" s="502" t="str">
        <f ca="1">TEXT(IFERROR(INDEX('Overview - Section A'!$A$37:$A$44,MATCH(G311,'Overview - Section A'!$U$37:$U$44,0)),""),"d-mmm-yy") &amp;" to " &amp; TEXT(IFERROR(INDEX('Overview - Section A'!$E$37:$E$44,MATCH(G311,'Overview - Section A'!$U$37:$U$44,0)),""),"d-mmm-yy")</f>
        <v>d-juil-yy to d-déc-yy</v>
      </c>
      <c r="D311" s="518"/>
      <c r="E311" s="518"/>
      <c r="F311" s="519"/>
      <c r="G311" s="520" t="s">
        <v>464</v>
      </c>
      <c r="H311" s="520">
        <v>43465</v>
      </c>
      <c r="I311" s="504" t="b">
        <f t="shared" si="17"/>
        <v>1</v>
      </c>
      <c r="J311" s="504" t="b">
        <f t="shared" si="18"/>
        <v>0</v>
      </c>
      <c r="K311" s="504" t="str">
        <f t="shared" si="19"/>
        <v>a1N36000009o6QbEAI</v>
      </c>
      <c r="L311" s="521" t="s">
        <v>1444</v>
      </c>
      <c r="M311" s="518"/>
      <c r="N311" s="518"/>
      <c r="O311" s="50"/>
      <c r="AM311" s="5"/>
      <c r="AN311" s="5"/>
    </row>
    <row r="312" spans="1:40" ht="283.5" x14ac:dyDescent="0.25">
      <c r="A312" s="410">
        <v>37</v>
      </c>
      <c r="B312" s="428" t="str">
        <f t="shared" si="16"/>
        <v/>
      </c>
      <c r="C312" s="502" t="str">
        <f ca="1">TEXT(IFERROR(INDEX('Overview - Section A'!$A$37:$A$44,MATCH(G312,'Overview - Section A'!$U$37:$U$44,0)),""),"d-mmm-yy") &amp;" to " &amp; TEXT(IFERROR(INDEX('Overview - Section A'!$E$37:$E$44,MATCH(G312,'Overview - Section A'!$U$37:$U$44,0)),""),"d-mmm-yy")</f>
        <v>d-janv-yy to d-juin-yy</v>
      </c>
      <c r="D312" s="518"/>
      <c r="E312" s="518"/>
      <c r="F312" s="519"/>
      <c r="G312" s="520" t="s">
        <v>466</v>
      </c>
      <c r="H312" s="520">
        <v>43646</v>
      </c>
      <c r="I312" s="504" t="b">
        <f t="shared" si="17"/>
        <v>1</v>
      </c>
      <c r="J312" s="504" t="b">
        <f t="shared" si="18"/>
        <v>0</v>
      </c>
      <c r="K312" s="504" t="str">
        <f t="shared" si="19"/>
        <v>a1N36000009o6QbEAI</v>
      </c>
      <c r="L312" s="521" t="s">
        <v>1445</v>
      </c>
      <c r="M312" s="518"/>
      <c r="N312" s="518"/>
      <c r="O312" s="50"/>
      <c r="AM312" s="5"/>
      <c r="AN312" s="5"/>
    </row>
    <row r="313" spans="1:40" ht="283.5" x14ac:dyDescent="0.25">
      <c r="A313" s="410">
        <v>37</v>
      </c>
      <c r="B313" s="428" t="str">
        <f t="shared" si="16"/>
        <v/>
      </c>
      <c r="C313" s="502" t="str">
        <f ca="1">TEXT(IFERROR(INDEX('Overview - Section A'!$A$37:$A$44,MATCH(G313,'Overview - Section A'!$U$37:$U$44,0)),""),"d-mmm-yy") &amp;" to " &amp; TEXT(IFERROR(INDEX('Overview - Section A'!$E$37:$E$44,MATCH(G313,'Overview - Section A'!$U$37:$U$44,0)),""),"d-mmm-yy")</f>
        <v>d-juil-yy to d-déc-yy</v>
      </c>
      <c r="D313" s="518"/>
      <c r="E313" s="518"/>
      <c r="F313" s="519"/>
      <c r="G313" s="520" t="s">
        <v>468</v>
      </c>
      <c r="H313" s="520">
        <v>43830</v>
      </c>
      <c r="I313" s="504" t="b">
        <f t="shared" si="17"/>
        <v>1</v>
      </c>
      <c r="J313" s="504" t="b">
        <f t="shared" si="18"/>
        <v>0</v>
      </c>
      <c r="K313" s="504" t="str">
        <f t="shared" si="19"/>
        <v>a1N36000009o6QbEAI</v>
      </c>
      <c r="L313" s="521" t="s">
        <v>1446</v>
      </c>
      <c r="M313" s="518"/>
      <c r="N313" s="518"/>
      <c r="O313" s="50"/>
      <c r="AM313" s="5"/>
      <c r="AN313" s="5"/>
    </row>
    <row r="314" spans="1:40" ht="283.5" x14ac:dyDescent="0.25">
      <c r="A314" s="410">
        <v>37</v>
      </c>
      <c r="B314" s="428" t="str">
        <f t="shared" si="16"/>
        <v/>
      </c>
      <c r="C314" s="502" t="str">
        <f ca="1">TEXT(IFERROR(INDEX('Overview - Section A'!$A$37:$A$44,MATCH(G314,'Overview - Section A'!$U$37:$U$44,0)),""),"d-mmm-yy") &amp;" to " &amp; TEXT(IFERROR(INDEX('Overview - Section A'!$E$37:$E$44,MATCH(G314,'Overview - Section A'!$U$37:$U$44,0)),""),"d-mmm-yy")</f>
        <v>d-janv-yy to d-juin-yy</v>
      </c>
      <c r="D314" s="518"/>
      <c r="E314" s="518"/>
      <c r="F314" s="519"/>
      <c r="G314" s="520" t="s">
        <v>470</v>
      </c>
      <c r="H314" s="520">
        <v>44012</v>
      </c>
      <c r="I314" s="504" t="b">
        <f t="shared" si="17"/>
        <v>1</v>
      </c>
      <c r="J314" s="504" t="b">
        <f t="shared" si="18"/>
        <v>0</v>
      </c>
      <c r="K314" s="504" t="str">
        <f t="shared" si="19"/>
        <v>a1N36000009o6QbEAI</v>
      </c>
      <c r="L314" s="521" t="s">
        <v>1447</v>
      </c>
      <c r="M314" s="518"/>
      <c r="N314" s="518"/>
      <c r="O314" s="50"/>
      <c r="AM314" s="5"/>
      <c r="AN314" s="5"/>
    </row>
    <row r="315" spans="1:40" ht="283.5" x14ac:dyDescent="0.25">
      <c r="A315" s="410">
        <v>37</v>
      </c>
      <c r="B315" s="428" t="str">
        <f t="shared" si="16"/>
        <v/>
      </c>
      <c r="C315" s="502" t="str">
        <f ca="1">TEXT(IFERROR(INDEX('Overview - Section A'!$A$37:$A$44,MATCH(G315,'Overview - Section A'!$U$37:$U$44,0)),""),"d-mmm-yy") &amp;" to " &amp; TEXT(IFERROR(INDEX('Overview - Section A'!$E$37:$E$44,MATCH(G315,'Overview - Section A'!$U$37:$U$44,0)),""),"d-mmm-yy")</f>
        <v>d-juil-yy to d-déc-yy</v>
      </c>
      <c r="D315" s="518"/>
      <c r="E315" s="518"/>
      <c r="F315" s="519"/>
      <c r="G315" s="520" t="s">
        <v>473</v>
      </c>
      <c r="H315" s="520">
        <v>44196</v>
      </c>
      <c r="I315" s="504" t="b">
        <f t="shared" si="17"/>
        <v>1</v>
      </c>
      <c r="J315" s="504" t="b">
        <f t="shared" si="18"/>
        <v>0</v>
      </c>
      <c r="K315" s="504" t="str">
        <f t="shared" si="19"/>
        <v>a1N36000009o6QbEAI</v>
      </c>
      <c r="L315" s="521" t="s">
        <v>1448</v>
      </c>
      <c r="M315" s="518"/>
      <c r="N315" s="518"/>
      <c r="O315" s="50"/>
      <c r="AM315" s="5"/>
      <c r="AN315" s="5"/>
    </row>
    <row r="316" spans="1:40" ht="283.5" x14ac:dyDescent="0.25">
      <c r="A316" s="410">
        <v>38</v>
      </c>
      <c r="B316" s="428" t="str">
        <f t="shared" si="16"/>
        <v/>
      </c>
      <c r="C316" s="502" t="str">
        <f ca="1">TEXT(IFERROR(INDEX('Overview - Section A'!$A$37:$A$44,MATCH(G316,'Overview - Section A'!$U$37:$U$44,0)),""),"d-mmm-yy") &amp;" to " &amp; TEXT(IFERROR(INDEX('Overview - Section A'!$E$37:$E$44,MATCH(G316,'Overview - Section A'!$U$37:$U$44,0)),""),"d-mmm-yy")</f>
        <v>d-janv-yy to d-juin-yy</v>
      </c>
      <c r="D316" s="518"/>
      <c r="E316" s="518"/>
      <c r="F316" s="519"/>
      <c r="G316" s="520" t="s">
        <v>462</v>
      </c>
      <c r="H316" s="520">
        <v>43281</v>
      </c>
      <c r="I316" s="504" t="b">
        <f t="shared" si="17"/>
        <v>1</v>
      </c>
      <c r="J316" s="504" t="b">
        <f t="shared" si="18"/>
        <v>0</v>
      </c>
      <c r="K316" s="504" t="str">
        <f t="shared" si="19"/>
        <v>a1N36000009o6QcEAI</v>
      </c>
      <c r="L316" s="521" t="s">
        <v>1449</v>
      </c>
      <c r="M316" s="518"/>
      <c r="N316" s="518"/>
      <c r="O316" s="50"/>
      <c r="AM316" s="5"/>
      <c r="AN316" s="5"/>
    </row>
    <row r="317" spans="1:40" ht="283.5" x14ac:dyDescent="0.25">
      <c r="A317" s="410">
        <v>38</v>
      </c>
      <c r="B317" s="428" t="str">
        <f t="shared" si="16"/>
        <v/>
      </c>
      <c r="C317" s="502" t="str">
        <f ca="1">TEXT(IFERROR(INDEX('Overview - Section A'!$A$37:$A$44,MATCH(G317,'Overview - Section A'!$U$37:$U$44,0)),""),"d-mmm-yy") &amp;" to " &amp; TEXT(IFERROR(INDEX('Overview - Section A'!$E$37:$E$44,MATCH(G317,'Overview - Section A'!$U$37:$U$44,0)),""),"d-mmm-yy")</f>
        <v>d-juil-yy to d-déc-yy</v>
      </c>
      <c r="D317" s="518"/>
      <c r="E317" s="518"/>
      <c r="F317" s="519"/>
      <c r="G317" s="520" t="s">
        <v>464</v>
      </c>
      <c r="H317" s="520">
        <v>43465</v>
      </c>
      <c r="I317" s="504" t="b">
        <f t="shared" si="17"/>
        <v>1</v>
      </c>
      <c r="J317" s="504" t="b">
        <f t="shared" si="18"/>
        <v>0</v>
      </c>
      <c r="K317" s="504" t="str">
        <f t="shared" si="19"/>
        <v>a1N36000009o6QcEAI</v>
      </c>
      <c r="L317" s="521" t="s">
        <v>1450</v>
      </c>
      <c r="M317" s="518"/>
      <c r="N317" s="518"/>
      <c r="O317" s="50"/>
      <c r="AM317" s="5"/>
      <c r="AN317" s="5"/>
    </row>
    <row r="318" spans="1:40" ht="283.5" x14ac:dyDescent="0.25">
      <c r="A318" s="410">
        <v>38</v>
      </c>
      <c r="B318" s="428" t="str">
        <f t="shared" si="16"/>
        <v/>
      </c>
      <c r="C318" s="502" t="str">
        <f ca="1">TEXT(IFERROR(INDEX('Overview - Section A'!$A$37:$A$44,MATCH(G318,'Overview - Section A'!$U$37:$U$44,0)),""),"d-mmm-yy") &amp;" to " &amp; TEXT(IFERROR(INDEX('Overview - Section A'!$E$37:$E$44,MATCH(G318,'Overview - Section A'!$U$37:$U$44,0)),""),"d-mmm-yy")</f>
        <v>d-janv-yy to d-juin-yy</v>
      </c>
      <c r="D318" s="518"/>
      <c r="E318" s="518"/>
      <c r="F318" s="519"/>
      <c r="G318" s="520" t="s">
        <v>466</v>
      </c>
      <c r="H318" s="520">
        <v>43646</v>
      </c>
      <c r="I318" s="504" t="b">
        <f t="shared" si="17"/>
        <v>1</v>
      </c>
      <c r="J318" s="504" t="b">
        <f t="shared" si="18"/>
        <v>0</v>
      </c>
      <c r="K318" s="504" t="str">
        <f t="shared" si="19"/>
        <v>a1N36000009o6QcEAI</v>
      </c>
      <c r="L318" s="521" t="s">
        <v>1451</v>
      </c>
      <c r="M318" s="518"/>
      <c r="N318" s="518"/>
      <c r="O318" s="50"/>
      <c r="AM318" s="5"/>
      <c r="AN318" s="5"/>
    </row>
    <row r="319" spans="1:40" ht="283.5" x14ac:dyDescent="0.25">
      <c r="A319" s="410">
        <v>38</v>
      </c>
      <c r="B319" s="428" t="str">
        <f t="shared" si="16"/>
        <v/>
      </c>
      <c r="C319" s="502" t="str">
        <f ca="1">TEXT(IFERROR(INDEX('Overview - Section A'!$A$37:$A$44,MATCH(G319,'Overview - Section A'!$U$37:$U$44,0)),""),"d-mmm-yy") &amp;" to " &amp; TEXT(IFERROR(INDEX('Overview - Section A'!$E$37:$E$44,MATCH(G319,'Overview - Section A'!$U$37:$U$44,0)),""),"d-mmm-yy")</f>
        <v>d-juil-yy to d-déc-yy</v>
      </c>
      <c r="D319" s="518"/>
      <c r="E319" s="518"/>
      <c r="F319" s="519"/>
      <c r="G319" s="520" t="s">
        <v>468</v>
      </c>
      <c r="H319" s="520">
        <v>43830</v>
      </c>
      <c r="I319" s="504" t="b">
        <f t="shared" si="17"/>
        <v>1</v>
      </c>
      <c r="J319" s="504" t="b">
        <f t="shared" si="18"/>
        <v>0</v>
      </c>
      <c r="K319" s="504" t="str">
        <f t="shared" si="19"/>
        <v>a1N36000009o6QcEAI</v>
      </c>
      <c r="L319" s="521" t="s">
        <v>1452</v>
      </c>
      <c r="M319" s="518"/>
      <c r="N319" s="518"/>
      <c r="O319" s="50"/>
      <c r="AM319" s="5"/>
      <c r="AN319" s="5"/>
    </row>
    <row r="320" spans="1:40" ht="283.5" x14ac:dyDescent="0.25">
      <c r="A320" s="410">
        <v>38</v>
      </c>
      <c r="B320" s="428" t="str">
        <f t="shared" si="16"/>
        <v/>
      </c>
      <c r="C320" s="502" t="str">
        <f ca="1">TEXT(IFERROR(INDEX('Overview - Section A'!$A$37:$A$44,MATCH(G320,'Overview - Section A'!$U$37:$U$44,0)),""),"d-mmm-yy") &amp;" to " &amp; TEXT(IFERROR(INDEX('Overview - Section A'!$E$37:$E$44,MATCH(G320,'Overview - Section A'!$U$37:$U$44,0)),""),"d-mmm-yy")</f>
        <v>d-janv-yy to d-juin-yy</v>
      </c>
      <c r="D320" s="518"/>
      <c r="E320" s="518"/>
      <c r="F320" s="519"/>
      <c r="G320" s="520" t="s">
        <v>470</v>
      </c>
      <c r="H320" s="520">
        <v>44012</v>
      </c>
      <c r="I320" s="504" t="b">
        <f t="shared" si="17"/>
        <v>1</v>
      </c>
      <c r="J320" s="504" t="b">
        <f t="shared" si="18"/>
        <v>0</v>
      </c>
      <c r="K320" s="504" t="str">
        <f t="shared" si="19"/>
        <v>a1N36000009o6QcEAI</v>
      </c>
      <c r="L320" s="521" t="s">
        <v>1453</v>
      </c>
      <c r="M320" s="518"/>
      <c r="N320" s="518"/>
      <c r="O320" s="50"/>
      <c r="AM320" s="5"/>
      <c r="AN320" s="5"/>
    </row>
    <row r="321" spans="1:40" ht="283.5" x14ac:dyDescent="0.25">
      <c r="A321" s="410">
        <v>38</v>
      </c>
      <c r="B321" s="428" t="str">
        <f t="shared" si="16"/>
        <v/>
      </c>
      <c r="C321" s="502" t="str">
        <f ca="1">TEXT(IFERROR(INDEX('Overview - Section A'!$A$37:$A$44,MATCH(G321,'Overview - Section A'!$U$37:$U$44,0)),""),"d-mmm-yy") &amp;" to " &amp; TEXT(IFERROR(INDEX('Overview - Section A'!$E$37:$E$44,MATCH(G321,'Overview - Section A'!$U$37:$U$44,0)),""),"d-mmm-yy")</f>
        <v>d-juil-yy to d-déc-yy</v>
      </c>
      <c r="D321" s="518"/>
      <c r="E321" s="518"/>
      <c r="F321" s="519"/>
      <c r="G321" s="520" t="s">
        <v>473</v>
      </c>
      <c r="H321" s="520">
        <v>44196</v>
      </c>
      <c r="I321" s="504" t="b">
        <f t="shared" si="17"/>
        <v>1</v>
      </c>
      <c r="J321" s="504" t="b">
        <f t="shared" si="18"/>
        <v>0</v>
      </c>
      <c r="K321" s="504" t="str">
        <f t="shared" si="19"/>
        <v>a1N36000009o6QcEAI</v>
      </c>
      <c r="L321" s="521" t="s">
        <v>1454</v>
      </c>
      <c r="M321" s="518"/>
      <c r="N321" s="518"/>
      <c r="O321" s="50"/>
      <c r="AM321" s="5"/>
      <c r="AN321" s="5"/>
    </row>
    <row r="322" spans="1:40" ht="283.5" x14ac:dyDescent="0.25">
      <c r="A322" s="410">
        <v>39</v>
      </c>
      <c r="B322" s="428" t="str">
        <f t="shared" si="16"/>
        <v/>
      </c>
      <c r="C322" s="502" t="str">
        <f ca="1">TEXT(IFERROR(INDEX('Overview - Section A'!$A$37:$A$44,MATCH(G322,'Overview - Section A'!$U$37:$U$44,0)),""),"d-mmm-yy") &amp;" to " &amp; TEXT(IFERROR(INDEX('Overview - Section A'!$E$37:$E$44,MATCH(G322,'Overview - Section A'!$U$37:$U$44,0)),""),"d-mmm-yy")</f>
        <v>d-janv-yy to d-juin-yy</v>
      </c>
      <c r="D322" s="518"/>
      <c r="E322" s="518"/>
      <c r="F322" s="519"/>
      <c r="G322" s="520" t="s">
        <v>462</v>
      </c>
      <c r="H322" s="520">
        <v>43281</v>
      </c>
      <c r="I322" s="504" t="b">
        <f t="shared" si="17"/>
        <v>1</v>
      </c>
      <c r="J322" s="504" t="b">
        <f t="shared" si="18"/>
        <v>0</v>
      </c>
      <c r="K322" s="504" t="str">
        <f t="shared" si="19"/>
        <v>a1N36000009o6QdEAI</v>
      </c>
      <c r="L322" s="521" t="s">
        <v>1455</v>
      </c>
      <c r="M322" s="518"/>
      <c r="N322" s="518"/>
      <c r="O322" s="50"/>
      <c r="AM322" s="5"/>
      <c r="AN322" s="5"/>
    </row>
    <row r="323" spans="1:40" ht="283.5" x14ac:dyDescent="0.25">
      <c r="A323" s="410">
        <v>39</v>
      </c>
      <c r="B323" s="428" t="str">
        <f t="shared" si="16"/>
        <v/>
      </c>
      <c r="C323" s="502" t="str">
        <f ca="1">TEXT(IFERROR(INDEX('Overview - Section A'!$A$37:$A$44,MATCH(G323,'Overview - Section A'!$U$37:$U$44,0)),""),"d-mmm-yy") &amp;" to " &amp; TEXT(IFERROR(INDEX('Overview - Section A'!$E$37:$E$44,MATCH(G323,'Overview - Section A'!$U$37:$U$44,0)),""),"d-mmm-yy")</f>
        <v>d-juil-yy to d-déc-yy</v>
      </c>
      <c r="D323" s="518"/>
      <c r="E323" s="518"/>
      <c r="F323" s="519"/>
      <c r="G323" s="520" t="s">
        <v>464</v>
      </c>
      <c r="H323" s="520">
        <v>43465</v>
      </c>
      <c r="I323" s="504" t="b">
        <f t="shared" si="17"/>
        <v>1</v>
      </c>
      <c r="J323" s="504" t="b">
        <f t="shared" si="18"/>
        <v>0</v>
      </c>
      <c r="K323" s="504" t="str">
        <f t="shared" si="19"/>
        <v>a1N36000009o6QdEAI</v>
      </c>
      <c r="L323" s="521" t="s">
        <v>1456</v>
      </c>
      <c r="M323" s="518"/>
      <c r="N323" s="518"/>
      <c r="O323" s="50"/>
      <c r="AM323" s="5"/>
      <c r="AN323" s="5"/>
    </row>
    <row r="324" spans="1:40" ht="283.5" x14ac:dyDescent="0.25">
      <c r="A324" s="410">
        <v>39</v>
      </c>
      <c r="B324" s="428" t="str">
        <f t="shared" si="16"/>
        <v/>
      </c>
      <c r="C324" s="502" t="str">
        <f ca="1">TEXT(IFERROR(INDEX('Overview - Section A'!$A$37:$A$44,MATCH(G324,'Overview - Section A'!$U$37:$U$44,0)),""),"d-mmm-yy") &amp;" to " &amp; TEXT(IFERROR(INDEX('Overview - Section A'!$E$37:$E$44,MATCH(G324,'Overview - Section A'!$U$37:$U$44,0)),""),"d-mmm-yy")</f>
        <v>d-janv-yy to d-juin-yy</v>
      </c>
      <c r="D324" s="518"/>
      <c r="E324" s="518"/>
      <c r="F324" s="519"/>
      <c r="G324" s="520" t="s">
        <v>466</v>
      </c>
      <c r="H324" s="520">
        <v>43646</v>
      </c>
      <c r="I324" s="504" t="b">
        <f t="shared" si="17"/>
        <v>1</v>
      </c>
      <c r="J324" s="504" t="b">
        <f t="shared" si="18"/>
        <v>0</v>
      </c>
      <c r="K324" s="504" t="str">
        <f t="shared" si="19"/>
        <v>a1N36000009o6QdEAI</v>
      </c>
      <c r="L324" s="521" t="s">
        <v>1457</v>
      </c>
      <c r="M324" s="518"/>
      <c r="N324" s="518"/>
      <c r="O324" s="50"/>
      <c r="AM324" s="5"/>
      <c r="AN324" s="5"/>
    </row>
    <row r="325" spans="1:40" ht="283.5" x14ac:dyDescent="0.25">
      <c r="A325" s="410">
        <v>39</v>
      </c>
      <c r="B325" s="428" t="str">
        <f t="shared" si="16"/>
        <v/>
      </c>
      <c r="C325" s="502" t="str">
        <f ca="1">TEXT(IFERROR(INDEX('Overview - Section A'!$A$37:$A$44,MATCH(G325,'Overview - Section A'!$U$37:$U$44,0)),""),"d-mmm-yy") &amp;" to " &amp; TEXT(IFERROR(INDEX('Overview - Section A'!$E$37:$E$44,MATCH(G325,'Overview - Section A'!$U$37:$U$44,0)),""),"d-mmm-yy")</f>
        <v>d-juil-yy to d-déc-yy</v>
      </c>
      <c r="D325" s="518"/>
      <c r="E325" s="518"/>
      <c r="F325" s="519"/>
      <c r="G325" s="520" t="s">
        <v>468</v>
      </c>
      <c r="H325" s="520">
        <v>43830</v>
      </c>
      <c r="I325" s="504" t="b">
        <f t="shared" si="17"/>
        <v>1</v>
      </c>
      <c r="J325" s="504" t="b">
        <f t="shared" si="18"/>
        <v>0</v>
      </c>
      <c r="K325" s="504" t="str">
        <f t="shared" si="19"/>
        <v>a1N36000009o6QdEAI</v>
      </c>
      <c r="L325" s="521" t="s">
        <v>1458</v>
      </c>
      <c r="M325" s="518"/>
      <c r="N325" s="518"/>
      <c r="O325" s="50"/>
      <c r="AM325" s="5"/>
      <c r="AN325" s="5"/>
    </row>
    <row r="326" spans="1:40" ht="283.5" x14ac:dyDescent="0.25">
      <c r="A326" s="410">
        <v>39</v>
      </c>
      <c r="B326" s="428" t="str">
        <f t="shared" si="16"/>
        <v/>
      </c>
      <c r="C326" s="502" t="str">
        <f ca="1">TEXT(IFERROR(INDEX('Overview - Section A'!$A$37:$A$44,MATCH(G326,'Overview - Section A'!$U$37:$U$44,0)),""),"d-mmm-yy") &amp;" to " &amp; TEXT(IFERROR(INDEX('Overview - Section A'!$E$37:$E$44,MATCH(G326,'Overview - Section A'!$U$37:$U$44,0)),""),"d-mmm-yy")</f>
        <v>d-janv-yy to d-juin-yy</v>
      </c>
      <c r="D326" s="518"/>
      <c r="E326" s="518"/>
      <c r="F326" s="519"/>
      <c r="G326" s="520" t="s">
        <v>470</v>
      </c>
      <c r="H326" s="520">
        <v>44012</v>
      </c>
      <c r="I326" s="504" t="b">
        <f t="shared" si="17"/>
        <v>1</v>
      </c>
      <c r="J326" s="504" t="b">
        <f t="shared" si="18"/>
        <v>0</v>
      </c>
      <c r="K326" s="504" t="str">
        <f t="shared" si="19"/>
        <v>a1N36000009o6QdEAI</v>
      </c>
      <c r="L326" s="521" t="s">
        <v>1459</v>
      </c>
      <c r="M326" s="518"/>
      <c r="N326" s="518"/>
      <c r="O326" s="50"/>
      <c r="AM326" s="5"/>
      <c r="AN326" s="5"/>
    </row>
    <row r="327" spans="1:40" ht="283.5" x14ac:dyDescent="0.25">
      <c r="A327" s="410">
        <v>39</v>
      </c>
      <c r="B327" s="428" t="str">
        <f t="shared" si="16"/>
        <v/>
      </c>
      <c r="C327" s="502" t="str">
        <f ca="1">TEXT(IFERROR(INDEX('Overview - Section A'!$A$37:$A$44,MATCH(G327,'Overview - Section A'!$U$37:$U$44,0)),""),"d-mmm-yy") &amp;" to " &amp; TEXT(IFERROR(INDEX('Overview - Section A'!$E$37:$E$44,MATCH(G327,'Overview - Section A'!$U$37:$U$44,0)),""),"d-mmm-yy")</f>
        <v>d-juil-yy to d-déc-yy</v>
      </c>
      <c r="D327" s="518"/>
      <c r="E327" s="518"/>
      <c r="F327" s="519"/>
      <c r="G327" s="520" t="s">
        <v>473</v>
      </c>
      <c r="H327" s="520">
        <v>44196</v>
      </c>
      <c r="I327" s="504" t="b">
        <f t="shared" si="17"/>
        <v>1</v>
      </c>
      <c r="J327" s="504" t="b">
        <f t="shared" si="18"/>
        <v>0</v>
      </c>
      <c r="K327" s="504" t="str">
        <f t="shared" si="19"/>
        <v>a1N36000009o6QdEAI</v>
      </c>
      <c r="L327" s="521" t="s">
        <v>1460</v>
      </c>
      <c r="M327" s="518"/>
      <c r="N327" s="518"/>
      <c r="O327" s="50"/>
      <c r="AM327" s="5"/>
      <c r="AN327" s="5"/>
    </row>
    <row r="328" spans="1:40" ht="283.5" x14ac:dyDescent="0.25">
      <c r="A328" s="410">
        <v>40</v>
      </c>
      <c r="B328" s="428" t="str">
        <f t="shared" si="16"/>
        <v/>
      </c>
      <c r="C328" s="502" t="str">
        <f ca="1">TEXT(IFERROR(INDEX('Overview - Section A'!$A$37:$A$44,MATCH(G328,'Overview - Section A'!$U$37:$U$44,0)),""),"d-mmm-yy") &amp;" to " &amp; TEXT(IFERROR(INDEX('Overview - Section A'!$E$37:$E$44,MATCH(G328,'Overview - Section A'!$U$37:$U$44,0)),""),"d-mmm-yy")</f>
        <v>d-janv-yy to d-juin-yy</v>
      </c>
      <c r="D328" s="518"/>
      <c r="E328" s="518"/>
      <c r="F328" s="519"/>
      <c r="G328" s="520" t="s">
        <v>462</v>
      </c>
      <c r="H328" s="520">
        <v>43281</v>
      </c>
      <c r="I328" s="504" t="b">
        <f t="shared" si="17"/>
        <v>1</v>
      </c>
      <c r="J328" s="504" t="b">
        <f t="shared" si="18"/>
        <v>0</v>
      </c>
      <c r="K328" s="504" t="str">
        <f t="shared" si="19"/>
        <v>a1N36000009o6QeEAI</v>
      </c>
      <c r="L328" s="521" t="s">
        <v>1461</v>
      </c>
      <c r="M328" s="518"/>
      <c r="N328" s="518"/>
      <c r="O328" s="50"/>
      <c r="AM328" s="5"/>
      <c r="AN328" s="5"/>
    </row>
    <row r="329" spans="1:40" ht="283.5" x14ac:dyDescent="0.25">
      <c r="A329" s="410">
        <v>40</v>
      </c>
      <c r="B329" s="428" t="str">
        <f t="shared" si="16"/>
        <v/>
      </c>
      <c r="C329" s="502" t="str">
        <f ca="1">TEXT(IFERROR(INDEX('Overview - Section A'!$A$37:$A$44,MATCH(G329,'Overview - Section A'!$U$37:$U$44,0)),""),"d-mmm-yy") &amp;" to " &amp; TEXT(IFERROR(INDEX('Overview - Section A'!$E$37:$E$44,MATCH(G329,'Overview - Section A'!$U$37:$U$44,0)),""),"d-mmm-yy")</f>
        <v>d-juil-yy to d-déc-yy</v>
      </c>
      <c r="D329" s="518"/>
      <c r="E329" s="518"/>
      <c r="F329" s="519"/>
      <c r="G329" s="520" t="s">
        <v>464</v>
      </c>
      <c r="H329" s="520">
        <v>43465</v>
      </c>
      <c r="I329" s="504" t="b">
        <f t="shared" si="17"/>
        <v>1</v>
      </c>
      <c r="J329" s="504" t="b">
        <f t="shared" si="18"/>
        <v>0</v>
      </c>
      <c r="K329" s="504" t="str">
        <f t="shared" si="19"/>
        <v>a1N36000009o6QeEAI</v>
      </c>
      <c r="L329" s="521" t="s">
        <v>1462</v>
      </c>
      <c r="M329" s="518"/>
      <c r="N329" s="518"/>
      <c r="O329" s="50"/>
      <c r="AM329" s="5"/>
      <c r="AN329" s="5"/>
    </row>
    <row r="330" spans="1:40" ht="283.5" x14ac:dyDescent="0.25">
      <c r="A330" s="410">
        <v>40</v>
      </c>
      <c r="B330" s="428" t="str">
        <f t="shared" si="16"/>
        <v/>
      </c>
      <c r="C330" s="502" t="str">
        <f ca="1">TEXT(IFERROR(INDEX('Overview - Section A'!$A$37:$A$44,MATCH(G330,'Overview - Section A'!$U$37:$U$44,0)),""),"d-mmm-yy") &amp;" to " &amp; TEXT(IFERROR(INDEX('Overview - Section A'!$E$37:$E$44,MATCH(G330,'Overview - Section A'!$U$37:$U$44,0)),""),"d-mmm-yy")</f>
        <v>d-janv-yy to d-juin-yy</v>
      </c>
      <c r="D330" s="518"/>
      <c r="E330" s="518"/>
      <c r="F330" s="519"/>
      <c r="G330" s="520" t="s">
        <v>466</v>
      </c>
      <c r="H330" s="520">
        <v>43646</v>
      </c>
      <c r="I330" s="504" t="b">
        <f t="shared" si="17"/>
        <v>1</v>
      </c>
      <c r="J330" s="504" t="b">
        <f t="shared" si="18"/>
        <v>0</v>
      </c>
      <c r="K330" s="504" t="str">
        <f t="shared" si="19"/>
        <v>a1N36000009o6QeEAI</v>
      </c>
      <c r="L330" s="521" t="s">
        <v>1463</v>
      </c>
      <c r="M330" s="518"/>
      <c r="N330" s="518"/>
      <c r="O330" s="50"/>
      <c r="AM330" s="5"/>
      <c r="AN330" s="5"/>
    </row>
    <row r="331" spans="1:40" ht="283.5" x14ac:dyDescent="0.25">
      <c r="A331" s="410">
        <v>40</v>
      </c>
      <c r="B331" s="428" t="str">
        <f t="shared" si="16"/>
        <v/>
      </c>
      <c r="C331" s="502" t="str">
        <f ca="1">TEXT(IFERROR(INDEX('Overview - Section A'!$A$37:$A$44,MATCH(G331,'Overview - Section A'!$U$37:$U$44,0)),""),"d-mmm-yy") &amp;" to " &amp; TEXT(IFERROR(INDEX('Overview - Section A'!$E$37:$E$44,MATCH(G331,'Overview - Section A'!$U$37:$U$44,0)),""),"d-mmm-yy")</f>
        <v>d-juil-yy to d-déc-yy</v>
      </c>
      <c r="D331" s="518"/>
      <c r="E331" s="518"/>
      <c r="F331" s="519"/>
      <c r="G331" s="520" t="s">
        <v>468</v>
      </c>
      <c r="H331" s="520">
        <v>43830</v>
      </c>
      <c r="I331" s="504" t="b">
        <f t="shared" si="17"/>
        <v>1</v>
      </c>
      <c r="J331" s="504" t="b">
        <f t="shared" si="18"/>
        <v>0</v>
      </c>
      <c r="K331" s="504" t="str">
        <f t="shared" si="19"/>
        <v>a1N36000009o6QeEAI</v>
      </c>
      <c r="L331" s="521" t="s">
        <v>1464</v>
      </c>
      <c r="M331" s="518"/>
      <c r="N331" s="518"/>
      <c r="O331" s="50"/>
      <c r="AM331" s="5"/>
      <c r="AN331" s="5"/>
    </row>
    <row r="332" spans="1:40" ht="283.5" x14ac:dyDescent="0.25">
      <c r="A332" s="410">
        <v>40</v>
      </c>
      <c r="B332" s="428" t="str">
        <f t="shared" si="16"/>
        <v/>
      </c>
      <c r="C332" s="502" t="str">
        <f ca="1">TEXT(IFERROR(INDEX('Overview - Section A'!$A$37:$A$44,MATCH(G332,'Overview - Section A'!$U$37:$U$44,0)),""),"d-mmm-yy") &amp;" to " &amp; TEXT(IFERROR(INDEX('Overview - Section A'!$E$37:$E$44,MATCH(G332,'Overview - Section A'!$U$37:$U$44,0)),""),"d-mmm-yy")</f>
        <v>d-janv-yy to d-juin-yy</v>
      </c>
      <c r="D332" s="518"/>
      <c r="E332" s="518"/>
      <c r="F332" s="519"/>
      <c r="G332" s="520" t="s">
        <v>470</v>
      </c>
      <c r="H332" s="520">
        <v>44012</v>
      </c>
      <c r="I332" s="504" t="b">
        <f t="shared" si="17"/>
        <v>1</v>
      </c>
      <c r="J332" s="504" t="b">
        <f t="shared" si="18"/>
        <v>0</v>
      </c>
      <c r="K332" s="504" t="str">
        <f t="shared" si="19"/>
        <v>a1N36000009o6QeEAI</v>
      </c>
      <c r="L332" s="521" t="s">
        <v>1465</v>
      </c>
      <c r="M332" s="518"/>
      <c r="N332" s="518"/>
      <c r="O332" s="50"/>
      <c r="AM332" s="5"/>
      <c r="AN332" s="5"/>
    </row>
    <row r="333" spans="1:40" ht="283.5" x14ac:dyDescent="0.25">
      <c r="A333" s="410">
        <v>40</v>
      </c>
      <c r="B333" s="428" t="str">
        <f t="shared" si="16"/>
        <v/>
      </c>
      <c r="C333" s="502" t="str">
        <f ca="1">TEXT(IFERROR(INDEX('Overview - Section A'!$A$37:$A$44,MATCH(G333,'Overview - Section A'!$U$37:$U$44,0)),""),"d-mmm-yy") &amp;" to " &amp; TEXT(IFERROR(INDEX('Overview - Section A'!$E$37:$E$44,MATCH(G333,'Overview - Section A'!$U$37:$U$44,0)),""),"d-mmm-yy")</f>
        <v>d-juil-yy to d-déc-yy</v>
      </c>
      <c r="D333" s="518"/>
      <c r="E333" s="518"/>
      <c r="F333" s="519"/>
      <c r="G333" s="520" t="s">
        <v>473</v>
      </c>
      <c r="H333" s="520">
        <v>44196</v>
      </c>
      <c r="I333" s="504" t="b">
        <f t="shared" si="17"/>
        <v>1</v>
      </c>
      <c r="J333" s="504" t="b">
        <f t="shared" si="18"/>
        <v>0</v>
      </c>
      <c r="K333" s="504" t="str">
        <f t="shared" si="19"/>
        <v>a1N36000009o6QeEAI</v>
      </c>
      <c r="L333" s="521" t="s">
        <v>1466</v>
      </c>
      <c r="M333" s="518"/>
      <c r="N333" s="518"/>
      <c r="O333" s="50"/>
      <c r="AM333" s="5"/>
      <c r="AN333" s="5"/>
    </row>
    <row r="334" spans="1:40" ht="283.5" x14ac:dyDescent="0.25">
      <c r="A334" s="410">
        <v>41</v>
      </c>
      <c r="B334" s="428" t="str">
        <f t="shared" si="16"/>
        <v/>
      </c>
      <c r="C334" s="502" t="str">
        <f ca="1">TEXT(IFERROR(INDEX('Overview - Section A'!$A$37:$A$44,MATCH(G334,'Overview - Section A'!$U$37:$U$44,0)),""),"d-mmm-yy") &amp;" to " &amp; TEXT(IFERROR(INDEX('Overview - Section A'!$E$37:$E$44,MATCH(G334,'Overview - Section A'!$U$37:$U$44,0)),""),"d-mmm-yy")</f>
        <v>d-janv-yy to d-juin-yy</v>
      </c>
      <c r="D334" s="518"/>
      <c r="E334" s="518"/>
      <c r="F334" s="519"/>
      <c r="G334" s="520" t="s">
        <v>462</v>
      </c>
      <c r="H334" s="520">
        <v>43281</v>
      </c>
      <c r="I334" s="504" t="b">
        <f t="shared" si="17"/>
        <v>1</v>
      </c>
      <c r="J334" s="504" t="b">
        <f t="shared" si="18"/>
        <v>0</v>
      </c>
      <c r="K334" s="504" t="str">
        <f t="shared" si="19"/>
        <v>a1N36000009o6QfEAI</v>
      </c>
      <c r="L334" s="521" t="s">
        <v>1467</v>
      </c>
      <c r="M334" s="518"/>
      <c r="N334" s="518"/>
      <c r="O334" s="50"/>
      <c r="AM334" s="5"/>
      <c r="AN334" s="5"/>
    </row>
    <row r="335" spans="1:40" ht="283.5" x14ac:dyDescent="0.25">
      <c r="A335" s="410">
        <v>41</v>
      </c>
      <c r="B335" s="428" t="str">
        <f t="shared" si="16"/>
        <v/>
      </c>
      <c r="C335" s="502" t="str">
        <f ca="1">TEXT(IFERROR(INDEX('Overview - Section A'!$A$37:$A$44,MATCH(G335,'Overview - Section A'!$U$37:$U$44,0)),""),"d-mmm-yy") &amp;" to " &amp; TEXT(IFERROR(INDEX('Overview - Section A'!$E$37:$E$44,MATCH(G335,'Overview - Section A'!$U$37:$U$44,0)),""),"d-mmm-yy")</f>
        <v>d-juil-yy to d-déc-yy</v>
      </c>
      <c r="D335" s="518"/>
      <c r="E335" s="518"/>
      <c r="F335" s="519"/>
      <c r="G335" s="520" t="s">
        <v>464</v>
      </c>
      <c r="H335" s="520">
        <v>43465</v>
      </c>
      <c r="I335" s="504" t="b">
        <f t="shared" si="17"/>
        <v>1</v>
      </c>
      <c r="J335" s="504" t="b">
        <f t="shared" si="18"/>
        <v>0</v>
      </c>
      <c r="K335" s="504" t="str">
        <f t="shared" si="19"/>
        <v>a1N36000009o6QfEAI</v>
      </c>
      <c r="L335" s="521" t="s">
        <v>1468</v>
      </c>
      <c r="M335" s="518"/>
      <c r="N335" s="518"/>
      <c r="O335" s="50"/>
      <c r="AM335" s="5"/>
      <c r="AN335" s="5"/>
    </row>
    <row r="336" spans="1:40" ht="283.5" x14ac:dyDescent="0.25">
      <c r="A336" s="410">
        <v>41</v>
      </c>
      <c r="B336" s="428" t="str">
        <f t="shared" si="16"/>
        <v/>
      </c>
      <c r="C336" s="502" t="str">
        <f ca="1">TEXT(IFERROR(INDEX('Overview - Section A'!$A$37:$A$44,MATCH(G336,'Overview - Section A'!$U$37:$U$44,0)),""),"d-mmm-yy") &amp;" to " &amp; TEXT(IFERROR(INDEX('Overview - Section A'!$E$37:$E$44,MATCH(G336,'Overview - Section A'!$U$37:$U$44,0)),""),"d-mmm-yy")</f>
        <v>d-janv-yy to d-juin-yy</v>
      </c>
      <c r="D336" s="518"/>
      <c r="E336" s="518"/>
      <c r="F336" s="519"/>
      <c r="G336" s="520" t="s">
        <v>466</v>
      </c>
      <c r="H336" s="520">
        <v>43646</v>
      </c>
      <c r="I336" s="504" t="b">
        <f t="shared" si="17"/>
        <v>1</v>
      </c>
      <c r="J336" s="504" t="b">
        <f t="shared" si="18"/>
        <v>0</v>
      </c>
      <c r="K336" s="504" t="str">
        <f t="shared" si="19"/>
        <v>a1N36000009o6QfEAI</v>
      </c>
      <c r="L336" s="521" t="s">
        <v>1469</v>
      </c>
      <c r="M336" s="518"/>
      <c r="N336" s="518"/>
      <c r="O336" s="50"/>
      <c r="AM336" s="5"/>
      <c r="AN336" s="5"/>
    </row>
    <row r="337" spans="1:40" ht="283.5" x14ac:dyDescent="0.25">
      <c r="A337" s="410">
        <v>41</v>
      </c>
      <c r="B337" s="428" t="str">
        <f t="shared" si="16"/>
        <v/>
      </c>
      <c r="C337" s="502" t="str">
        <f ca="1">TEXT(IFERROR(INDEX('Overview - Section A'!$A$37:$A$44,MATCH(G337,'Overview - Section A'!$U$37:$U$44,0)),""),"d-mmm-yy") &amp;" to " &amp; TEXT(IFERROR(INDEX('Overview - Section A'!$E$37:$E$44,MATCH(G337,'Overview - Section A'!$U$37:$U$44,0)),""),"d-mmm-yy")</f>
        <v>d-juil-yy to d-déc-yy</v>
      </c>
      <c r="D337" s="518"/>
      <c r="E337" s="518"/>
      <c r="F337" s="519"/>
      <c r="G337" s="520" t="s">
        <v>468</v>
      </c>
      <c r="H337" s="520">
        <v>43830</v>
      </c>
      <c r="I337" s="504" t="b">
        <f t="shared" si="17"/>
        <v>1</v>
      </c>
      <c r="J337" s="504" t="b">
        <f t="shared" si="18"/>
        <v>0</v>
      </c>
      <c r="K337" s="504" t="str">
        <f t="shared" si="19"/>
        <v>a1N36000009o6QfEAI</v>
      </c>
      <c r="L337" s="521" t="s">
        <v>1470</v>
      </c>
      <c r="M337" s="518"/>
      <c r="N337" s="518"/>
      <c r="O337" s="50"/>
      <c r="AM337" s="5"/>
      <c r="AN337" s="5"/>
    </row>
    <row r="338" spans="1:40" ht="283.5" x14ac:dyDescent="0.25">
      <c r="A338" s="410">
        <v>41</v>
      </c>
      <c r="B338" s="428" t="str">
        <f t="shared" si="16"/>
        <v/>
      </c>
      <c r="C338" s="502" t="str">
        <f ca="1">TEXT(IFERROR(INDEX('Overview - Section A'!$A$37:$A$44,MATCH(G338,'Overview - Section A'!$U$37:$U$44,0)),""),"d-mmm-yy") &amp;" to " &amp; TEXT(IFERROR(INDEX('Overview - Section A'!$E$37:$E$44,MATCH(G338,'Overview - Section A'!$U$37:$U$44,0)),""),"d-mmm-yy")</f>
        <v>d-janv-yy to d-juin-yy</v>
      </c>
      <c r="D338" s="518"/>
      <c r="E338" s="518"/>
      <c r="F338" s="519"/>
      <c r="G338" s="520" t="s">
        <v>470</v>
      </c>
      <c r="H338" s="520">
        <v>44012</v>
      </c>
      <c r="I338" s="504" t="b">
        <f t="shared" si="17"/>
        <v>1</v>
      </c>
      <c r="J338" s="504" t="b">
        <f t="shared" si="18"/>
        <v>0</v>
      </c>
      <c r="K338" s="504" t="str">
        <f t="shared" si="19"/>
        <v>a1N36000009o6QfEAI</v>
      </c>
      <c r="L338" s="521" t="s">
        <v>1471</v>
      </c>
      <c r="M338" s="518"/>
      <c r="N338" s="518"/>
      <c r="O338" s="50"/>
      <c r="AM338" s="5"/>
      <c r="AN338" s="5"/>
    </row>
    <row r="339" spans="1:40" ht="283.5" x14ac:dyDescent="0.25">
      <c r="A339" s="410">
        <v>41</v>
      </c>
      <c r="B339" s="428" t="str">
        <f t="shared" si="16"/>
        <v/>
      </c>
      <c r="C339" s="502" t="str">
        <f ca="1">TEXT(IFERROR(INDEX('Overview - Section A'!$A$37:$A$44,MATCH(G339,'Overview - Section A'!$U$37:$U$44,0)),""),"d-mmm-yy") &amp;" to " &amp; TEXT(IFERROR(INDEX('Overview - Section A'!$E$37:$E$44,MATCH(G339,'Overview - Section A'!$U$37:$U$44,0)),""),"d-mmm-yy")</f>
        <v>d-juil-yy to d-déc-yy</v>
      </c>
      <c r="D339" s="518"/>
      <c r="E339" s="518"/>
      <c r="F339" s="519"/>
      <c r="G339" s="520" t="s">
        <v>473</v>
      </c>
      <c r="H339" s="520">
        <v>44196</v>
      </c>
      <c r="I339" s="504" t="b">
        <f t="shared" si="17"/>
        <v>1</v>
      </c>
      <c r="J339" s="504" t="b">
        <f t="shared" si="18"/>
        <v>0</v>
      </c>
      <c r="K339" s="504" t="str">
        <f t="shared" si="19"/>
        <v>a1N36000009o6QfEAI</v>
      </c>
      <c r="L339" s="521" t="s">
        <v>1472</v>
      </c>
      <c r="M339" s="518"/>
      <c r="N339" s="518"/>
      <c r="O339" s="50"/>
      <c r="AM339" s="5"/>
      <c r="AN339" s="5"/>
    </row>
    <row r="340" spans="1:40" ht="283.5" x14ac:dyDescent="0.25">
      <c r="A340" s="410">
        <v>42</v>
      </c>
      <c r="B340" s="428" t="str">
        <f t="shared" si="16"/>
        <v/>
      </c>
      <c r="C340" s="502" t="str">
        <f ca="1">TEXT(IFERROR(INDEX('Overview - Section A'!$A$37:$A$44,MATCH(G340,'Overview - Section A'!$U$37:$U$44,0)),""),"d-mmm-yy") &amp;" to " &amp; TEXT(IFERROR(INDEX('Overview - Section A'!$E$37:$E$44,MATCH(G340,'Overview - Section A'!$U$37:$U$44,0)),""),"d-mmm-yy")</f>
        <v>d-janv-yy to d-juin-yy</v>
      </c>
      <c r="D340" s="518"/>
      <c r="E340" s="518"/>
      <c r="F340" s="519"/>
      <c r="G340" s="520" t="s">
        <v>462</v>
      </c>
      <c r="H340" s="520">
        <v>43281</v>
      </c>
      <c r="I340" s="504" t="b">
        <f t="shared" si="17"/>
        <v>1</v>
      </c>
      <c r="J340" s="504" t="b">
        <f t="shared" si="18"/>
        <v>0</v>
      </c>
      <c r="K340" s="504" t="str">
        <f t="shared" si="19"/>
        <v>a1N36000009o6QgEAI</v>
      </c>
      <c r="L340" s="521" t="s">
        <v>1473</v>
      </c>
      <c r="M340" s="518"/>
      <c r="N340" s="518"/>
      <c r="O340" s="50"/>
      <c r="AM340" s="5"/>
      <c r="AN340" s="5"/>
    </row>
    <row r="341" spans="1:40" ht="283.5" x14ac:dyDescent="0.25">
      <c r="A341" s="410">
        <v>42</v>
      </c>
      <c r="B341" s="428" t="str">
        <f t="shared" si="16"/>
        <v/>
      </c>
      <c r="C341" s="502" t="str">
        <f ca="1">TEXT(IFERROR(INDEX('Overview - Section A'!$A$37:$A$44,MATCH(G341,'Overview - Section A'!$U$37:$U$44,0)),""),"d-mmm-yy") &amp;" to " &amp; TEXT(IFERROR(INDEX('Overview - Section A'!$E$37:$E$44,MATCH(G341,'Overview - Section A'!$U$37:$U$44,0)),""),"d-mmm-yy")</f>
        <v>d-juil-yy to d-déc-yy</v>
      </c>
      <c r="D341" s="518"/>
      <c r="E341" s="518"/>
      <c r="F341" s="519"/>
      <c r="G341" s="520" t="s">
        <v>464</v>
      </c>
      <c r="H341" s="520">
        <v>43465</v>
      </c>
      <c r="I341" s="504" t="b">
        <f t="shared" si="17"/>
        <v>1</v>
      </c>
      <c r="J341" s="504" t="b">
        <f t="shared" si="18"/>
        <v>0</v>
      </c>
      <c r="K341" s="504" t="str">
        <f t="shared" si="19"/>
        <v>a1N36000009o6QgEAI</v>
      </c>
      <c r="L341" s="521" t="s">
        <v>1474</v>
      </c>
      <c r="M341" s="518"/>
      <c r="N341" s="518"/>
      <c r="O341" s="50"/>
      <c r="AM341" s="5"/>
      <c r="AN341" s="5"/>
    </row>
    <row r="342" spans="1:40" ht="283.5" x14ac:dyDescent="0.25">
      <c r="A342" s="410">
        <v>42</v>
      </c>
      <c r="B342" s="428" t="str">
        <f t="shared" si="16"/>
        <v/>
      </c>
      <c r="C342" s="502" t="str">
        <f ca="1">TEXT(IFERROR(INDEX('Overview - Section A'!$A$37:$A$44,MATCH(G342,'Overview - Section A'!$U$37:$U$44,0)),""),"d-mmm-yy") &amp;" to " &amp; TEXT(IFERROR(INDEX('Overview - Section A'!$E$37:$E$44,MATCH(G342,'Overview - Section A'!$U$37:$U$44,0)),""),"d-mmm-yy")</f>
        <v>d-janv-yy to d-juin-yy</v>
      </c>
      <c r="D342" s="518"/>
      <c r="E342" s="518"/>
      <c r="F342" s="519"/>
      <c r="G342" s="520" t="s">
        <v>466</v>
      </c>
      <c r="H342" s="520">
        <v>43646</v>
      </c>
      <c r="I342" s="504" t="b">
        <f t="shared" si="17"/>
        <v>1</v>
      </c>
      <c r="J342" s="504" t="b">
        <f t="shared" si="18"/>
        <v>0</v>
      </c>
      <c r="K342" s="504" t="str">
        <f t="shared" si="19"/>
        <v>a1N36000009o6QgEAI</v>
      </c>
      <c r="L342" s="521" t="s">
        <v>1475</v>
      </c>
      <c r="M342" s="518"/>
      <c r="N342" s="518"/>
      <c r="O342" s="50"/>
      <c r="AM342" s="5"/>
      <c r="AN342" s="5"/>
    </row>
    <row r="343" spans="1:40" ht="283.5" x14ac:dyDescent="0.25">
      <c r="A343" s="410">
        <v>42</v>
      </c>
      <c r="B343" s="428" t="str">
        <f t="shared" si="16"/>
        <v/>
      </c>
      <c r="C343" s="502" t="str">
        <f ca="1">TEXT(IFERROR(INDEX('Overview - Section A'!$A$37:$A$44,MATCH(G343,'Overview - Section A'!$U$37:$U$44,0)),""),"d-mmm-yy") &amp;" to " &amp; TEXT(IFERROR(INDEX('Overview - Section A'!$E$37:$E$44,MATCH(G343,'Overview - Section A'!$U$37:$U$44,0)),""),"d-mmm-yy")</f>
        <v>d-juil-yy to d-déc-yy</v>
      </c>
      <c r="D343" s="518"/>
      <c r="E343" s="518"/>
      <c r="F343" s="519"/>
      <c r="G343" s="520" t="s">
        <v>468</v>
      </c>
      <c r="H343" s="520">
        <v>43830</v>
      </c>
      <c r="I343" s="504" t="b">
        <f t="shared" si="17"/>
        <v>1</v>
      </c>
      <c r="J343" s="504" t="b">
        <f t="shared" si="18"/>
        <v>0</v>
      </c>
      <c r="K343" s="504" t="str">
        <f t="shared" si="19"/>
        <v>a1N36000009o6QgEAI</v>
      </c>
      <c r="L343" s="521" t="s">
        <v>1476</v>
      </c>
      <c r="M343" s="518"/>
      <c r="N343" s="518"/>
      <c r="O343" s="50"/>
      <c r="AM343" s="5"/>
      <c r="AN343" s="5"/>
    </row>
    <row r="344" spans="1:40" ht="283.5" x14ac:dyDescent="0.25">
      <c r="A344" s="410">
        <v>42</v>
      </c>
      <c r="B344" s="428" t="str">
        <f t="shared" si="16"/>
        <v/>
      </c>
      <c r="C344" s="502" t="str">
        <f ca="1">TEXT(IFERROR(INDEX('Overview - Section A'!$A$37:$A$44,MATCH(G344,'Overview - Section A'!$U$37:$U$44,0)),""),"d-mmm-yy") &amp;" to " &amp; TEXT(IFERROR(INDEX('Overview - Section A'!$E$37:$E$44,MATCH(G344,'Overview - Section A'!$U$37:$U$44,0)),""),"d-mmm-yy")</f>
        <v>d-janv-yy to d-juin-yy</v>
      </c>
      <c r="D344" s="518"/>
      <c r="E344" s="518"/>
      <c r="F344" s="519"/>
      <c r="G344" s="520" t="s">
        <v>470</v>
      </c>
      <c r="H344" s="520">
        <v>44012</v>
      </c>
      <c r="I344" s="504" t="b">
        <f t="shared" si="17"/>
        <v>1</v>
      </c>
      <c r="J344" s="504" t="b">
        <f t="shared" si="18"/>
        <v>0</v>
      </c>
      <c r="K344" s="504" t="str">
        <f t="shared" si="19"/>
        <v>a1N36000009o6QgEAI</v>
      </c>
      <c r="L344" s="521" t="s">
        <v>1477</v>
      </c>
      <c r="M344" s="518"/>
      <c r="N344" s="518"/>
      <c r="O344" s="50"/>
      <c r="AM344" s="5"/>
      <c r="AN344" s="5"/>
    </row>
    <row r="345" spans="1:40" ht="283.5" x14ac:dyDescent="0.25">
      <c r="A345" s="410">
        <v>42</v>
      </c>
      <c r="B345" s="428" t="str">
        <f t="shared" si="16"/>
        <v/>
      </c>
      <c r="C345" s="502" t="str">
        <f ca="1">TEXT(IFERROR(INDEX('Overview - Section A'!$A$37:$A$44,MATCH(G345,'Overview - Section A'!$U$37:$U$44,0)),""),"d-mmm-yy") &amp;" to " &amp; TEXT(IFERROR(INDEX('Overview - Section A'!$E$37:$E$44,MATCH(G345,'Overview - Section A'!$U$37:$U$44,0)),""),"d-mmm-yy")</f>
        <v>d-juil-yy to d-déc-yy</v>
      </c>
      <c r="D345" s="518"/>
      <c r="E345" s="518"/>
      <c r="F345" s="519"/>
      <c r="G345" s="520" t="s">
        <v>473</v>
      </c>
      <c r="H345" s="520">
        <v>44196</v>
      </c>
      <c r="I345" s="504" t="b">
        <f t="shared" si="17"/>
        <v>1</v>
      </c>
      <c r="J345" s="504" t="b">
        <f t="shared" si="18"/>
        <v>0</v>
      </c>
      <c r="K345" s="504" t="str">
        <f t="shared" si="19"/>
        <v>a1N36000009o6QgEAI</v>
      </c>
      <c r="L345" s="521" t="s">
        <v>1478</v>
      </c>
      <c r="M345" s="518"/>
      <c r="N345" s="518"/>
      <c r="O345" s="50"/>
      <c r="AM345" s="5"/>
      <c r="AN345" s="5"/>
    </row>
    <row r="346" spans="1:40" ht="283.5" x14ac:dyDescent="0.25">
      <c r="A346" s="410">
        <v>43</v>
      </c>
      <c r="B346" s="428" t="str">
        <f t="shared" si="16"/>
        <v/>
      </c>
      <c r="C346" s="502" t="str">
        <f ca="1">TEXT(IFERROR(INDEX('Overview - Section A'!$A$37:$A$44,MATCH(G346,'Overview - Section A'!$U$37:$U$44,0)),""),"d-mmm-yy") &amp;" to " &amp; TEXT(IFERROR(INDEX('Overview - Section A'!$E$37:$E$44,MATCH(G346,'Overview - Section A'!$U$37:$U$44,0)),""),"d-mmm-yy")</f>
        <v>d-janv-yy to d-juin-yy</v>
      </c>
      <c r="D346" s="518"/>
      <c r="E346" s="518"/>
      <c r="F346" s="519"/>
      <c r="G346" s="520" t="s">
        <v>462</v>
      </c>
      <c r="H346" s="520">
        <v>43281</v>
      </c>
      <c r="I346" s="504" t="b">
        <f t="shared" si="17"/>
        <v>1</v>
      </c>
      <c r="J346" s="504" t="b">
        <f t="shared" si="18"/>
        <v>0</v>
      </c>
      <c r="K346" s="504" t="str">
        <f t="shared" si="19"/>
        <v>a1N36000009o6QhEAI</v>
      </c>
      <c r="L346" s="521" t="s">
        <v>1479</v>
      </c>
      <c r="M346" s="518"/>
      <c r="N346" s="518"/>
      <c r="O346" s="50"/>
      <c r="AM346" s="5"/>
      <c r="AN346" s="5"/>
    </row>
    <row r="347" spans="1:40" ht="283.5" x14ac:dyDescent="0.25">
      <c r="A347" s="410">
        <v>43</v>
      </c>
      <c r="B347" s="428" t="str">
        <f t="shared" si="16"/>
        <v/>
      </c>
      <c r="C347" s="502" t="str">
        <f ca="1">TEXT(IFERROR(INDEX('Overview - Section A'!$A$37:$A$44,MATCH(G347,'Overview - Section A'!$U$37:$U$44,0)),""),"d-mmm-yy") &amp;" to " &amp; TEXT(IFERROR(INDEX('Overview - Section A'!$E$37:$E$44,MATCH(G347,'Overview - Section A'!$U$37:$U$44,0)),""),"d-mmm-yy")</f>
        <v>d-juil-yy to d-déc-yy</v>
      </c>
      <c r="D347" s="518"/>
      <c r="E347" s="518"/>
      <c r="F347" s="519"/>
      <c r="G347" s="520" t="s">
        <v>464</v>
      </c>
      <c r="H347" s="520">
        <v>43465</v>
      </c>
      <c r="I347" s="504" t="b">
        <f t="shared" si="17"/>
        <v>1</v>
      </c>
      <c r="J347" s="504" t="b">
        <f t="shared" si="18"/>
        <v>0</v>
      </c>
      <c r="K347" s="504" t="str">
        <f t="shared" si="19"/>
        <v>a1N36000009o6QhEAI</v>
      </c>
      <c r="L347" s="521" t="s">
        <v>1480</v>
      </c>
      <c r="M347" s="518"/>
      <c r="N347" s="518"/>
      <c r="O347" s="50"/>
      <c r="AM347" s="5"/>
      <c r="AN347" s="5"/>
    </row>
    <row r="348" spans="1:40" ht="283.5" x14ac:dyDescent="0.25">
      <c r="A348" s="410">
        <v>43</v>
      </c>
      <c r="B348" s="428" t="str">
        <f t="shared" si="16"/>
        <v/>
      </c>
      <c r="C348" s="502" t="str">
        <f ca="1">TEXT(IFERROR(INDEX('Overview - Section A'!$A$37:$A$44,MATCH(G348,'Overview - Section A'!$U$37:$U$44,0)),""),"d-mmm-yy") &amp;" to " &amp; TEXT(IFERROR(INDEX('Overview - Section A'!$E$37:$E$44,MATCH(G348,'Overview - Section A'!$U$37:$U$44,0)),""),"d-mmm-yy")</f>
        <v>d-janv-yy to d-juin-yy</v>
      </c>
      <c r="D348" s="518"/>
      <c r="E348" s="518"/>
      <c r="F348" s="519"/>
      <c r="G348" s="520" t="s">
        <v>466</v>
      </c>
      <c r="H348" s="520">
        <v>43646</v>
      </c>
      <c r="I348" s="504" t="b">
        <f t="shared" si="17"/>
        <v>1</v>
      </c>
      <c r="J348" s="504" t="b">
        <f t="shared" si="18"/>
        <v>0</v>
      </c>
      <c r="K348" s="504" t="str">
        <f t="shared" si="19"/>
        <v>a1N36000009o6QhEAI</v>
      </c>
      <c r="L348" s="521" t="s">
        <v>1481</v>
      </c>
      <c r="M348" s="518"/>
      <c r="N348" s="518"/>
      <c r="O348" s="50"/>
      <c r="AM348" s="5"/>
      <c r="AN348" s="5"/>
    </row>
    <row r="349" spans="1:40" ht="283.5" x14ac:dyDescent="0.25">
      <c r="A349" s="410">
        <v>43</v>
      </c>
      <c r="B349" s="428" t="str">
        <f t="shared" si="16"/>
        <v/>
      </c>
      <c r="C349" s="502" t="str">
        <f ca="1">TEXT(IFERROR(INDEX('Overview - Section A'!$A$37:$A$44,MATCH(G349,'Overview - Section A'!$U$37:$U$44,0)),""),"d-mmm-yy") &amp;" to " &amp; TEXT(IFERROR(INDEX('Overview - Section A'!$E$37:$E$44,MATCH(G349,'Overview - Section A'!$U$37:$U$44,0)),""),"d-mmm-yy")</f>
        <v>d-juil-yy to d-déc-yy</v>
      </c>
      <c r="D349" s="518"/>
      <c r="E349" s="518"/>
      <c r="F349" s="519"/>
      <c r="G349" s="520" t="s">
        <v>468</v>
      </c>
      <c r="H349" s="520">
        <v>43830</v>
      </c>
      <c r="I349" s="504" t="b">
        <f t="shared" si="17"/>
        <v>1</v>
      </c>
      <c r="J349" s="504" t="b">
        <f t="shared" si="18"/>
        <v>0</v>
      </c>
      <c r="K349" s="504" t="str">
        <f t="shared" si="19"/>
        <v>a1N36000009o6QhEAI</v>
      </c>
      <c r="L349" s="521" t="s">
        <v>1482</v>
      </c>
      <c r="M349" s="518"/>
      <c r="N349" s="518"/>
      <c r="O349" s="50"/>
      <c r="AM349" s="5"/>
      <c r="AN349" s="5"/>
    </row>
    <row r="350" spans="1:40" ht="283.5" x14ac:dyDescent="0.25">
      <c r="A350" s="410">
        <v>43</v>
      </c>
      <c r="B350" s="428" t="str">
        <f t="shared" ref="B350:B413" si="20">IF(A350=A349,"",IF(VLOOKUP(A350,$A$8:$D$90,4,FALSE)=0,"",VLOOKUP(A350,$A$8:$D$90,4,FALSE)))</f>
        <v/>
      </c>
      <c r="C350" s="502" t="str">
        <f ca="1">TEXT(IFERROR(INDEX('Overview - Section A'!$A$37:$A$44,MATCH(G350,'Overview - Section A'!$U$37:$U$44,0)),""),"d-mmm-yy") &amp;" to " &amp; TEXT(IFERROR(INDEX('Overview - Section A'!$E$37:$E$44,MATCH(G350,'Overview - Section A'!$U$37:$U$44,0)),""),"d-mmm-yy")</f>
        <v>d-janv-yy to d-juin-yy</v>
      </c>
      <c r="D350" s="518"/>
      <c r="E350" s="518"/>
      <c r="F350" s="519"/>
      <c r="G350" s="520" t="s">
        <v>470</v>
      </c>
      <c r="H350" s="520">
        <v>44012</v>
      </c>
      <c r="I350" s="504" t="b">
        <f t="shared" ref="I350:I413" si="21">IFERROR(TRUE,FALSE)</f>
        <v>1</v>
      </c>
      <c r="J350" s="504" t="b">
        <f t="shared" ref="J350:J413" si="22">IFERROR(IF(VLOOKUP(A350,$A$8:$D$90,4,FALSE)&lt;&gt;"",TRUE,FALSE),FALSE)</f>
        <v>0</v>
      </c>
      <c r="K350" s="504" t="str">
        <f t="shared" ref="K350:K413" si="23">IFERROR(VLOOKUP(A350,$A$8:$T$90,20,FALSE),"")</f>
        <v>a1N36000009o6QhEAI</v>
      </c>
      <c r="L350" s="521" t="s">
        <v>1483</v>
      </c>
      <c r="M350" s="518"/>
      <c r="N350" s="518"/>
      <c r="O350" s="50"/>
      <c r="AM350" s="5"/>
      <c r="AN350" s="5"/>
    </row>
    <row r="351" spans="1:40" ht="283.5" x14ac:dyDescent="0.25">
      <c r="A351" s="410">
        <v>43</v>
      </c>
      <c r="B351" s="428" t="str">
        <f t="shared" si="20"/>
        <v/>
      </c>
      <c r="C351" s="502" t="str">
        <f ca="1">TEXT(IFERROR(INDEX('Overview - Section A'!$A$37:$A$44,MATCH(G351,'Overview - Section A'!$U$37:$U$44,0)),""),"d-mmm-yy") &amp;" to " &amp; TEXT(IFERROR(INDEX('Overview - Section A'!$E$37:$E$44,MATCH(G351,'Overview - Section A'!$U$37:$U$44,0)),""),"d-mmm-yy")</f>
        <v>d-juil-yy to d-déc-yy</v>
      </c>
      <c r="D351" s="518"/>
      <c r="E351" s="518"/>
      <c r="F351" s="519"/>
      <c r="G351" s="520" t="s">
        <v>473</v>
      </c>
      <c r="H351" s="520">
        <v>44196</v>
      </c>
      <c r="I351" s="504" t="b">
        <f t="shared" si="21"/>
        <v>1</v>
      </c>
      <c r="J351" s="504" t="b">
        <f t="shared" si="22"/>
        <v>0</v>
      </c>
      <c r="K351" s="504" t="str">
        <f t="shared" si="23"/>
        <v>a1N36000009o6QhEAI</v>
      </c>
      <c r="L351" s="521" t="s">
        <v>1484</v>
      </c>
      <c r="M351" s="518"/>
      <c r="N351" s="518"/>
      <c r="O351" s="50"/>
      <c r="AM351" s="5"/>
      <c r="AN351" s="5"/>
    </row>
    <row r="352" spans="1:40" ht="283.5" x14ac:dyDescent="0.25">
      <c r="A352" s="410">
        <v>44</v>
      </c>
      <c r="B352" s="428" t="str">
        <f t="shared" si="20"/>
        <v/>
      </c>
      <c r="C352" s="502" t="str">
        <f ca="1">TEXT(IFERROR(INDEX('Overview - Section A'!$A$37:$A$44,MATCH(G352,'Overview - Section A'!$U$37:$U$44,0)),""),"d-mmm-yy") &amp;" to " &amp; TEXT(IFERROR(INDEX('Overview - Section A'!$E$37:$E$44,MATCH(G352,'Overview - Section A'!$U$37:$U$44,0)),""),"d-mmm-yy")</f>
        <v>d-janv-yy to d-juin-yy</v>
      </c>
      <c r="D352" s="518"/>
      <c r="E352" s="518"/>
      <c r="F352" s="519"/>
      <c r="G352" s="520" t="s">
        <v>462</v>
      </c>
      <c r="H352" s="520">
        <v>43281</v>
      </c>
      <c r="I352" s="504" t="b">
        <f t="shared" si="21"/>
        <v>1</v>
      </c>
      <c r="J352" s="504" t="b">
        <f t="shared" si="22"/>
        <v>0</v>
      </c>
      <c r="K352" s="504" t="str">
        <f t="shared" si="23"/>
        <v>a1N36000009o6QiEAI</v>
      </c>
      <c r="L352" s="521" t="s">
        <v>1485</v>
      </c>
      <c r="M352" s="518"/>
      <c r="N352" s="518"/>
      <c r="O352" s="50"/>
      <c r="AM352" s="5"/>
      <c r="AN352" s="5"/>
    </row>
    <row r="353" spans="1:40" ht="283.5" x14ac:dyDescent="0.25">
      <c r="A353" s="410">
        <v>44</v>
      </c>
      <c r="B353" s="428" t="str">
        <f t="shared" si="20"/>
        <v/>
      </c>
      <c r="C353" s="502" t="str">
        <f ca="1">TEXT(IFERROR(INDEX('Overview - Section A'!$A$37:$A$44,MATCH(G353,'Overview - Section A'!$U$37:$U$44,0)),""),"d-mmm-yy") &amp;" to " &amp; TEXT(IFERROR(INDEX('Overview - Section A'!$E$37:$E$44,MATCH(G353,'Overview - Section A'!$U$37:$U$44,0)),""),"d-mmm-yy")</f>
        <v>d-juil-yy to d-déc-yy</v>
      </c>
      <c r="D353" s="518"/>
      <c r="E353" s="518"/>
      <c r="F353" s="519"/>
      <c r="G353" s="520" t="s">
        <v>464</v>
      </c>
      <c r="H353" s="520">
        <v>43465</v>
      </c>
      <c r="I353" s="504" t="b">
        <f t="shared" si="21"/>
        <v>1</v>
      </c>
      <c r="J353" s="504" t="b">
        <f t="shared" si="22"/>
        <v>0</v>
      </c>
      <c r="K353" s="504" t="str">
        <f t="shared" si="23"/>
        <v>a1N36000009o6QiEAI</v>
      </c>
      <c r="L353" s="521" t="s">
        <v>1486</v>
      </c>
      <c r="M353" s="518"/>
      <c r="N353" s="518"/>
      <c r="O353" s="50"/>
      <c r="AM353" s="5"/>
      <c r="AN353" s="5"/>
    </row>
    <row r="354" spans="1:40" ht="283.5" x14ac:dyDescent="0.25">
      <c r="A354" s="410">
        <v>44</v>
      </c>
      <c r="B354" s="428" t="str">
        <f t="shared" si="20"/>
        <v/>
      </c>
      <c r="C354" s="502" t="str">
        <f ca="1">TEXT(IFERROR(INDEX('Overview - Section A'!$A$37:$A$44,MATCH(G354,'Overview - Section A'!$U$37:$U$44,0)),""),"d-mmm-yy") &amp;" to " &amp; TEXT(IFERROR(INDEX('Overview - Section A'!$E$37:$E$44,MATCH(G354,'Overview - Section A'!$U$37:$U$44,0)),""),"d-mmm-yy")</f>
        <v>d-janv-yy to d-juin-yy</v>
      </c>
      <c r="D354" s="518"/>
      <c r="E354" s="518"/>
      <c r="F354" s="519"/>
      <c r="G354" s="520" t="s">
        <v>466</v>
      </c>
      <c r="H354" s="520">
        <v>43646</v>
      </c>
      <c r="I354" s="504" t="b">
        <f t="shared" si="21"/>
        <v>1</v>
      </c>
      <c r="J354" s="504" t="b">
        <f t="shared" si="22"/>
        <v>0</v>
      </c>
      <c r="K354" s="504" t="str">
        <f t="shared" si="23"/>
        <v>a1N36000009o6QiEAI</v>
      </c>
      <c r="L354" s="521" t="s">
        <v>1487</v>
      </c>
      <c r="M354" s="518"/>
      <c r="N354" s="518"/>
      <c r="O354" s="50"/>
      <c r="AM354" s="5"/>
      <c r="AN354" s="5"/>
    </row>
    <row r="355" spans="1:40" ht="283.5" x14ac:dyDescent="0.25">
      <c r="A355" s="410">
        <v>44</v>
      </c>
      <c r="B355" s="428" t="str">
        <f t="shared" si="20"/>
        <v/>
      </c>
      <c r="C355" s="502" t="str">
        <f ca="1">TEXT(IFERROR(INDEX('Overview - Section A'!$A$37:$A$44,MATCH(G355,'Overview - Section A'!$U$37:$U$44,0)),""),"d-mmm-yy") &amp;" to " &amp; TEXT(IFERROR(INDEX('Overview - Section A'!$E$37:$E$44,MATCH(G355,'Overview - Section A'!$U$37:$U$44,0)),""),"d-mmm-yy")</f>
        <v>d-juil-yy to d-déc-yy</v>
      </c>
      <c r="D355" s="518"/>
      <c r="E355" s="518"/>
      <c r="F355" s="519"/>
      <c r="G355" s="520" t="s">
        <v>468</v>
      </c>
      <c r="H355" s="520">
        <v>43830</v>
      </c>
      <c r="I355" s="504" t="b">
        <f t="shared" si="21"/>
        <v>1</v>
      </c>
      <c r="J355" s="504" t="b">
        <f t="shared" si="22"/>
        <v>0</v>
      </c>
      <c r="K355" s="504" t="str">
        <f t="shared" si="23"/>
        <v>a1N36000009o6QiEAI</v>
      </c>
      <c r="L355" s="521" t="s">
        <v>1488</v>
      </c>
      <c r="M355" s="518"/>
      <c r="N355" s="518"/>
      <c r="O355" s="50"/>
      <c r="AM355" s="5"/>
      <c r="AN355" s="5"/>
    </row>
    <row r="356" spans="1:40" ht="283.5" x14ac:dyDescent="0.25">
      <c r="A356" s="410">
        <v>44</v>
      </c>
      <c r="B356" s="428" t="str">
        <f t="shared" si="20"/>
        <v/>
      </c>
      <c r="C356" s="502" t="str">
        <f ca="1">TEXT(IFERROR(INDEX('Overview - Section A'!$A$37:$A$44,MATCH(G356,'Overview - Section A'!$U$37:$U$44,0)),""),"d-mmm-yy") &amp;" to " &amp; TEXT(IFERROR(INDEX('Overview - Section A'!$E$37:$E$44,MATCH(G356,'Overview - Section A'!$U$37:$U$44,0)),""),"d-mmm-yy")</f>
        <v>d-janv-yy to d-juin-yy</v>
      </c>
      <c r="D356" s="518"/>
      <c r="E356" s="518"/>
      <c r="F356" s="519"/>
      <c r="G356" s="520" t="s">
        <v>470</v>
      </c>
      <c r="H356" s="520">
        <v>44012</v>
      </c>
      <c r="I356" s="504" t="b">
        <f t="shared" si="21"/>
        <v>1</v>
      </c>
      <c r="J356" s="504" t="b">
        <f t="shared" si="22"/>
        <v>0</v>
      </c>
      <c r="K356" s="504" t="str">
        <f t="shared" si="23"/>
        <v>a1N36000009o6QiEAI</v>
      </c>
      <c r="L356" s="521" t="s">
        <v>1489</v>
      </c>
      <c r="M356" s="518"/>
      <c r="N356" s="518"/>
      <c r="O356" s="50"/>
      <c r="AM356" s="5"/>
      <c r="AN356" s="5"/>
    </row>
    <row r="357" spans="1:40" ht="283.5" x14ac:dyDescent="0.25">
      <c r="A357" s="410">
        <v>44</v>
      </c>
      <c r="B357" s="428" t="str">
        <f t="shared" si="20"/>
        <v/>
      </c>
      <c r="C357" s="502" t="str">
        <f ca="1">TEXT(IFERROR(INDEX('Overview - Section A'!$A$37:$A$44,MATCH(G357,'Overview - Section A'!$U$37:$U$44,0)),""),"d-mmm-yy") &amp;" to " &amp; TEXT(IFERROR(INDEX('Overview - Section A'!$E$37:$E$44,MATCH(G357,'Overview - Section A'!$U$37:$U$44,0)),""),"d-mmm-yy")</f>
        <v>d-juil-yy to d-déc-yy</v>
      </c>
      <c r="D357" s="518"/>
      <c r="E357" s="518"/>
      <c r="F357" s="519"/>
      <c r="G357" s="520" t="s">
        <v>473</v>
      </c>
      <c r="H357" s="520">
        <v>44196</v>
      </c>
      <c r="I357" s="504" t="b">
        <f t="shared" si="21"/>
        <v>1</v>
      </c>
      <c r="J357" s="504" t="b">
        <f t="shared" si="22"/>
        <v>0</v>
      </c>
      <c r="K357" s="504" t="str">
        <f t="shared" si="23"/>
        <v>a1N36000009o6QiEAI</v>
      </c>
      <c r="L357" s="521" t="s">
        <v>1490</v>
      </c>
      <c r="M357" s="518"/>
      <c r="N357" s="518"/>
      <c r="O357" s="50"/>
      <c r="AM357" s="5"/>
      <c r="AN357" s="5"/>
    </row>
    <row r="358" spans="1:40" ht="283.5" x14ac:dyDescent="0.25">
      <c r="A358" s="410">
        <v>45</v>
      </c>
      <c r="B358" s="428" t="str">
        <f t="shared" si="20"/>
        <v/>
      </c>
      <c r="C358" s="502" t="str">
        <f ca="1">TEXT(IFERROR(INDEX('Overview - Section A'!$A$37:$A$44,MATCH(G358,'Overview - Section A'!$U$37:$U$44,0)),""),"d-mmm-yy") &amp;" to " &amp; TEXT(IFERROR(INDEX('Overview - Section A'!$E$37:$E$44,MATCH(G358,'Overview - Section A'!$U$37:$U$44,0)),""),"d-mmm-yy")</f>
        <v>d-janv-yy to d-juin-yy</v>
      </c>
      <c r="D358" s="518"/>
      <c r="E358" s="518"/>
      <c r="F358" s="519"/>
      <c r="G358" s="520" t="s">
        <v>462</v>
      </c>
      <c r="H358" s="520">
        <v>43281</v>
      </c>
      <c r="I358" s="504" t="b">
        <f t="shared" si="21"/>
        <v>1</v>
      </c>
      <c r="J358" s="504" t="b">
        <f t="shared" si="22"/>
        <v>0</v>
      </c>
      <c r="K358" s="504" t="str">
        <f t="shared" si="23"/>
        <v>a1N36000009o6QjEAI</v>
      </c>
      <c r="L358" s="521" t="s">
        <v>1491</v>
      </c>
      <c r="M358" s="518"/>
      <c r="N358" s="518"/>
      <c r="O358" s="50"/>
      <c r="AM358" s="5"/>
      <c r="AN358" s="5"/>
    </row>
    <row r="359" spans="1:40" ht="283.5" x14ac:dyDescent="0.25">
      <c r="A359" s="410">
        <v>45</v>
      </c>
      <c r="B359" s="428" t="str">
        <f t="shared" si="20"/>
        <v/>
      </c>
      <c r="C359" s="502" t="str">
        <f ca="1">TEXT(IFERROR(INDEX('Overview - Section A'!$A$37:$A$44,MATCH(G359,'Overview - Section A'!$U$37:$U$44,0)),""),"d-mmm-yy") &amp;" to " &amp; TEXT(IFERROR(INDEX('Overview - Section A'!$E$37:$E$44,MATCH(G359,'Overview - Section A'!$U$37:$U$44,0)),""),"d-mmm-yy")</f>
        <v>d-juil-yy to d-déc-yy</v>
      </c>
      <c r="D359" s="518"/>
      <c r="E359" s="518"/>
      <c r="F359" s="519"/>
      <c r="G359" s="520" t="s">
        <v>464</v>
      </c>
      <c r="H359" s="520">
        <v>43465</v>
      </c>
      <c r="I359" s="504" t="b">
        <f t="shared" si="21"/>
        <v>1</v>
      </c>
      <c r="J359" s="504" t="b">
        <f t="shared" si="22"/>
        <v>0</v>
      </c>
      <c r="K359" s="504" t="str">
        <f t="shared" si="23"/>
        <v>a1N36000009o6QjEAI</v>
      </c>
      <c r="L359" s="521" t="s">
        <v>1492</v>
      </c>
      <c r="M359" s="518"/>
      <c r="N359" s="518"/>
      <c r="O359" s="50"/>
      <c r="AM359" s="5"/>
      <c r="AN359" s="5"/>
    </row>
    <row r="360" spans="1:40" ht="283.5" x14ac:dyDescent="0.25">
      <c r="A360" s="410">
        <v>45</v>
      </c>
      <c r="B360" s="428" t="str">
        <f t="shared" si="20"/>
        <v/>
      </c>
      <c r="C360" s="502" t="str">
        <f ca="1">TEXT(IFERROR(INDEX('Overview - Section A'!$A$37:$A$44,MATCH(G360,'Overview - Section A'!$U$37:$U$44,0)),""),"d-mmm-yy") &amp;" to " &amp; TEXT(IFERROR(INDEX('Overview - Section A'!$E$37:$E$44,MATCH(G360,'Overview - Section A'!$U$37:$U$44,0)),""),"d-mmm-yy")</f>
        <v>d-janv-yy to d-juin-yy</v>
      </c>
      <c r="D360" s="518"/>
      <c r="E360" s="518"/>
      <c r="F360" s="519"/>
      <c r="G360" s="520" t="s">
        <v>466</v>
      </c>
      <c r="H360" s="520">
        <v>43646</v>
      </c>
      <c r="I360" s="504" t="b">
        <f t="shared" si="21"/>
        <v>1</v>
      </c>
      <c r="J360" s="504" t="b">
        <f t="shared" si="22"/>
        <v>0</v>
      </c>
      <c r="K360" s="504" t="str">
        <f t="shared" si="23"/>
        <v>a1N36000009o6QjEAI</v>
      </c>
      <c r="L360" s="521" t="s">
        <v>1493</v>
      </c>
      <c r="M360" s="518"/>
      <c r="N360" s="518"/>
      <c r="O360" s="50"/>
      <c r="AM360" s="5"/>
      <c r="AN360" s="5"/>
    </row>
    <row r="361" spans="1:40" ht="283.5" x14ac:dyDescent="0.25">
      <c r="A361" s="410">
        <v>45</v>
      </c>
      <c r="B361" s="428" t="str">
        <f t="shared" si="20"/>
        <v/>
      </c>
      <c r="C361" s="502" t="str">
        <f ca="1">TEXT(IFERROR(INDEX('Overview - Section A'!$A$37:$A$44,MATCH(G361,'Overview - Section A'!$U$37:$U$44,0)),""),"d-mmm-yy") &amp;" to " &amp; TEXT(IFERROR(INDEX('Overview - Section A'!$E$37:$E$44,MATCH(G361,'Overview - Section A'!$U$37:$U$44,0)),""),"d-mmm-yy")</f>
        <v>d-juil-yy to d-déc-yy</v>
      </c>
      <c r="D361" s="518"/>
      <c r="E361" s="518"/>
      <c r="F361" s="519"/>
      <c r="G361" s="520" t="s">
        <v>468</v>
      </c>
      <c r="H361" s="520">
        <v>43830</v>
      </c>
      <c r="I361" s="504" t="b">
        <f t="shared" si="21"/>
        <v>1</v>
      </c>
      <c r="J361" s="504" t="b">
        <f t="shared" si="22"/>
        <v>0</v>
      </c>
      <c r="K361" s="504" t="str">
        <f t="shared" si="23"/>
        <v>a1N36000009o6QjEAI</v>
      </c>
      <c r="L361" s="521" t="s">
        <v>1494</v>
      </c>
      <c r="M361" s="518"/>
      <c r="N361" s="518"/>
      <c r="O361" s="50"/>
      <c r="AM361" s="5"/>
      <c r="AN361" s="5"/>
    </row>
    <row r="362" spans="1:40" ht="283.5" x14ac:dyDescent="0.25">
      <c r="A362" s="410">
        <v>45</v>
      </c>
      <c r="B362" s="428" t="str">
        <f t="shared" si="20"/>
        <v/>
      </c>
      <c r="C362" s="502" t="str">
        <f ca="1">TEXT(IFERROR(INDEX('Overview - Section A'!$A$37:$A$44,MATCH(G362,'Overview - Section A'!$U$37:$U$44,0)),""),"d-mmm-yy") &amp;" to " &amp; TEXT(IFERROR(INDEX('Overview - Section A'!$E$37:$E$44,MATCH(G362,'Overview - Section A'!$U$37:$U$44,0)),""),"d-mmm-yy")</f>
        <v>d-janv-yy to d-juin-yy</v>
      </c>
      <c r="D362" s="518"/>
      <c r="E362" s="518"/>
      <c r="F362" s="519"/>
      <c r="G362" s="520" t="s">
        <v>470</v>
      </c>
      <c r="H362" s="520">
        <v>44012</v>
      </c>
      <c r="I362" s="504" t="b">
        <f t="shared" si="21"/>
        <v>1</v>
      </c>
      <c r="J362" s="504" t="b">
        <f t="shared" si="22"/>
        <v>0</v>
      </c>
      <c r="K362" s="504" t="str">
        <f t="shared" si="23"/>
        <v>a1N36000009o6QjEAI</v>
      </c>
      <c r="L362" s="521" t="s">
        <v>1495</v>
      </c>
      <c r="M362" s="518"/>
      <c r="N362" s="518"/>
      <c r="O362" s="50"/>
      <c r="AM362" s="5"/>
      <c r="AN362" s="5"/>
    </row>
    <row r="363" spans="1:40" ht="283.5" x14ac:dyDescent="0.25">
      <c r="A363" s="410">
        <v>45</v>
      </c>
      <c r="B363" s="428" t="str">
        <f t="shared" si="20"/>
        <v/>
      </c>
      <c r="C363" s="502" t="str">
        <f ca="1">TEXT(IFERROR(INDEX('Overview - Section A'!$A$37:$A$44,MATCH(G363,'Overview - Section A'!$U$37:$U$44,0)),""),"d-mmm-yy") &amp;" to " &amp; TEXT(IFERROR(INDEX('Overview - Section A'!$E$37:$E$44,MATCH(G363,'Overview - Section A'!$U$37:$U$44,0)),""),"d-mmm-yy")</f>
        <v>d-juil-yy to d-déc-yy</v>
      </c>
      <c r="D363" s="518"/>
      <c r="E363" s="518"/>
      <c r="F363" s="519"/>
      <c r="G363" s="520" t="s">
        <v>473</v>
      </c>
      <c r="H363" s="520">
        <v>44196</v>
      </c>
      <c r="I363" s="504" t="b">
        <f t="shared" si="21"/>
        <v>1</v>
      </c>
      <c r="J363" s="504" t="b">
        <f t="shared" si="22"/>
        <v>0</v>
      </c>
      <c r="K363" s="504" t="str">
        <f t="shared" si="23"/>
        <v>a1N36000009o6QjEAI</v>
      </c>
      <c r="L363" s="521" t="s">
        <v>1496</v>
      </c>
      <c r="M363" s="518"/>
      <c r="N363" s="518"/>
      <c r="O363" s="50"/>
      <c r="AM363" s="5"/>
      <c r="AN363" s="5"/>
    </row>
    <row r="364" spans="1:40" ht="283.5" x14ac:dyDescent="0.25">
      <c r="A364" s="410">
        <v>46</v>
      </c>
      <c r="B364" s="428" t="str">
        <f t="shared" si="20"/>
        <v/>
      </c>
      <c r="C364" s="502" t="str">
        <f ca="1">TEXT(IFERROR(INDEX('Overview - Section A'!$A$37:$A$44,MATCH(G364,'Overview - Section A'!$U$37:$U$44,0)),""),"d-mmm-yy") &amp;" to " &amp; TEXT(IFERROR(INDEX('Overview - Section A'!$E$37:$E$44,MATCH(G364,'Overview - Section A'!$U$37:$U$44,0)),""),"d-mmm-yy")</f>
        <v>d-janv-yy to d-juin-yy</v>
      </c>
      <c r="D364" s="518"/>
      <c r="E364" s="518"/>
      <c r="F364" s="519"/>
      <c r="G364" s="520" t="s">
        <v>462</v>
      </c>
      <c r="H364" s="520">
        <v>43281</v>
      </c>
      <c r="I364" s="504" t="b">
        <f t="shared" si="21"/>
        <v>1</v>
      </c>
      <c r="J364" s="504" t="b">
        <f t="shared" si="22"/>
        <v>0</v>
      </c>
      <c r="K364" s="504" t="str">
        <f t="shared" si="23"/>
        <v>a1N36000009o6QkEAI</v>
      </c>
      <c r="L364" s="521" t="s">
        <v>1497</v>
      </c>
      <c r="M364" s="518"/>
      <c r="N364" s="518"/>
      <c r="O364" s="50"/>
      <c r="AM364" s="5"/>
      <c r="AN364" s="5"/>
    </row>
    <row r="365" spans="1:40" ht="283.5" x14ac:dyDescent="0.25">
      <c r="A365" s="410">
        <v>46</v>
      </c>
      <c r="B365" s="428" t="str">
        <f t="shared" si="20"/>
        <v/>
      </c>
      <c r="C365" s="502" t="str">
        <f ca="1">TEXT(IFERROR(INDEX('Overview - Section A'!$A$37:$A$44,MATCH(G365,'Overview - Section A'!$U$37:$U$44,0)),""),"d-mmm-yy") &amp;" to " &amp; TEXT(IFERROR(INDEX('Overview - Section A'!$E$37:$E$44,MATCH(G365,'Overview - Section A'!$U$37:$U$44,0)),""),"d-mmm-yy")</f>
        <v>d-juil-yy to d-déc-yy</v>
      </c>
      <c r="D365" s="518"/>
      <c r="E365" s="518"/>
      <c r="F365" s="519"/>
      <c r="G365" s="520" t="s">
        <v>464</v>
      </c>
      <c r="H365" s="520">
        <v>43465</v>
      </c>
      <c r="I365" s="504" t="b">
        <f t="shared" si="21"/>
        <v>1</v>
      </c>
      <c r="J365" s="504" t="b">
        <f t="shared" si="22"/>
        <v>0</v>
      </c>
      <c r="K365" s="504" t="str">
        <f t="shared" si="23"/>
        <v>a1N36000009o6QkEAI</v>
      </c>
      <c r="L365" s="521" t="s">
        <v>1498</v>
      </c>
      <c r="M365" s="518"/>
      <c r="N365" s="518"/>
      <c r="O365" s="50"/>
      <c r="AM365" s="5"/>
      <c r="AN365" s="5"/>
    </row>
    <row r="366" spans="1:40" ht="283.5" x14ac:dyDescent="0.25">
      <c r="A366" s="410">
        <v>46</v>
      </c>
      <c r="B366" s="428" t="str">
        <f t="shared" si="20"/>
        <v/>
      </c>
      <c r="C366" s="502" t="str">
        <f ca="1">TEXT(IFERROR(INDEX('Overview - Section A'!$A$37:$A$44,MATCH(G366,'Overview - Section A'!$U$37:$U$44,0)),""),"d-mmm-yy") &amp;" to " &amp; TEXT(IFERROR(INDEX('Overview - Section A'!$E$37:$E$44,MATCH(G366,'Overview - Section A'!$U$37:$U$44,0)),""),"d-mmm-yy")</f>
        <v>d-janv-yy to d-juin-yy</v>
      </c>
      <c r="D366" s="518"/>
      <c r="E366" s="518"/>
      <c r="F366" s="519"/>
      <c r="G366" s="520" t="s">
        <v>466</v>
      </c>
      <c r="H366" s="520">
        <v>43646</v>
      </c>
      <c r="I366" s="504" t="b">
        <f t="shared" si="21"/>
        <v>1</v>
      </c>
      <c r="J366" s="504" t="b">
        <f t="shared" si="22"/>
        <v>0</v>
      </c>
      <c r="K366" s="504" t="str">
        <f t="shared" si="23"/>
        <v>a1N36000009o6QkEAI</v>
      </c>
      <c r="L366" s="521" t="s">
        <v>1499</v>
      </c>
      <c r="M366" s="518"/>
      <c r="N366" s="518"/>
      <c r="O366" s="50"/>
      <c r="AM366" s="5"/>
      <c r="AN366" s="5"/>
    </row>
    <row r="367" spans="1:40" ht="283.5" x14ac:dyDescent="0.25">
      <c r="A367" s="410">
        <v>46</v>
      </c>
      <c r="B367" s="428" t="str">
        <f t="shared" si="20"/>
        <v/>
      </c>
      <c r="C367" s="502" t="str">
        <f ca="1">TEXT(IFERROR(INDEX('Overview - Section A'!$A$37:$A$44,MATCH(G367,'Overview - Section A'!$U$37:$U$44,0)),""),"d-mmm-yy") &amp;" to " &amp; TEXT(IFERROR(INDEX('Overview - Section A'!$E$37:$E$44,MATCH(G367,'Overview - Section A'!$U$37:$U$44,0)),""),"d-mmm-yy")</f>
        <v>d-juil-yy to d-déc-yy</v>
      </c>
      <c r="D367" s="518"/>
      <c r="E367" s="518"/>
      <c r="F367" s="519"/>
      <c r="G367" s="520" t="s">
        <v>468</v>
      </c>
      <c r="H367" s="520">
        <v>43830</v>
      </c>
      <c r="I367" s="504" t="b">
        <f t="shared" si="21"/>
        <v>1</v>
      </c>
      <c r="J367" s="504" t="b">
        <f t="shared" si="22"/>
        <v>0</v>
      </c>
      <c r="K367" s="504" t="str">
        <f t="shared" si="23"/>
        <v>a1N36000009o6QkEAI</v>
      </c>
      <c r="L367" s="521" t="s">
        <v>1500</v>
      </c>
      <c r="M367" s="518"/>
      <c r="N367" s="518"/>
      <c r="O367" s="50"/>
      <c r="AM367" s="5"/>
      <c r="AN367" s="5"/>
    </row>
    <row r="368" spans="1:40" ht="283.5" x14ac:dyDescent="0.25">
      <c r="A368" s="410">
        <v>46</v>
      </c>
      <c r="B368" s="428" t="str">
        <f t="shared" si="20"/>
        <v/>
      </c>
      <c r="C368" s="502" t="str">
        <f ca="1">TEXT(IFERROR(INDEX('Overview - Section A'!$A$37:$A$44,MATCH(G368,'Overview - Section A'!$U$37:$U$44,0)),""),"d-mmm-yy") &amp;" to " &amp; TEXT(IFERROR(INDEX('Overview - Section A'!$E$37:$E$44,MATCH(G368,'Overview - Section A'!$U$37:$U$44,0)),""),"d-mmm-yy")</f>
        <v>d-janv-yy to d-juin-yy</v>
      </c>
      <c r="D368" s="518"/>
      <c r="E368" s="518"/>
      <c r="F368" s="519"/>
      <c r="G368" s="520" t="s">
        <v>470</v>
      </c>
      <c r="H368" s="520">
        <v>44012</v>
      </c>
      <c r="I368" s="504" t="b">
        <f t="shared" si="21"/>
        <v>1</v>
      </c>
      <c r="J368" s="504" t="b">
        <f t="shared" si="22"/>
        <v>0</v>
      </c>
      <c r="K368" s="504" t="str">
        <f t="shared" si="23"/>
        <v>a1N36000009o6QkEAI</v>
      </c>
      <c r="L368" s="521" t="s">
        <v>1501</v>
      </c>
      <c r="M368" s="518"/>
      <c r="N368" s="518"/>
      <c r="O368" s="50"/>
      <c r="AM368" s="5"/>
      <c r="AN368" s="5"/>
    </row>
    <row r="369" spans="1:40" ht="283.5" x14ac:dyDescent="0.25">
      <c r="A369" s="410">
        <v>46</v>
      </c>
      <c r="B369" s="428" t="str">
        <f t="shared" si="20"/>
        <v/>
      </c>
      <c r="C369" s="502" t="str">
        <f ca="1">TEXT(IFERROR(INDEX('Overview - Section A'!$A$37:$A$44,MATCH(G369,'Overview - Section A'!$U$37:$U$44,0)),""),"d-mmm-yy") &amp;" to " &amp; TEXT(IFERROR(INDEX('Overview - Section A'!$E$37:$E$44,MATCH(G369,'Overview - Section A'!$U$37:$U$44,0)),""),"d-mmm-yy")</f>
        <v>d-juil-yy to d-déc-yy</v>
      </c>
      <c r="D369" s="518"/>
      <c r="E369" s="518"/>
      <c r="F369" s="519"/>
      <c r="G369" s="520" t="s">
        <v>473</v>
      </c>
      <c r="H369" s="520">
        <v>44196</v>
      </c>
      <c r="I369" s="504" t="b">
        <f t="shared" si="21"/>
        <v>1</v>
      </c>
      <c r="J369" s="504" t="b">
        <f t="shared" si="22"/>
        <v>0</v>
      </c>
      <c r="K369" s="504" t="str">
        <f t="shared" si="23"/>
        <v>a1N36000009o6QkEAI</v>
      </c>
      <c r="L369" s="521" t="s">
        <v>1502</v>
      </c>
      <c r="M369" s="518"/>
      <c r="N369" s="518"/>
      <c r="O369" s="50"/>
      <c r="AM369" s="5"/>
      <c r="AN369" s="5"/>
    </row>
    <row r="370" spans="1:40" ht="283.5" x14ac:dyDescent="0.25">
      <c r="A370" s="410">
        <v>47</v>
      </c>
      <c r="B370" s="428" t="str">
        <f t="shared" si="20"/>
        <v/>
      </c>
      <c r="C370" s="502" t="str">
        <f ca="1">TEXT(IFERROR(INDEX('Overview - Section A'!$A$37:$A$44,MATCH(G370,'Overview - Section A'!$U$37:$U$44,0)),""),"d-mmm-yy") &amp;" to " &amp; TEXT(IFERROR(INDEX('Overview - Section A'!$E$37:$E$44,MATCH(G370,'Overview - Section A'!$U$37:$U$44,0)),""),"d-mmm-yy")</f>
        <v>d-janv-yy to d-juin-yy</v>
      </c>
      <c r="D370" s="518"/>
      <c r="E370" s="518"/>
      <c r="F370" s="519"/>
      <c r="G370" s="520" t="s">
        <v>462</v>
      </c>
      <c r="H370" s="520">
        <v>43281</v>
      </c>
      <c r="I370" s="504" t="b">
        <f t="shared" si="21"/>
        <v>1</v>
      </c>
      <c r="J370" s="504" t="b">
        <f t="shared" si="22"/>
        <v>0</v>
      </c>
      <c r="K370" s="504" t="str">
        <f t="shared" si="23"/>
        <v>a1N36000009o6QlEAI</v>
      </c>
      <c r="L370" s="521" t="s">
        <v>1503</v>
      </c>
      <c r="M370" s="518"/>
      <c r="N370" s="518"/>
      <c r="O370" s="50"/>
      <c r="AM370" s="5"/>
      <c r="AN370" s="5"/>
    </row>
    <row r="371" spans="1:40" ht="283.5" x14ac:dyDescent="0.25">
      <c r="A371" s="410">
        <v>47</v>
      </c>
      <c r="B371" s="428" t="str">
        <f t="shared" si="20"/>
        <v/>
      </c>
      <c r="C371" s="502" t="str">
        <f ca="1">TEXT(IFERROR(INDEX('Overview - Section A'!$A$37:$A$44,MATCH(G371,'Overview - Section A'!$U$37:$U$44,0)),""),"d-mmm-yy") &amp;" to " &amp; TEXT(IFERROR(INDEX('Overview - Section A'!$E$37:$E$44,MATCH(G371,'Overview - Section A'!$U$37:$U$44,0)),""),"d-mmm-yy")</f>
        <v>d-juil-yy to d-déc-yy</v>
      </c>
      <c r="D371" s="518"/>
      <c r="E371" s="518"/>
      <c r="F371" s="519"/>
      <c r="G371" s="520" t="s">
        <v>464</v>
      </c>
      <c r="H371" s="520">
        <v>43465</v>
      </c>
      <c r="I371" s="504" t="b">
        <f t="shared" si="21"/>
        <v>1</v>
      </c>
      <c r="J371" s="504" t="b">
        <f t="shared" si="22"/>
        <v>0</v>
      </c>
      <c r="K371" s="504" t="str">
        <f t="shared" si="23"/>
        <v>a1N36000009o6QlEAI</v>
      </c>
      <c r="L371" s="521" t="s">
        <v>1504</v>
      </c>
      <c r="M371" s="518"/>
      <c r="N371" s="518"/>
      <c r="O371" s="50"/>
      <c r="AM371" s="5"/>
      <c r="AN371" s="5"/>
    </row>
    <row r="372" spans="1:40" ht="283.5" x14ac:dyDescent="0.25">
      <c r="A372" s="410">
        <v>47</v>
      </c>
      <c r="B372" s="428" t="str">
        <f t="shared" si="20"/>
        <v/>
      </c>
      <c r="C372" s="502" t="str">
        <f ca="1">TEXT(IFERROR(INDEX('Overview - Section A'!$A$37:$A$44,MATCH(G372,'Overview - Section A'!$U$37:$U$44,0)),""),"d-mmm-yy") &amp;" to " &amp; TEXT(IFERROR(INDEX('Overview - Section A'!$E$37:$E$44,MATCH(G372,'Overview - Section A'!$U$37:$U$44,0)),""),"d-mmm-yy")</f>
        <v>d-janv-yy to d-juin-yy</v>
      </c>
      <c r="D372" s="518"/>
      <c r="E372" s="518"/>
      <c r="F372" s="519"/>
      <c r="G372" s="520" t="s">
        <v>466</v>
      </c>
      <c r="H372" s="520">
        <v>43646</v>
      </c>
      <c r="I372" s="504" t="b">
        <f t="shared" si="21"/>
        <v>1</v>
      </c>
      <c r="J372" s="504" t="b">
        <f t="shared" si="22"/>
        <v>0</v>
      </c>
      <c r="K372" s="504" t="str">
        <f t="shared" si="23"/>
        <v>a1N36000009o6QlEAI</v>
      </c>
      <c r="L372" s="521" t="s">
        <v>1505</v>
      </c>
      <c r="M372" s="518"/>
      <c r="N372" s="518"/>
      <c r="O372" s="50"/>
      <c r="AM372" s="5"/>
      <c r="AN372" s="5"/>
    </row>
    <row r="373" spans="1:40" ht="283.5" x14ac:dyDescent="0.25">
      <c r="A373" s="410">
        <v>47</v>
      </c>
      <c r="B373" s="428" t="str">
        <f t="shared" si="20"/>
        <v/>
      </c>
      <c r="C373" s="502" t="str">
        <f ca="1">TEXT(IFERROR(INDEX('Overview - Section A'!$A$37:$A$44,MATCH(G373,'Overview - Section A'!$U$37:$U$44,0)),""),"d-mmm-yy") &amp;" to " &amp; TEXT(IFERROR(INDEX('Overview - Section A'!$E$37:$E$44,MATCH(G373,'Overview - Section A'!$U$37:$U$44,0)),""),"d-mmm-yy")</f>
        <v>d-juil-yy to d-déc-yy</v>
      </c>
      <c r="D373" s="518"/>
      <c r="E373" s="518"/>
      <c r="F373" s="519"/>
      <c r="G373" s="520" t="s">
        <v>468</v>
      </c>
      <c r="H373" s="520">
        <v>43830</v>
      </c>
      <c r="I373" s="504" t="b">
        <f t="shared" si="21"/>
        <v>1</v>
      </c>
      <c r="J373" s="504" t="b">
        <f t="shared" si="22"/>
        <v>0</v>
      </c>
      <c r="K373" s="504" t="str">
        <f t="shared" si="23"/>
        <v>a1N36000009o6QlEAI</v>
      </c>
      <c r="L373" s="521" t="s">
        <v>1506</v>
      </c>
      <c r="M373" s="518"/>
      <c r="N373" s="518"/>
      <c r="O373" s="50"/>
      <c r="AM373" s="5"/>
      <c r="AN373" s="5"/>
    </row>
    <row r="374" spans="1:40" ht="283.5" x14ac:dyDescent="0.25">
      <c r="A374" s="410">
        <v>47</v>
      </c>
      <c r="B374" s="428" t="str">
        <f t="shared" si="20"/>
        <v/>
      </c>
      <c r="C374" s="502" t="str">
        <f ca="1">TEXT(IFERROR(INDEX('Overview - Section A'!$A$37:$A$44,MATCH(G374,'Overview - Section A'!$U$37:$U$44,0)),""),"d-mmm-yy") &amp;" to " &amp; TEXT(IFERROR(INDEX('Overview - Section A'!$E$37:$E$44,MATCH(G374,'Overview - Section A'!$U$37:$U$44,0)),""),"d-mmm-yy")</f>
        <v>d-janv-yy to d-juin-yy</v>
      </c>
      <c r="D374" s="518"/>
      <c r="E374" s="518"/>
      <c r="F374" s="519"/>
      <c r="G374" s="520" t="s">
        <v>470</v>
      </c>
      <c r="H374" s="520">
        <v>44012</v>
      </c>
      <c r="I374" s="504" t="b">
        <f t="shared" si="21"/>
        <v>1</v>
      </c>
      <c r="J374" s="504" t="b">
        <f t="shared" si="22"/>
        <v>0</v>
      </c>
      <c r="K374" s="504" t="str">
        <f t="shared" si="23"/>
        <v>a1N36000009o6QlEAI</v>
      </c>
      <c r="L374" s="521" t="s">
        <v>1507</v>
      </c>
      <c r="M374" s="518"/>
      <c r="N374" s="518"/>
      <c r="O374" s="50"/>
      <c r="AM374" s="5"/>
      <c r="AN374" s="5"/>
    </row>
    <row r="375" spans="1:40" ht="283.5" x14ac:dyDescent="0.25">
      <c r="A375" s="410">
        <v>47</v>
      </c>
      <c r="B375" s="428" t="str">
        <f t="shared" si="20"/>
        <v/>
      </c>
      <c r="C375" s="502" t="str">
        <f ca="1">TEXT(IFERROR(INDEX('Overview - Section A'!$A$37:$A$44,MATCH(G375,'Overview - Section A'!$U$37:$U$44,0)),""),"d-mmm-yy") &amp;" to " &amp; TEXT(IFERROR(INDEX('Overview - Section A'!$E$37:$E$44,MATCH(G375,'Overview - Section A'!$U$37:$U$44,0)),""),"d-mmm-yy")</f>
        <v>d-juil-yy to d-déc-yy</v>
      </c>
      <c r="D375" s="518"/>
      <c r="E375" s="518"/>
      <c r="F375" s="519"/>
      <c r="G375" s="520" t="s">
        <v>473</v>
      </c>
      <c r="H375" s="520">
        <v>44196</v>
      </c>
      <c r="I375" s="504" t="b">
        <f t="shared" si="21"/>
        <v>1</v>
      </c>
      <c r="J375" s="504" t="b">
        <f t="shared" si="22"/>
        <v>0</v>
      </c>
      <c r="K375" s="504" t="str">
        <f t="shared" si="23"/>
        <v>a1N36000009o6QlEAI</v>
      </c>
      <c r="L375" s="521" t="s">
        <v>1508</v>
      </c>
      <c r="M375" s="518"/>
      <c r="N375" s="518"/>
      <c r="O375" s="50"/>
      <c r="AM375" s="5"/>
      <c r="AN375" s="5"/>
    </row>
    <row r="376" spans="1:40" ht="283.5" x14ac:dyDescent="0.25">
      <c r="A376" s="410">
        <v>48</v>
      </c>
      <c r="B376" s="428" t="str">
        <f t="shared" si="20"/>
        <v/>
      </c>
      <c r="C376" s="502" t="str">
        <f ca="1">TEXT(IFERROR(INDEX('Overview - Section A'!$A$37:$A$44,MATCH(G376,'Overview - Section A'!$U$37:$U$44,0)),""),"d-mmm-yy") &amp;" to " &amp; TEXT(IFERROR(INDEX('Overview - Section A'!$E$37:$E$44,MATCH(G376,'Overview - Section A'!$U$37:$U$44,0)),""),"d-mmm-yy")</f>
        <v>d-janv-yy to d-juin-yy</v>
      </c>
      <c r="D376" s="518"/>
      <c r="E376" s="518"/>
      <c r="F376" s="519"/>
      <c r="G376" s="520" t="s">
        <v>462</v>
      </c>
      <c r="H376" s="520">
        <v>43281</v>
      </c>
      <c r="I376" s="504" t="b">
        <f t="shared" si="21"/>
        <v>1</v>
      </c>
      <c r="J376" s="504" t="b">
        <f t="shared" si="22"/>
        <v>0</v>
      </c>
      <c r="K376" s="504" t="str">
        <f t="shared" si="23"/>
        <v>a1N36000009o6QmEAI</v>
      </c>
      <c r="L376" s="521" t="s">
        <v>1509</v>
      </c>
      <c r="M376" s="518"/>
      <c r="N376" s="518"/>
      <c r="O376" s="50"/>
      <c r="AM376" s="5"/>
      <c r="AN376" s="5"/>
    </row>
    <row r="377" spans="1:40" ht="283.5" x14ac:dyDescent="0.25">
      <c r="A377" s="410">
        <v>48</v>
      </c>
      <c r="B377" s="428" t="str">
        <f t="shared" si="20"/>
        <v/>
      </c>
      <c r="C377" s="502" t="str">
        <f ca="1">TEXT(IFERROR(INDEX('Overview - Section A'!$A$37:$A$44,MATCH(G377,'Overview - Section A'!$U$37:$U$44,0)),""),"d-mmm-yy") &amp;" to " &amp; TEXT(IFERROR(INDEX('Overview - Section A'!$E$37:$E$44,MATCH(G377,'Overview - Section A'!$U$37:$U$44,0)),""),"d-mmm-yy")</f>
        <v>d-juil-yy to d-déc-yy</v>
      </c>
      <c r="D377" s="518"/>
      <c r="E377" s="518"/>
      <c r="F377" s="519"/>
      <c r="G377" s="520" t="s">
        <v>464</v>
      </c>
      <c r="H377" s="520">
        <v>43465</v>
      </c>
      <c r="I377" s="504" t="b">
        <f t="shared" si="21"/>
        <v>1</v>
      </c>
      <c r="J377" s="504" t="b">
        <f t="shared" si="22"/>
        <v>0</v>
      </c>
      <c r="K377" s="504" t="str">
        <f t="shared" si="23"/>
        <v>a1N36000009o6QmEAI</v>
      </c>
      <c r="L377" s="521" t="s">
        <v>1510</v>
      </c>
      <c r="M377" s="518"/>
      <c r="N377" s="518"/>
      <c r="O377" s="50"/>
      <c r="AM377" s="5"/>
      <c r="AN377" s="5"/>
    </row>
    <row r="378" spans="1:40" ht="283.5" x14ac:dyDescent="0.25">
      <c r="A378" s="410">
        <v>48</v>
      </c>
      <c r="B378" s="428" t="str">
        <f t="shared" si="20"/>
        <v/>
      </c>
      <c r="C378" s="502" t="str">
        <f ca="1">TEXT(IFERROR(INDEX('Overview - Section A'!$A$37:$A$44,MATCH(G378,'Overview - Section A'!$U$37:$U$44,0)),""),"d-mmm-yy") &amp;" to " &amp; TEXT(IFERROR(INDEX('Overview - Section A'!$E$37:$E$44,MATCH(G378,'Overview - Section A'!$U$37:$U$44,0)),""),"d-mmm-yy")</f>
        <v>d-janv-yy to d-juin-yy</v>
      </c>
      <c r="D378" s="518"/>
      <c r="E378" s="518"/>
      <c r="F378" s="519"/>
      <c r="G378" s="520" t="s">
        <v>466</v>
      </c>
      <c r="H378" s="520">
        <v>43646</v>
      </c>
      <c r="I378" s="504" t="b">
        <f t="shared" si="21"/>
        <v>1</v>
      </c>
      <c r="J378" s="504" t="b">
        <f t="shared" si="22"/>
        <v>0</v>
      </c>
      <c r="K378" s="504" t="str">
        <f t="shared" si="23"/>
        <v>a1N36000009o6QmEAI</v>
      </c>
      <c r="L378" s="521" t="s">
        <v>1511</v>
      </c>
      <c r="M378" s="518"/>
      <c r="N378" s="518"/>
      <c r="O378" s="50"/>
      <c r="AM378" s="5"/>
      <c r="AN378" s="5"/>
    </row>
    <row r="379" spans="1:40" ht="283.5" x14ac:dyDescent="0.25">
      <c r="A379" s="410">
        <v>48</v>
      </c>
      <c r="B379" s="428" t="str">
        <f t="shared" si="20"/>
        <v/>
      </c>
      <c r="C379" s="502" t="str">
        <f ca="1">TEXT(IFERROR(INDEX('Overview - Section A'!$A$37:$A$44,MATCH(G379,'Overview - Section A'!$U$37:$U$44,0)),""),"d-mmm-yy") &amp;" to " &amp; TEXT(IFERROR(INDEX('Overview - Section A'!$E$37:$E$44,MATCH(G379,'Overview - Section A'!$U$37:$U$44,0)),""),"d-mmm-yy")</f>
        <v>d-juil-yy to d-déc-yy</v>
      </c>
      <c r="D379" s="518"/>
      <c r="E379" s="518"/>
      <c r="F379" s="519"/>
      <c r="G379" s="520" t="s">
        <v>468</v>
      </c>
      <c r="H379" s="520">
        <v>43830</v>
      </c>
      <c r="I379" s="504" t="b">
        <f t="shared" si="21"/>
        <v>1</v>
      </c>
      <c r="J379" s="504" t="b">
        <f t="shared" si="22"/>
        <v>0</v>
      </c>
      <c r="K379" s="504" t="str">
        <f t="shared" si="23"/>
        <v>a1N36000009o6QmEAI</v>
      </c>
      <c r="L379" s="521" t="s">
        <v>1512</v>
      </c>
      <c r="M379" s="518"/>
      <c r="N379" s="518"/>
      <c r="O379" s="50"/>
      <c r="AM379" s="5"/>
      <c r="AN379" s="5"/>
    </row>
    <row r="380" spans="1:40" ht="283.5" x14ac:dyDescent="0.25">
      <c r="A380" s="410">
        <v>48</v>
      </c>
      <c r="B380" s="428" t="str">
        <f t="shared" si="20"/>
        <v/>
      </c>
      <c r="C380" s="502" t="str">
        <f ca="1">TEXT(IFERROR(INDEX('Overview - Section A'!$A$37:$A$44,MATCH(G380,'Overview - Section A'!$U$37:$U$44,0)),""),"d-mmm-yy") &amp;" to " &amp; TEXT(IFERROR(INDEX('Overview - Section A'!$E$37:$E$44,MATCH(G380,'Overview - Section A'!$U$37:$U$44,0)),""),"d-mmm-yy")</f>
        <v>d-janv-yy to d-juin-yy</v>
      </c>
      <c r="D380" s="518"/>
      <c r="E380" s="518"/>
      <c r="F380" s="519"/>
      <c r="G380" s="520" t="s">
        <v>470</v>
      </c>
      <c r="H380" s="520">
        <v>44012</v>
      </c>
      <c r="I380" s="504" t="b">
        <f t="shared" si="21"/>
        <v>1</v>
      </c>
      <c r="J380" s="504" t="b">
        <f t="shared" si="22"/>
        <v>0</v>
      </c>
      <c r="K380" s="504" t="str">
        <f t="shared" si="23"/>
        <v>a1N36000009o6QmEAI</v>
      </c>
      <c r="L380" s="521" t="s">
        <v>1513</v>
      </c>
      <c r="M380" s="518"/>
      <c r="N380" s="518"/>
      <c r="O380" s="50"/>
      <c r="AM380" s="5"/>
      <c r="AN380" s="5"/>
    </row>
    <row r="381" spans="1:40" ht="283.5" x14ac:dyDescent="0.25">
      <c r="A381" s="410">
        <v>48</v>
      </c>
      <c r="B381" s="428" t="str">
        <f t="shared" si="20"/>
        <v/>
      </c>
      <c r="C381" s="502" t="str">
        <f ca="1">TEXT(IFERROR(INDEX('Overview - Section A'!$A$37:$A$44,MATCH(G381,'Overview - Section A'!$U$37:$U$44,0)),""),"d-mmm-yy") &amp;" to " &amp; TEXT(IFERROR(INDEX('Overview - Section A'!$E$37:$E$44,MATCH(G381,'Overview - Section A'!$U$37:$U$44,0)),""),"d-mmm-yy")</f>
        <v>d-juil-yy to d-déc-yy</v>
      </c>
      <c r="D381" s="518"/>
      <c r="E381" s="518"/>
      <c r="F381" s="519"/>
      <c r="G381" s="520" t="s">
        <v>473</v>
      </c>
      <c r="H381" s="520">
        <v>44196</v>
      </c>
      <c r="I381" s="504" t="b">
        <f t="shared" si="21"/>
        <v>1</v>
      </c>
      <c r="J381" s="504" t="b">
        <f t="shared" si="22"/>
        <v>0</v>
      </c>
      <c r="K381" s="504" t="str">
        <f t="shared" si="23"/>
        <v>a1N36000009o6QmEAI</v>
      </c>
      <c r="L381" s="521" t="s">
        <v>1514</v>
      </c>
      <c r="M381" s="518"/>
      <c r="N381" s="518"/>
      <c r="O381" s="50"/>
      <c r="AM381" s="5"/>
      <c r="AN381" s="5"/>
    </row>
    <row r="382" spans="1:40" ht="283.5" x14ac:dyDescent="0.25">
      <c r="A382" s="410">
        <v>49</v>
      </c>
      <c r="B382" s="428" t="str">
        <f t="shared" si="20"/>
        <v/>
      </c>
      <c r="C382" s="502" t="str">
        <f ca="1">TEXT(IFERROR(INDEX('Overview - Section A'!$A$37:$A$44,MATCH(G382,'Overview - Section A'!$U$37:$U$44,0)),""),"d-mmm-yy") &amp;" to " &amp; TEXT(IFERROR(INDEX('Overview - Section A'!$E$37:$E$44,MATCH(G382,'Overview - Section A'!$U$37:$U$44,0)),""),"d-mmm-yy")</f>
        <v>d-janv-yy to d-juin-yy</v>
      </c>
      <c r="D382" s="518"/>
      <c r="E382" s="518"/>
      <c r="F382" s="519"/>
      <c r="G382" s="520" t="s">
        <v>462</v>
      </c>
      <c r="H382" s="520">
        <v>43281</v>
      </c>
      <c r="I382" s="504" t="b">
        <f t="shared" si="21"/>
        <v>1</v>
      </c>
      <c r="J382" s="504" t="b">
        <f t="shared" si="22"/>
        <v>0</v>
      </c>
      <c r="K382" s="504" t="str">
        <f t="shared" si="23"/>
        <v>a1N36000009o6QnEAI</v>
      </c>
      <c r="L382" s="521" t="s">
        <v>1515</v>
      </c>
      <c r="M382" s="518"/>
      <c r="N382" s="518"/>
      <c r="O382" s="50"/>
      <c r="AM382" s="5"/>
      <c r="AN382" s="5"/>
    </row>
    <row r="383" spans="1:40" ht="283.5" x14ac:dyDescent="0.25">
      <c r="A383" s="410">
        <v>49</v>
      </c>
      <c r="B383" s="428" t="str">
        <f t="shared" si="20"/>
        <v/>
      </c>
      <c r="C383" s="502" t="str">
        <f ca="1">TEXT(IFERROR(INDEX('Overview - Section A'!$A$37:$A$44,MATCH(G383,'Overview - Section A'!$U$37:$U$44,0)),""),"d-mmm-yy") &amp;" to " &amp; TEXT(IFERROR(INDEX('Overview - Section A'!$E$37:$E$44,MATCH(G383,'Overview - Section A'!$U$37:$U$44,0)),""),"d-mmm-yy")</f>
        <v>d-juil-yy to d-déc-yy</v>
      </c>
      <c r="D383" s="518"/>
      <c r="E383" s="518"/>
      <c r="F383" s="519"/>
      <c r="G383" s="520" t="s">
        <v>464</v>
      </c>
      <c r="H383" s="520">
        <v>43465</v>
      </c>
      <c r="I383" s="504" t="b">
        <f t="shared" si="21"/>
        <v>1</v>
      </c>
      <c r="J383" s="504" t="b">
        <f t="shared" si="22"/>
        <v>0</v>
      </c>
      <c r="K383" s="504" t="str">
        <f t="shared" si="23"/>
        <v>a1N36000009o6QnEAI</v>
      </c>
      <c r="L383" s="521" t="s">
        <v>1516</v>
      </c>
      <c r="M383" s="518"/>
      <c r="N383" s="518"/>
      <c r="O383" s="50"/>
      <c r="AM383" s="5"/>
      <c r="AN383" s="5"/>
    </row>
    <row r="384" spans="1:40" ht="283.5" x14ac:dyDescent="0.25">
      <c r="A384" s="410">
        <v>49</v>
      </c>
      <c r="B384" s="428" t="str">
        <f t="shared" si="20"/>
        <v/>
      </c>
      <c r="C384" s="502" t="str">
        <f ca="1">TEXT(IFERROR(INDEX('Overview - Section A'!$A$37:$A$44,MATCH(G384,'Overview - Section A'!$U$37:$U$44,0)),""),"d-mmm-yy") &amp;" to " &amp; TEXT(IFERROR(INDEX('Overview - Section A'!$E$37:$E$44,MATCH(G384,'Overview - Section A'!$U$37:$U$44,0)),""),"d-mmm-yy")</f>
        <v>d-janv-yy to d-juin-yy</v>
      </c>
      <c r="D384" s="518"/>
      <c r="E384" s="518"/>
      <c r="F384" s="519"/>
      <c r="G384" s="520" t="s">
        <v>466</v>
      </c>
      <c r="H384" s="520">
        <v>43646</v>
      </c>
      <c r="I384" s="504" t="b">
        <f t="shared" si="21"/>
        <v>1</v>
      </c>
      <c r="J384" s="504" t="b">
        <f t="shared" si="22"/>
        <v>0</v>
      </c>
      <c r="K384" s="504" t="str">
        <f t="shared" si="23"/>
        <v>a1N36000009o6QnEAI</v>
      </c>
      <c r="L384" s="521" t="s">
        <v>1517</v>
      </c>
      <c r="M384" s="518"/>
      <c r="N384" s="518"/>
      <c r="O384" s="50"/>
      <c r="AM384" s="5"/>
      <c r="AN384" s="5"/>
    </row>
    <row r="385" spans="1:40" ht="283.5" x14ac:dyDescent="0.25">
      <c r="A385" s="410">
        <v>49</v>
      </c>
      <c r="B385" s="428" t="str">
        <f t="shared" si="20"/>
        <v/>
      </c>
      <c r="C385" s="502" t="str">
        <f ca="1">TEXT(IFERROR(INDEX('Overview - Section A'!$A$37:$A$44,MATCH(G385,'Overview - Section A'!$U$37:$U$44,0)),""),"d-mmm-yy") &amp;" to " &amp; TEXT(IFERROR(INDEX('Overview - Section A'!$E$37:$E$44,MATCH(G385,'Overview - Section A'!$U$37:$U$44,0)),""),"d-mmm-yy")</f>
        <v>d-juil-yy to d-déc-yy</v>
      </c>
      <c r="D385" s="518"/>
      <c r="E385" s="518"/>
      <c r="F385" s="519"/>
      <c r="G385" s="520" t="s">
        <v>468</v>
      </c>
      <c r="H385" s="520">
        <v>43830</v>
      </c>
      <c r="I385" s="504" t="b">
        <f t="shared" si="21"/>
        <v>1</v>
      </c>
      <c r="J385" s="504" t="b">
        <f t="shared" si="22"/>
        <v>0</v>
      </c>
      <c r="K385" s="504" t="str">
        <f t="shared" si="23"/>
        <v>a1N36000009o6QnEAI</v>
      </c>
      <c r="L385" s="521" t="s">
        <v>1518</v>
      </c>
      <c r="M385" s="518"/>
      <c r="N385" s="518"/>
      <c r="O385" s="50"/>
      <c r="AM385" s="5"/>
      <c r="AN385" s="5"/>
    </row>
    <row r="386" spans="1:40" ht="283.5" x14ac:dyDescent="0.25">
      <c r="A386" s="410">
        <v>49</v>
      </c>
      <c r="B386" s="428" t="str">
        <f t="shared" si="20"/>
        <v/>
      </c>
      <c r="C386" s="502" t="str">
        <f ca="1">TEXT(IFERROR(INDEX('Overview - Section A'!$A$37:$A$44,MATCH(G386,'Overview - Section A'!$U$37:$U$44,0)),""),"d-mmm-yy") &amp;" to " &amp; TEXT(IFERROR(INDEX('Overview - Section A'!$E$37:$E$44,MATCH(G386,'Overview - Section A'!$U$37:$U$44,0)),""),"d-mmm-yy")</f>
        <v>d-janv-yy to d-juin-yy</v>
      </c>
      <c r="D386" s="518"/>
      <c r="E386" s="518"/>
      <c r="F386" s="519"/>
      <c r="G386" s="520" t="s">
        <v>470</v>
      </c>
      <c r="H386" s="520">
        <v>44012</v>
      </c>
      <c r="I386" s="504" t="b">
        <f t="shared" si="21"/>
        <v>1</v>
      </c>
      <c r="J386" s="504" t="b">
        <f t="shared" si="22"/>
        <v>0</v>
      </c>
      <c r="K386" s="504" t="str">
        <f t="shared" si="23"/>
        <v>a1N36000009o6QnEAI</v>
      </c>
      <c r="L386" s="521" t="s">
        <v>1519</v>
      </c>
      <c r="M386" s="518"/>
      <c r="N386" s="518"/>
      <c r="O386" s="50"/>
      <c r="AM386" s="5"/>
      <c r="AN386" s="5"/>
    </row>
    <row r="387" spans="1:40" ht="283.5" x14ac:dyDescent="0.25">
      <c r="A387" s="410">
        <v>49</v>
      </c>
      <c r="B387" s="428" t="str">
        <f t="shared" si="20"/>
        <v/>
      </c>
      <c r="C387" s="502" t="str">
        <f ca="1">TEXT(IFERROR(INDEX('Overview - Section A'!$A$37:$A$44,MATCH(G387,'Overview - Section A'!$U$37:$U$44,0)),""),"d-mmm-yy") &amp;" to " &amp; TEXT(IFERROR(INDEX('Overview - Section A'!$E$37:$E$44,MATCH(G387,'Overview - Section A'!$U$37:$U$44,0)),""),"d-mmm-yy")</f>
        <v>d-juil-yy to d-déc-yy</v>
      </c>
      <c r="D387" s="518"/>
      <c r="E387" s="518"/>
      <c r="F387" s="519"/>
      <c r="G387" s="520" t="s">
        <v>473</v>
      </c>
      <c r="H387" s="520">
        <v>44196</v>
      </c>
      <c r="I387" s="504" t="b">
        <f t="shared" si="21"/>
        <v>1</v>
      </c>
      <c r="J387" s="504" t="b">
        <f t="shared" si="22"/>
        <v>0</v>
      </c>
      <c r="K387" s="504" t="str">
        <f t="shared" si="23"/>
        <v>a1N36000009o6QnEAI</v>
      </c>
      <c r="L387" s="521" t="s">
        <v>1520</v>
      </c>
      <c r="M387" s="518"/>
      <c r="N387" s="518"/>
      <c r="O387" s="50"/>
      <c r="AM387" s="5"/>
      <c r="AN387" s="5"/>
    </row>
    <row r="388" spans="1:40" ht="283.5" x14ac:dyDescent="0.25">
      <c r="A388" s="410">
        <v>50</v>
      </c>
      <c r="B388" s="428" t="str">
        <f t="shared" si="20"/>
        <v/>
      </c>
      <c r="C388" s="502" t="str">
        <f ca="1">TEXT(IFERROR(INDEX('Overview - Section A'!$A$37:$A$44,MATCH(G388,'Overview - Section A'!$U$37:$U$44,0)),""),"d-mmm-yy") &amp;" to " &amp; TEXT(IFERROR(INDEX('Overview - Section A'!$E$37:$E$44,MATCH(G388,'Overview - Section A'!$U$37:$U$44,0)),""),"d-mmm-yy")</f>
        <v>d-janv-yy to d-juin-yy</v>
      </c>
      <c r="D388" s="518"/>
      <c r="E388" s="518"/>
      <c r="F388" s="519"/>
      <c r="G388" s="520" t="s">
        <v>462</v>
      </c>
      <c r="H388" s="520">
        <v>43281</v>
      </c>
      <c r="I388" s="504" t="b">
        <f t="shared" si="21"/>
        <v>1</v>
      </c>
      <c r="J388" s="504" t="b">
        <f t="shared" si="22"/>
        <v>0</v>
      </c>
      <c r="K388" s="504" t="str">
        <f t="shared" si="23"/>
        <v>a1N36000009o6QoEAI</v>
      </c>
      <c r="L388" s="521" t="s">
        <v>1521</v>
      </c>
      <c r="M388" s="518"/>
      <c r="N388" s="518"/>
      <c r="O388" s="50"/>
      <c r="AM388" s="5"/>
      <c r="AN388" s="5"/>
    </row>
    <row r="389" spans="1:40" ht="283.5" x14ac:dyDescent="0.25">
      <c r="A389" s="410">
        <v>50</v>
      </c>
      <c r="B389" s="428" t="str">
        <f t="shared" si="20"/>
        <v/>
      </c>
      <c r="C389" s="502" t="str">
        <f ca="1">TEXT(IFERROR(INDEX('Overview - Section A'!$A$37:$A$44,MATCH(G389,'Overview - Section A'!$U$37:$U$44,0)),""),"d-mmm-yy") &amp;" to " &amp; TEXT(IFERROR(INDEX('Overview - Section A'!$E$37:$E$44,MATCH(G389,'Overview - Section A'!$U$37:$U$44,0)),""),"d-mmm-yy")</f>
        <v>d-juil-yy to d-déc-yy</v>
      </c>
      <c r="D389" s="518"/>
      <c r="E389" s="518"/>
      <c r="F389" s="519"/>
      <c r="G389" s="520" t="s">
        <v>464</v>
      </c>
      <c r="H389" s="520">
        <v>43465</v>
      </c>
      <c r="I389" s="504" t="b">
        <f t="shared" si="21"/>
        <v>1</v>
      </c>
      <c r="J389" s="504" t="b">
        <f t="shared" si="22"/>
        <v>0</v>
      </c>
      <c r="K389" s="504" t="str">
        <f t="shared" si="23"/>
        <v>a1N36000009o6QoEAI</v>
      </c>
      <c r="L389" s="521" t="s">
        <v>1522</v>
      </c>
      <c r="M389" s="518"/>
      <c r="N389" s="518"/>
      <c r="O389" s="50"/>
      <c r="AM389" s="5"/>
      <c r="AN389" s="5"/>
    </row>
    <row r="390" spans="1:40" ht="283.5" x14ac:dyDescent="0.25">
      <c r="A390" s="410">
        <v>50</v>
      </c>
      <c r="B390" s="428" t="str">
        <f t="shared" si="20"/>
        <v/>
      </c>
      <c r="C390" s="502" t="str">
        <f ca="1">TEXT(IFERROR(INDEX('Overview - Section A'!$A$37:$A$44,MATCH(G390,'Overview - Section A'!$U$37:$U$44,0)),""),"d-mmm-yy") &amp;" to " &amp; TEXT(IFERROR(INDEX('Overview - Section A'!$E$37:$E$44,MATCH(G390,'Overview - Section A'!$U$37:$U$44,0)),""),"d-mmm-yy")</f>
        <v>d-janv-yy to d-juin-yy</v>
      </c>
      <c r="D390" s="518"/>
      <c r="E390" s="518"/>
      <c r="F390" s="519"/>
      <c r="G390" s="520" t="s">
        <v>466</v>
      </c>
      <c r="H390" s="520">
        <v>43646</v>
      </c>
      <c r="I390" s="504" t="b">
        <f t="shared" si="21"/>
        <v>1</v>
      </c>
      <c r="J390" s="504" t="b">
        <f t="shared" si="22"/>
        <v>0</v>
      </c>
      <c r="K390" s="504" t="str">
        <f t="shared" si="23"/>
        <v>a1N36000009o6QoEAI</v>
      </c>
      <c r="L390" s="521" t="s">
        <v>1523</v>
      </c>
      <c r="M390" s="518"/>
      <c r="N390" s="518"/>
      <c r="O390" s="50"/>
      <c r="AM390" s="5"/>
      <c r="AN390" s="5"/>
    </row>
    <row r="391" spans="1:40" ht="283.5" x14ac:dyDescent="0.25">
      <c r="A391" s="410">
        <v>50</v>
      </c>
      <c r="B391" s="428" t="str">
        <f t="shared" si="20"/>
        <v/>
      </c>
      <c r="C391" s="502" t="str">
        <f ca="1">TEXT(IFERROR(INDEX('Overview - Section A'!$A$37:$A$44,MATCH(G391,'Overview - Section A'!$U$37:$U$44,0)),""),"d-mmm-yy") &amp;" to " &amp; TEXT(IFERROR(INDEX('Overview - Section A'!$E$37:$E$44,MATCH(G391,'Overview - Section A'!$U$37:$U$44,0)),""),"d-mmm-yy")</f>
        <v>d-juil-yy to d-déc-yy</v>
      </c>
      <c r="D391" s="518"/>
      <c r="E391" s="518"/>
      <c r="F391" s="519"/>
      <c r="G391" s="520" t="s">
        <v>468</v>
      </c>
      <c r="H391" s="520">
        <v>43830</v>
      </c>
      <c r="I391" s="504" t="b">
        <f t="shared" si="21"/>
        <v>1</v>
      </c>
      <c r="J391" s="504" t="b">
        <f t="shared" si="22"/>
        <v>0</v>
      </c>
      <c r="K391" s="504" t="str">
        <f t="shared" si="23"/>
        <v>a1N36000009o6QoEAI</v>
      </c>
      <c r="L391" s="521" t="s">
        <v>1524</v>
      </c>
      <c r="M391" s="518"/>
      <c r="N391" s="518"/>
      <c r="O391" s="50"/>
      <c r="AM391" s="5"/>
      <c r="AN391" s="5"/>
    </row>
    <row r="392" spans="1:40" ht="283.5" x14ac:dyDescent="0.25">
      <c r="A392" s="410">
        <v>50</v>
      </c>
      <c r="B392" s="428" t="str">
        <f t="shared" si="20"/>
        <v/>
      </c>
      <c r="C392" s="502" t="str">
        <f ca="1">TEXT(IFERROR(INDEX('Overview - Section A'!$A$37:$A$44,MATCH(G392,'Overview - Section A'!$U$37:$U$44,0)),""),"d-mmm-yy") &amp;" to " &amp; TEXT(IFERROR(INDEX('Overview - Section A'!$E$37:$E$44,MATCH(G392,'Overview - Section A'!$U$37:$U$44,0)),""),"d-mmm-yy")</f>
        <v>d-janv-yy to d-juin-yy</v>
      </c>
      <c r="D392" s="518"/>
      <c r="E392" s="518"/>
      <c r="F392" s="519"/>
      <c r="G392" s="520" t="s">
        <v>470</v>
      </c>
      <c r="H392" s="520">
        <v>44012</v>
      </c>
      <c r="I392" s="504" t="b">
        <f t="shared" si="21"/>
        <v>1</v>
      </c>
      <c r="J392" s="504" t="b">
        <f t="shared" si="22"/>
        <v>0</v>
      </c>
      <c r="K392" s="504" t="str">
        <f t="shared" si="23"/>
        <v>a1N36000009o6QoEAI</v>
      </c>
      <c r="L392" s="521" t="s">
        <v>1525</v>
      </c>
      <c r="M392" s="518"/>
      <c r="N392" s="518"/>
      <c r="O392" s="50"/>
      <c r="AM392" s="5"/>
      <c r="AN392" s="5"/>
    </row>
    <row r="393" spans="1:40" ht="283.5" x14ac:dyDescent="0.25">
      <c r="A393" s="410">
        <v>50</v>
      </c>
      <c r="B393" s="428" t="str">
        <f t="shared" si="20"/>
        <v/>
      </c>
      <c r="C393" s="502" t="str">
        <f ca="1">TEXT(IFERROR(INDEX('Overview - Section A'!$A$37:$A$44,MATCH(G393,'Overview - Section A'!$U$37:$U$44,0)),""),"d-mmm-yy") &amp;" to " &amp; TEXT(IFERROR(INDEX('Overview - Section A'!$E$37:$E$44,MATCH(G393,'Overview - Section A'!$U$37:$U$44,0)),""),"d-mmm-yy")</f>
        <v>d-juil-yy to d-déc-yy</v>
      </c>
      <c r="D393" s="518"/>
      <c r="E393" s="518"/>
      <c r="F393" s="519"/>
      <c r="G393" s="520" t="s">
        <v>473</v>
      </c>
      <c r="H393" s="520">
        <v>44196</v>
      </c>
      <c r="I393" s="504" t="b">
        <f t="shared" si="21"/>
        <v>1</v>
      </c>
      <c r="J393" s="504" t="b">
        <f t="shared" si="22"/>
        <v>0</v>
      </c>
      <c r="K393" s="504" t="str">
        <f t="shared" si="23"/>
        <v>a1N36000009o6QoEAI</v>
      </c>
      <c r="L393" s="521" t="s">
        <v>1526</v>
      </c>
      <c r="M393" s="518"/>
      <c r="N393" s="518"/>
      <c r="O393" s="50"/>
      <c r="AM393" s="5"/>
      <c r="AN393" s="5"/>
    </row>
    <row r="394" spans="1:40" ht="283.5" x14ac:dyDescent="0.25">
      <c r="A394" s="410">
        <v>51</v>
      </c>
      <c r="B394" s="428" t="str">
        <f t="shared" si="20"/>
        <v/>
      </c>
      <c r="C394" s="502" t="str">
        <f ca="1">TEXT(IFERROR(INDEX('Overview - Section A'!$A$37:$A$44,MATCH(G394,'Overview - Section A'!$U$37:$U$44,0)),""),"d-mmm-yy") &amp;" to " &amp; TEXT(IFERROR(INDEX('Overview - Section A'!$E$37:$E$44,MATCH(G394,'Overview - Section A'!$U$37:$U$44,0)),""),"d-mmm-yy")</f>
        <v>d-janv-yy to d-juin-yy</v>
      </c>
      <c r="D394" s="518"/>
      <c r="E394" s="518"/>
      <c r="F394" s="519"/>
      <c r="G394" s="520" t="s">
        <v>462</v>
      </c>
      <c r="H394" s="520">
        <v>43281</v>
      </c>
      <c r="I394" s="504" t="b">
        <f t="shared" si="21"/>
        <v>1</v>
      </c>
      <c r="J394" s="504" t="b">
        <f t="shared" si="22"/>
        <v>0</v>
      </c>
      <c r="K394" s="504" t="str">
        <f t="shared" si="23"/>
        <v>a1N36000009o6QpEAI</v>
      </c>
      <c r="L394" s="521" t="s">
        <v>1527</v>
      </c>
      <c r="M394" s="518"/>
      <c r="N394" s="518"/>
      <c r="O394" s="50"/>
      <c r="AM394" s="5"/>
      <c r="AN394" s="5"/>
    </row>
    <row r="395" spans="1:40" ht="283.5" x14ac:dyDescent="0.25">
      <c r="A395" s="410">
        <v>51</v>
      </c>
      <c r="B395" s="428" t="str">
        <f t="shared" si="20"/>
        <v/>
      </c>
      <c r="C395" s="502" t="str">
        <f ca="1">TEXT(IFERROR(INDEX('Overview - Section A'!$A$37:$A$44,MATCH(G395,'Overview - Section A'!$U$37:$U$44,0)),""),"d-mmm-yy") &amp;" to " &amp; TEXT(IFERROR(INDEX('Overview - Section A'!$E$37:$E$44,MATCH(G395,'Overview - Section A'!$U$37:$U$44,0)),""),"d-mmm-yy")</f>
        <v>d-juil-yy to d-déc-yy</v>
      </c>
      <c r="D395" s="518"/>
      <c r="E395" s="518"/>
      <c r="F395" s="519"/>
      <c r="G395" s="520" t="s">
        <v>464</v>
      </c>
      <c r="H395" s="520">
        <v>43465</v>
      </c>
      <c r="I395" s="504" t="b">
        <f t="shared" si="21"/>
        <v>1</v>
      </c>
      <c r="J395" s="504" t="b">
        <f t="shared" si="22"/>
        <v>0</v>
      </c>
      <c r="K395" s="504" t="str">
        <f t="shared" si="23"/>
        <v>a1N36000009o6QpEAI</v>
      </c>
      <c r="L395" s="521" t="s">
        <v>1528</v>
      </c>
      <c r="M395" s="518"/>
      <c r="N395" s="518"/>
      <c r="O395" s="50"/>
      <c r="AM395" s="5"/>
      <c r="AN395" s="5"/>
    </row>
    <row r="396" spans="1:40" ht="283.5" x14ac:dyDescent="0.25">
      <c r="A396" s="410">
        <v>51</v>
      </c>
      <c r="B396" s="428" t="str">
        <f t="shared" si="20"/>
        <v/>
      </c>
      <c r="C396" s="502" t="str">
        <f ca="1">TEXT(IFERROR(INDEX('Overview - Section A'!$A$37:$A$44,MATCH(G396,'Overview - Section A'!$U$37:$U$44,0)),""),"d-mmm-yy") &amp;" to " &amp; TEXT(IFERROR(INDEX('Overview - Section A'!$E$37:$E$44,MATCH(G396,'Overview - Section A'!$U$37:$U$44,0)),""),"d-mmm-yy")</f>
        <v>d-janv-yy to d-juin-yy</v>
      </c>
      <c r="D396" s="518"/>
      <c r="E396" s="518"/>
      <c r="F396" s="519"/>
      <c r="G396" s="520" t="s">
        <v>466</v>
      </c>
      <c r="H396" s="520">
        <v>43646</v>
      </c>
      <c r="I396" s="504" t="b">
        <f t="shared" si="21"/>
        <v>1</v>
      </c>
      <c r="J396" s="504" t="b">
        <f t="shared" si="22"/>
        <v>0</v>
      </c>
      <c r="K396" s="504" t="str">
        <f t="shared" si="23"/>
        <v>a1N36000009o6QpEAI</v>
      </c>
      <c r="L396" s="521" t="s">
        <v>1529</v>
      </c>
      <c r="M396" s="518"/>
      <c r="N396" s="518"/>
      <c r="O396" s="50"/>
      <c r="AM396" s="5"/>
      <c r="AN396" s="5"/>
    </row>
    <row r="397" spans="1:40" ht="283.5" x14ac:dyDescent="0.25">
      <c r="A397" s="410">
        <v>51</v>
      </c>
      <c r="B397" s="428" t="str">
        <f t="shared" si="20"/>
        <v/>
      </c>
      <c r="C397" s="502" t="str">
        <f ca="1">TEXT(IFERROR(INDEX('Overview - Section A'!$A$37:$A$44,MATCH(G397,'Overview - Section A'!$U$37:$U$44,0)),""),"d-mmm-yy") &amp;" to " &amp; TEXT(IFERROR(INDEX('Overview - Section A'!$E$37:$E$44,MATCH(G397,'Overview - Section A'!$U$37:$U$44,0)),""),"d-mmm-yy")</f>
        <v>d-juil-yy to d-déc-yy</v>
      </c>
      <c r="D397" s="518"/>
      <c r="E397" s="518"/>
      <c r="F397" s="519"/>
      <c r="G397" s="520" t="s">
        <v>468</v>
      </c>
      <c r="H397" s="520">
        <v>43830</v>
      </c>
      <c r="I397" s="504" t="b">
        <f t="shared" si="21"/>
        <v>1</v>
      </c>
      <c r="J397" s="504" t="b">
        <f t="shared" si="22"/>
        <v>0</v>
      </c>
      <c r="K397" s="504" t="str">
        <f t="shared" si="23"/>
        <v>a1N36000009o6QpEAI</v>
      </c>
      <c r="L397" s="521" t="s">
        <v>1530</v>
      </c>
      <c r="M397" s="518"/>
      <c r="N397" s="518"/>
      <c r="O397" s="50"/>
      <c r="AM397" s="5"/>
      <c r="AN397" s="5"/>
    </row>
    <row r="398" spans="1:40" ht="283.5" x14ac:dyDescent="0.25">
      <c r="A398" s="410">
        <v>51</v>
      </c>
      <c r="B398" s="428" t="str">
        <f t="shared" si="20"/>
        <v/>
      </c>
      <c r="C398" s="502" t="str">
        <f ca="1">TEXT(IFERROR(INDEX('Overview - Section A'!$A$37:$A$44,MATCH(G398,'Overview - Section A'!$U$37:$U$44,0)),""),"d-mmm-yy") &amp;" to " &amp; TEXT(IFERROR(INDEX('Overview - Section A'!$E$37:$E$44,MATCH(G398,'Overview - Section A'!$U$37:$U$44,0)),""),"d-mmm-yy")</f>
        <v>d-janv-yy to d-juin-yy</v>
      </c>
      <c r="D398" s="518"/>
      <c r="E398" s="518"/>
      <c r="F398" s="519"/>
      <c r="G398" s="520" t="s">
        <v>470</v>
      </c>
      <c r="H398" s="520">
        <v>44012</v>
      </c>
      <c r="I398" s="504" t="b">
        <f t="shared" si="21"/>
        <v>1</v>
      </c>
      <c r="J398" s="504" t="b">
        <f t="shared" si="22"/>
        <v>0</v>
      </c>
      <c r="K398" s="504" t="str">
        <f t="shared" si="23"/>
        <v>a1N36000009o6QpEAI</v>
      </c>
      <c r="L398" s="521" t="s">
        <v>1531</v>
      </c>
      <c r="M398" s="518"/>
      <c r="N398" s="518"/>
      <c r="O398" s="50"/>
      <c r="AM398" s="5"/>
      <c r="AN398" s="5"/>
    </row>
    <row r="399" spans="1:40" ht="283.5" x14ac:dyDescent="0.25">
      <c r="A399" s="410">
        <v>51</v>
      </c>
      <c r="B399" s="428" t="str">
        <f t="shared" si="20"/>
        <v/>
      </c>
      <c r="C399" s="502" t="str">
        <f ca="1">TEXT(IFERROR(INDEX('Overview - Section A'!$A$37:$A$44,MATCH(G399,'Overview - Section A'!$U$37:$U$44,0)),""),"d-mmm-yy") &amp;" to " &amp; TEXT(IFERROR(INDEX('Overview - Section A'!$E$37:$E$44,MATCH(G399,'Overview - Section A'!$U$37:$U$44,0)),""),"d-mmm-yy")</f>
        <v>d-juil-yy to d-déc-yy</v>
      </c>
      <c r="D399" s="518"/>
      <c r="E399" s="518"/>
      <c r="F399" s="519"/>
      <c r="G399" s="520" t="s">
        <v>473</v>
      </c>
      <c r="H399" s="520">
        <v>44196</v>
      </c>
      <c r="I399" s="504" t="b">
        <f t="shared" si="21"/>
        <v>1</v>
      </c>
      <c r="J399" s="504" t="b">
        <f t="shared" si="22"/>
        <v>0</v>
      </c>
      <c r="K399" s="504" t="str">
        <f t="shared" si="23"/>
        <v>a1N36000009o6QpEAI</v>
      </c>
      <c r="L399" s="521" t="s">
        <v>1532</v>
      </c>
      <c r="M399" s="518"/>
      <c r="N399" s="518"/>
      <c r="O399" s="50"/>
      <c r="AM399" s="5"/>
      <c r="AN399" s="5"/>
    </row>
    <row r="400" spans="1:40" ht="283.5" x14ac:dyDescent="0.25">
      <c r="A400" s="410">
        <v>52</v>
      </c>
      <c r="B400" s="428" t="str">
        <f t="shared" si="20"/>
        <v/>
      </c>
      <c r="C400" s="502" t="str">
        <f ca="1">TEXT(IFERROR(INDEX('Overview - Section A'!$A$37:$A$44,MATCH(G400,'Overview - Section A'!$U$37:$U$44,0)),""),"d-mmm-yy") &amp;" to " &amp; TEXT(IFERROR(INDEX('Overview - Section A'!$E$37:$E$44,MATCH(G400,'Overview - Section A'!$U$37:$U$44,0)),""),"d-mmm-yy")</f>
        <v>d-janv-yy to d-juin-yy</v>
      </c>
      <c r="D400" s="518"/>
      <c r="E400" s="518"/>
      <c r="F400" s="519"/>
      <c r="G400" s="520" t="s">
        <v>462</v>
      </c>
      <c r="H400" s="520">
        <v>43281</v>
      </c>
      <c r="I400" s="504" t="b">
        <f t="shared" si="21"/>
        <v>1</v>
      </c>
      <c r="J400" s="504" t="b">
        <f t="shared" si="22"/>
        <v>0</v>
      </c>
      <c r="K400" s="504" t="str">
        <f t="shared" si="23"/>
        <v>a1N36000009o6QqEAI</v>
      </c>
      <c r="L400" s="521" t="s">
        <v>1533</v>
      </c>
      <c r="M400" s="518"/>
      <c r="N400" s="518"/>
      <c r="O400" s="50"/>
      <c r="AM400" s="5"/>
      <c r="AN400" s="5"/>
    </row>
    <row r="401" spans="1:40" ht="283.5" x14ac:dyDescent="0.25">
      <c r="A401" s="410">
        <v>52</v>
      </c>
      <c r="B401" s="428" t="str">
        <f t="shared" si="20"/>
        <v/>
      </c>
      <c r="C401" s="502" t="str">
        <f ca="1">TEXT(IFERROR(INDEX('Overview - Section A'!$A$37:$A$44,MATCH(G401,'Overview - Section A'!$U$37:$U$44,0)),""),"d-mmm-yy") &amp;" to " &amp; TEXT(IFERROR(INDEX('Overview - Section A'!$E$37:$E$44,MATCH(G401,'Overview - Section A'!$U$37:$U$44,0)),""),"d-mmm-yy")</f>
        <v>d-juil-yy to d-déc-yy</v>
      </c>
      <c r="D401" s="518"/>
      <c r="E401" s="518"/>
      <c r="F401" s="519"/>
      <c r="G401" s="520" t="s">
        <v>464</v>
      </c>
      <c r="H401" s="520">
        <v>43465</v>
      </c>
      <c r="I401" s="504" t="b">
        <f t="shared" si="21"/>
        <v>1</v>
      </c>
      <c r="J401" s="504" t="b">
        <f t="shared" si="22"/>
        <v>0</v>
      </c>
      <c r="K401" s="504" t="str">
        <f t="shared" si="23"/>
        <v>a1N36000009o6QqEAI</v>
      </c>
      <c r="L401" s="521" t="s">
        <v>1534</v>
      </c>
      <c r="M401" s="518"/>
      <c r="N401" s="518"/>
      <c r="O401" s="50"/>
      <c r="AM401" s="5"/>
      <c r="AN401" s="5"/>
    </row>
    <row r="402" spans="1:40" ht="283.5" x14ac:dyDescent="0.25">
      <c r="A402" s="410">
        <v>52</v>
      </c>
      <c r="B402" s="428" t="str">
        <f t="shared" si="20"/>
        <v/>
      </c>
      <c r="C402" s="502" t="str">
        <f ca="1">TEXT(IFERROR(INDEX('Overview - Section A'!$A$37:$A$44,MATCH(G402,'Overview - Section A'!$U$37:$U$44,0)),""),"d-mmm-yy") &amp;" to " &amp; TEXT(IFERROR(INDEX('Overview - Section A'!$E$37:$E$44,MATCH(G402,'Overview - Section A'!$U$37:$U$44,0)),""),"d-mmm-yy")</f>
        <v>d-janv-yy to d-juin-yy</v>
      </c>
      <c r="D402" s="518"/>
      <c r="E402" s="518"/>
      <c r="F402" s="519"/>
      <c r="G402" s="520" t="s">
        <v>466</v>
      </c>
      <c r="H402" s="520">
        <v>43646</v>
      </c>
      <c r="I402" s="504" t="b">
        <f t="shared" si="21"/>
        <v>1</v>
      </c>
      <c r="J402" s="504" t="b">
        <f t="shared" si="22"/>
        <v>0</v>
      </c>
      <c r="K402" s="504" t="str">
        <f t="shared" si="23"/>
        <v>a1N36000009o6QqEAI</v>
      </c>
      <c r="L402" s="521" t="s">
        <v>1535</v>
      </c>
      <c r="M402" s="518"/>
      <c r="N402" s="518"/>
      <c r="O402" s="50"/>
      <c r="AM402" s="5"/>
      <c r="AN402" s="5"/>
    </row>
    <row r="403" spans="1:40" ht="283.5" x14ac:dyDescent="0.25">
      <c r="A403" s="410">
        <v>52</v>
      </c>
      <c r="B403" s="428" t="str">
        <f t="shared" si="20"/>
        <v/>
      </c>
      <c r="C403" s="502" t="str">
        <f ca="1">TEXT(IFERROR(INDEX('Overview - Section A'!$A$37:$A$44,MATCH(G403,'Overview - Section A'!$U$37:$U$44,0)),""),"d-mmm-yy") &amp;" to " &amp; TEXT(IFERROR(INDEX('Overview - Section A'!$E$37:$E$44,MATCH(G403,'Overview - Section A'!$U$37:$U$44,0)),""),"d-mmm-yy")</f>
        <v>d-juil-yy to d-déc-yy</v>
      </c>
      <c r="D403" s="518"/>
      <c r="E403" s="518"/>
      <c r="F403" s="519"/>
      <c r="G403" s="520" t="s">
        <v>468</v>
      </c>
      <c r="H403" s="520">
        <v>43830</v>
      </c>
      <c r="I403" s="504" t="b">
        <f t="shared" si="21"/>
        <v>1</v>
      </c>
      <c r="J403" s="504" t="b">
        <f t="shared" si="22"/>
        <v>0</v>
      </c>
      <c r="K403" s="504" t="str">
        <f t="shared" si="23"/>
        <v>a1N36000009o6QqEAI</v>
      </c>
      <c r="L403" s="521" t="s">
        <v>1536</v>
      </c>
      <c r="M403" s="518"/>
      <c r="N403" s="518"/>
      <c r="O403" s="50"/>
      <c r="AM403" s="5"/>
      <c r="AN403" s="5"/>
    </row>
    <row r="404" spans="1:40" ht="283.5" x14ac:dyDescent="0.25">
      <c r="A404" s="410">
        <v>52</v>
      </c>
      <c r="B404" s="428" t="str">
        <f t="shared" si="20"/>
        <v/>
      </c>
      <c r="C404" s="502" t="str">
        <f ca="1">TEXT(IFERROR(INDEX('Overview - Section A'!$A$37:$A$44,MATCH(G404,'Overview - Section A'!$U$37:$U$44,0)),""),"d-mmm-yy") &amp;" to " &amp; TEXT(IFERROR(INDEX('Overview - Section A'!$E$37:$E$44,MATCH(G404,'Overview - Section A'!$U$37:$U$44,0)),""),"d-mmm-yy")</f>
        <v>d-janv-yy to d-juin-yy</v>
      </c>
      <c r="D404" s="518"/>
      <c r="E404" s="518"/>
      <c r="F404" s="519"/>
      <c r="G404" s="520" t="s">
        <v>470</v>
      </c>
      <c r="H404" s="520">
        <v>44012</v>
      </c>
      <c r="I404" s="504" t="b">
        <f t="shared" si="21"/>
        <v>1</v>
      </c>
      <c r="J404" s="504" t="b">
        <f t="shared" si="22"/>
        <v>0</v>
      </c>
      <c r="K404" s="504" t="str">
        <f t="shared" si="23"/>
        <v>a1N36000009o6QqEAI</v>
      </c>
      <c r="L404" s="521" t="s">
        <v>1537</v>
      </c>
      <c r="M404" s="518"/>
      <c r="N404" s="518"/>
      <c r="O404" s="50"/>
      <c r="AM404" s="5"/>
      <c r="AN404" s="5"/>
    </row>
    <row r="405" spans="1:40" ht="283.5" x14ac:dyDescent="0.25">
      <c r="A405" s="410">
        <v>52</v>
      </c>
      <c r="B405" s="428" t="str">
        <f t="shared" si="20"/>
        <v/>
      </c>
      <c r="C405" s="502" t="str">
        <f ca="1">TEXT(IFERROR(INDEX('Overview - Section A'!$A$37:$A$44,MATCH(G405,'Overview - Section A'!$U$37:$U$44,0)),""),"d-mmm-yy") &amp;" to " &amp; TEXT(IFERROR(INDEX('Overview - Section A'!$E$37:$E$44,MATCH(G405,'Overview - Section A'!$U$37:$U$44,0)),""),"d-mmm-yy")</f>
        <v>d-juil-yy to d-déc-yy</v>
      </c>
      <c r="D405" s="518"/>
      <c r="E405" s="518"/>
      <c r="F405" s="519"/>
      <c r="G405" s="520" t="s">
        <v>473</v>
      </c>
      <c r="H405" s="520">
        <v>44196</v>
      </c>
      <c r="I405" s="504" t="b">
        <f t="shared" si="21"/>
        <v>1</v>
      </c>
      <c r="J405" s="504" t="b">
        <f t="shared" si="22"/>
        <v>0</v>
      </c>
      <c r="K405" s="504" t="str">
        <f t="shared" si="23"/>
        <v>a1N36000009o6QqEAI</v>
      </c>
      <c r="L405" s="521" t="s">
        <v>1538</v>
      </c>
      <c r="M405" s="518"/>
      <c r="N405" s="518"/>
      <c r="O405" s="50"/>
      <c r="AM405" s="5"/>
      <c r="AN405" s="5"/>
    </row>
    <row r="406" spans="1:40" ht="283.5" x14ac:dyDescent="0.25">
      <c r="A406" s="410">
        <v>53</v>
      </c>
      <c r="B406" s="428" t="str">
        <f t="shared" si="20"/>
        <v/>
      </c>
      <c r="C406" s="502" t="str">
        <f ca="1">TEXT(IFERROR(INDEX('Overview - Section A'!$A$37:$A$44,MATCH(G406,'Overview - Section A'!$U$37:$U$44,0)),""),"d-mmm-yy") &amp;" to " &amp; TEXT(IFERROR(INDEX('Overview - Section A'!$E$37:$E$44,MATCH(G406,'Overview - Section A'!$U$37:$U$44,0)),""),"d-mmm-yy")</f>
        <v>d-janv-yy to d-juin-yy</v>
      </c>
      <c r="D406" s="518"/>
      <c r="E406" s="518"/>
      <c r="F406" s="519"/>
      <c r="G406" s="520" t="s">
        <v>462</v>
      </c>
      <c r="H406" s="520">
        <v>43281</v>
      </c>
      <c r="I406" s="504" t="b">
        <f t="shared" si="21"/>
        <v>1</v>
      </c>
      <c r="J406" s="504" t="b">
        <f t="shared" si="22"/>
        <v>0</v>
      </c>
      <c r="K406" s="504" t="str">
        <f t="shared" si="23"/>
        <v>a1N36000009o6QrEAI</v>
      </c>
      <c r="L406" s="521" t="s">
        <v>1539</v>
      </c>
      <c r="M406" s="518"/>
      <c r="N406" s="518"/>
      <c r="O406" s="50"/>
      <c r="AM406" s="5"/>
      <c r="AN406" s="5"/>
    </row>
    <row r="407" spans="1:40" ht="283.5" x14ac:dyDescent="0.25">
      <c r="A407" s="410">
        <v>53</v>
      </c>
      <c r="B407" s="428" t="str">
        <f t="shared" si="20"/>
        <v/>
      </c>
      <c r="C407" s="502" t="str">
        <f ca="1">TEXT(IFERROR(INDEX('Overview - Section A'!$A$37:$A$44,MATCH(G407,'Overview - Section A'!$U$37:$U$44,0)),""),"d-mmm-yy") &amp;" to " &amp; TEXT(IFERROR(INDEX('Overview - Section A'!$E$37:$E$44,MATCH(G407,'Overview - Section A'!$U$37:$U$44,0)),""),"d-mmm-yy")</f>
        <v>d-juil-yy to d-déc-yy</v>
      </c>
      <c r="D407" s="518"/>
      <c r="E407" s="518"/>
      <c r="F407" s="519"/>
      <c r="G407" s="520" t="s">
        <v>464</v>
      </c>
      <c r="H407" s="520">
        <v>43465</v>
      </c>
      <c r="I407" s="504" t="b">
        <f t="shared" si="21"/>
        <v>1</v>
      </c>
      <c r="J407" s="504" t="b">
        <f t="shared" si="22"/>
        <v>0</v>
      </c>
      <c r="K407" s="504" t="str">
        <f t="shared" si="23"/>
        <v>a1N36000009o6QrEAI</v>
      </c>
      <c r="L407" s="521" t="s">
        <v>1540</v>
      </c>
      <c r="M407" s="518"/>
      <c r="N407" s="518"/>
      <c r="O407" s="50"/>
      <c r="AM407" s="5"/>
      <c r="AN407" s="5"/>
    </row>
    <row r="408" spans="1:40" ht="283.5" x14ac:dyDescent="0.25">
      <c r="A408" s="410">
        <v>53</v>
      </c>
      <c r="B408" s="428" t="str">
        <f t="shared" si="20"/>
        <v/>
      </c>
      <c r="C408" s="502" t="str">
        <f ca="1">TEXT(IFERROR(INDEX('Overview - Section A'!$A$37:$A$44,MATCH(G408,'Overview - Section A'!$U$37:$U$44,0)),""),"d-mmm-yy") &amp;" to " &amp; TEXT(IFERROR(INDEX('Overview - Section A'!$E$37:$E$44,MATCH(G408,'Overview - Section A'!$U$37:$U$44,0)),""),"d-mmm-yy")</f>
        <v>d-janv-yy to d-juin-yy</v>
      </c>
      <c r="D408" s="518"/>
      <c r="E408" s="518"/>
      <c r="F408" s="519"/>
      <c r="G408" s="520" t="s">
        <v>466</v>
      </c>
      <c r="H408" s="520">
        <v>43646</v>
      </c>
      <c r="I408" s="504" t="b">
        <f t="shared" si="21"/>
        <v>1</v>
      </c>
      <c r="J408" s="504" t="b">
        <f t="shared" si="22"/>
        <v>0</v>
      </c>
      <c r="K408" s="504" t="str">
        <f t="shared" si="23"/>
        <v>a1N36000009o6QrEAI</v>
      </c>
      <c r="L408" s="521" t="s">
        <v>1541</v>
      </c>
      <c r="M408" s="518"/>
      <c r="N408" s="518"/>
      <c r="O408" s="50"/>
      <c r="AM408" s="5"/>
      <c r="AN408" s="5"/>
    </row>
    <row r="409" spans="1:40" ht="283.5" x14ac:dyDescent="0.25">
      <c r="A409" s="410">
        <v>53</v>
      </c>
      <c r="B409" s="428" t="str">
        <f t="shared" si="20"/>
        <v/>
      </c>
      <c r="C409" s="502" t="str">
        <f ca="1">TEXT(IFERROR(INDEX('Overview - Section A'!$A$37:$A$44,MATCH(G409,'Overview - Section A'!$U$37:$U$44,0)),""),"d-mmm-yy") &amp;" to " &amp; TEXT(IFERROR(INDEX('Overview - Section A'!$E$37:$E$44,MATCH(G409,'Overview - Section A'!$U$37:$U$44,0)),""),"d-mmm-yy")</f>
        <v>d-juil-yy to d-déc-yy</v>
      </c>
      <c r="D409" s="518"/>
      <c r="E409" s="518"/>
      <c r="F409" s="519"/>
      <c r="G409" s="520" t="s">
        <v>468</v>
      </c>
      <c r="H409" s="520">
        <v>43830</v>
      </c>
      <c r="I409" s="504" t="b">
        <f t="shared" si="21"/>
        <v>1</v>
      </c>
      <c r="J409" s="504" t="b">
        <f t="shared" si="22"/>
        <v>0</v>
      </c>
      <c r="K409" s="504" t="str">
        <f t="shared" si="23"/>
        <v>a1N36000009o6QrEAI</v>
      </c>
      <c r="L409" s="521" t="s">
        <v>1542</v>
      </c>
      <c r="M409" s="518"/>
      <c r="N409" s="518"/>
      <c r="O409" s="50"/>
      <c r="AM409" s="5"/>
      <c r="AN409" s="5"/>
    </row>
    <row r="410" spans="1:40" ht="283.5" x14ac:dyDescent="0.25">
      <c r="A410" s="410">
        <v>53</v>
      </c>
      <c r="B410" s="428" t="str">
        <f t="shared" si="20"/>
        <v/>
      </c>
      <c r="C410" s="502" t="str">
        <f ca="1">TEXT(IFERROR(INDEX('Overview - Section A'!$A$37:$A$44,MATCH(G410,'Overview - Section A'!$U$37:$U$44,0)),""),"d-mmm-yy") &amp;" to " &amp; TEXT(IFERROR(INDEX('Overview - Section A'!$E$37:$E$44,MATCH(G410,'Overview - Section A'!$U$37:$U$44,0)),""),"d-mmm-yy")</f>
        <v>d-janv-yy to d-juin-yy</v>
      </c>
      <c r="D410" s="518"/>
      <c r="E410" s="518"/>
      <c r="F410" s="519"/>
      <c r="G410" s="520" t="s">
        <v>470</v>
      </c>
      <c r="H410" s="520">
        <v>44012</v>
      </c>
      <c r="I410" s="504" t="b">
        <f t="shared" si="21"/>
        <v>1</v>
      </c>
      <c r="J410" s="504" t="b">
        <f t="shared" si="22"/>
        <v>0</v>
      </c>
      <c r="K410" s="504" t="str">
        <f t="shared" si="23"/>
        <v>a1N36000009o6QrEAI</v>
      </c>
      <c r="L410" s="521" t="s">
        <v>1543</v>
      </c>
      <c r="M410" s="518"/>
      <c r="N410" s="518"/>
      <c r="O410" s="50"/>
      <c r="AM410" s="5"/>
      <c r="AN410" s="5"/>
    </row>
    <row r="411" spans="1:40" ht="283.5" x14ac:dyDescent="0.25">
      <c r="A411" s="410">
        <v>53</v>
      </c>
      <c r="B411" s="428" t="str">
        <f t="shared" si="20"/>
        <v/>
      </c>
      <c r="C411" s="502" t="str">
        <f ca="1">TEXT(IFERROR(INDEX('Overview - Section A'!$A$37:$A$44,MATCH(G411,'Overview - Section A'!$U$37:$U$44,0)),""),"d-mmm-yy") &amp;" to " &amp; TEXT(IFERROR(INDEX('Overview - Section A'!$E$37:$E$44,MATCH(G411,'Overview - Section A'!$U$37:$U$44,0)),""),"d-mmm-yy")</f>
        <v>d-juil-yy to d-déc-yy</v>
      </c>
      <c r="D411" s="518"/>
      <c r="E411" s="518"/>
      <c r="F411" s="519"/>
      <c r="G411" s="520" t="s">
        <v>473</v>
      </c>
      <c r="H411" s="520">
        <v>44196</v>
      </c>
      <c r="I411" s="504" t="b">
        <f t="shared" si="21"/>
        <v>1</v>
      </c>
      <c r="J411" s="504" t="b">
        <f t="shared" si="22"/>
        <v>0</v>
      </c>
      <c r="K411" s="504" t="str">
        <f t="shared" si="23"/>
        <v>a1N36000009o6QrEAI</v>
      </c>
      <c r="L411" s="521" t="s">
        <v>1544</v>
      </c>
      <c r="M411" s="518"/>
      <c r="N411" s="518"/>
      <c r="O411" s="50"/>
      <c r="AM411" s="5"/>
      <c r="AN411" s="5"/>
    </row>
    <row r="412" spans="1:40" ht="283.5" x14ac:dyDescent="0.25">
      <c r="A412" s="410">
        <v>54</v>
      </c>
      <c r="B412" s="428" t="str">
        <f t="shared" si="20"/>
        <v/>
      </c>
      <c r="C412" s="502" t="str">
        <f ca="1">TEXT(IFERROR(INDEX('Overview - Section A'!$A$37:$A$44,MATCH(G412,'Overview - Section A'!$U$37:$U$44,0)),""),"d-mmm-yy") &amp;" to " &amp; TEXT(IFERROR(INDEX('Overview - Section A'!$E$37:$E$44,MATCH(G412,'Overview - Section A'!$U$37:$U$44,0)),""),"d-mmm-yy")</f>
        <v>d-janv-yy to d-juin-yy</v>
      </c>
      <c r="D412" s="518"/>
      <c r="E412" s="518"/>
      <c r="F412" s="519"/>
      <c r="G412" s="520" t="s">
        <v>462</v>
      </c>
      <c r="H412" s="520">
        <v>43281</v>
      </c>
      <c r="I412" s="504" t="b">
        <f t="shared" si="21"/>
        <v>1</v>
      </c>
      <c r="J412" s="504" t="b">
        <f t="shared" si="22"/>
        <v>0</v>
      </c>
      <c r="K412" s="504" t="str">
        <f t="shared" si="23"/>
        <v>a1N36000009o6QsEAI</v>
      </c>
      <c r="L412" s="521" t="s">
        <v>1545</v>
      </c>
      <c r="M412" s="518"/>
      <c r="N412" s="518"/>
      <c r="O412" s="50"/>
      <c r="AM412" s="5"/>
      <c r="AN412" s="5"/>
    </row>
    <row r="413" spans="1:40" ht="283.5" x14ac:dyDescent="0.25">
      <c r="A413" s="410">
        <v>54</v>
      </c>
      <c r="B413" s="428" t="str">
        <f t="shared" si="20"/>
        <v/>
      </c>
      <c r="C413" s="502" t="str">
        <f ca="1">TEXT(IFERROR(INDEX('Overview - Section A'!$A$37:$A$44,MATCH(G413,'Overview - Section A'!$U$37:$U$44,0)),""),"d-mmm-yy") &amp;" to " &amp; TEXT(IFERROR(INDEX('Overview - Section A'!$E$37:$E$44,MATCH(G413,'Overview - Section A'!$U$37:$U$44,0)),""),"d-mmm-yy")</f>
        <v>d-juil-yy to d-déc-yy</v>
      </c>
      <c r="D413" s="518"/>
      <c r="E413" s="518"/>
      <c r="F413" s="519"/>
      <c r="G413" s="520" t="s">
        <v>464</v>
      </c>
      <c r="H413" s="520">
        <v>43465</v>
      </c>
      <c r="I413" s="504" t="b">
        <f t="shared" si="21"/>
        <v>1</v>
      </c>
      <c r="J413" s="504" t="b">
        <f t="shared" si="22"/>
        <v>0</v>
      </c>
      <c r="K413" s="504" t="str">
        <f t="shared" si="23"/>
        <v>a1N36000009o6QsEAI</v>
      </c>
      <c r="L413" s="521" t="s">
        <v>1546</v>
      </c>
      <c r="M413" s="518"/>
      <c r="N413" s="518"/>
      <c r="O413" s="50"/>
      <c r="AM413" s="5"/>
      <c r="AN413" s="5"/>
    </row>
    <row r="414" spans="1:40" ht="283.5" x14ac:dyDescent="0.25">
      <c r="A414" s="410">
        <v>54</v>
      </c>
      <c r="B414" s="428" t="str">
        <f t="shared" ref="B414:B477" si="24">IF(A414=A413,"",IF(VLOOKUP(A414,$A$8:$D$90,4,FALSE)=0,"",VLOOKUP(A414,$A$8:$D$90,4,FALSE)))</f>
        <v/>
      </c>
      <c r="C414" s="502" t="str">
        <f ca="1">TEXT(IFERROR(INDEX('Overview - Section A'!$A$37:$A$44,MATCH(G414,'Overview - Section A'!$U$37:$U$44,0)),""),"d-mmm-yy") &amp;" to " &amp; TEXT(IFERROR(INDEX('Overview - Section A'!$E$37:$E$44,MATCH(G414,'Overview - Section A'!$U$37:$U$44,0)),""),"d-mmm-yy")</f>
        <v>d-janv-yy to d-juin-yy</v>
      </c>
      <c r="D414" s="518"/>
      <c r="E414" s="518"/>
      <c r="F414" s="519"/>
      <c r="G414" s="520" t="s">
        <v>466</v>
      </c>
      <c r="H414" s="520">
        <v>43646</v>
      </c>
      <c r="I414" s="504" t="b">
        <f t="shared" ref="I414:I477" si="25">IFERROR(TRUE,FALSE)</f>
        <v>1</v>
      </c>
      <c r="J414" s="504" t="b">
        <f t="shared" ref="J414:J477" si="26">IFERROR(IF(VLOOKUP(A414,$A$8:$D$90,4,FALSE)&lt;&gt;"",TRUE,FALSE),FALSE)</f>
        <v>0</v>
      </c>
      <c r="K414" s="504" t="str">
        <f t="shared" ref="K414:K477" si="27">IFERROR(VLOOKUP(A414,$A$8:$T$90,20,FALSE),"")</f>
        <v>a1N36000009o6QsEAI</v>
      </c>
      <c r="L414" s="521" t="s">
        <v>1547</v>
      </c>
      <c r="M414" s="518"/>
      <c r="N414" s="518"/>
      <c r="O414" s="50"/>
      <c r="AM414" s="5"/>
      <c r="AN414" s="5"/>
    </row>
    <row r="415" spans="1:40" ht="283.5" x14ac:dyDescent="0.25">
      <c r="A415" s="410">
        <v>54</v>
      </c>
      <c r="B415" s="428" t="str">
        <f t="shared" si="24"/>
        <v/>
      </c>
      <c r="C415" s="502" t="str">
        <f ca="1">TEXT(IFERROR(INDEX('Overview - Section A'!$A$37:$A$44,MATCH(G415,'Overview - Section A'!$U$37:$U$44,0)),""),"d-mmm-yy") &amp;" to " &amp; TEXT(IFERROR(INDEX('Overview - Section A'!$E$37:$E$44,MATCH(G415,'Overview - Section A'!$U$37:$U$44,0)),""),"d-mmm-yy")</f>
        <v>d-juil-yy to d-déc-yy</v>
      </c>
      <c r="D415" s="518"/>
      <c r="E415" s="518"/>
      <c r="F415" s="519"/>
      <c r="G415" s="520" t="s">
        <v>468</v>
      </c>
      <c r="H415" s="520">
        <v>43830</v>
      </c>
      <c r="I415" s="504" t="b">
        <f t="shared" si="25"/>
        <v>1</v>
      </c>
      <c r="J415" s="504" t="b">
        <f t="shared" si="26"/>
        <v>0</v>
      </c>
      <c r="K415" s="504" t="str">
        <f t="shared" si="27"/>
        <v>a1N36000009o6QsEAI</v>
      </c>
      <c r="L415" s="521" t="s">
        <v>1548</v>
      </c>
      <c r="M415" s="518"/>
      <c r="N415" s="518"/>
      <c r="O415" s="50"/>
      <c r="AM415" s="5"/>
      <c r="AN415" s="5"/>
    </row>
    <row r="416" spans="1:40" ht="283.5" x14ac:dyDescent="0.25">
      <c r="A416" s="410">
        <v>54</v>
      </c>
      <c r="B416" s="428" t="str">
        <f t="shared" si="24"/>
        <v/>
      </c>
      <c r="C416" s="502" t="str">
        <f ca="1">TEXT(IFERROR(INDEX('Overview - Section A'!$A$37:$A$44,MATCH(G416,'Overview - Section A'!$U$37:$U$44,0)),""),"d-mmm-yy") &amp;" to " &amp; TEXT(IFERROR(INDEX('Overview - Section A'!$E$37:$E$44,MATCH(G416,'Overview - Section A'!$U$37:$U$44,0)),""),"d-mmm-yy")</f>
        <v>d-janv-yy to d-juin-yy</v>
      </c>
      <c r="D416" s="518"/>
      <c r="E416" s="518"/>
      <c r="F416" s="519"/>
      <c r="G416" s="520" t="s">
        <v>470</v>
      </c>
      <c r="H416" s="520">
        <v>44012</v>
      </c>
      <c r="I416" s="504" t="b">
        <f t="shared" si="25"/>
        <v>1</v>
      </c>
      <c r="J416" s="504" t="b">
        <f t="shared" si="26"/>
        <v>0</v>
      </c>
      <c r="K416" s="504" t="str">
        <f t="shared" si="27"/>
        <v>a1N36000009o6QsEAI</v>
      </c>
      <c r="L416" s="521" t="s">
        <v>1549</v>
      </c>
      <c r="M416" s="518"/>
      <c r="N416" s="518"/>
      <c r="O416" s="50"/>
      <c r="AM416" s="5"/>
      <c r="AN416" s="5"/>
    </row>
    <row r="417" spans="1:40" ht="283.5" x14ac:dyDescent="0.25">
      <c r="A417" s="410">
        <v>54</v>
      </c>
      <c r="B417" s="428" t="str">
        <f t="shared" si="24"/>
        <v/>
      </c>
      <c r="C417" s="502" t="str">
        <f ca="1">TEXT(IFERROR(INDEX('Overview - Section A'!$A$37:$A$44,MATCH(G417,'Overview - Section A'!$U$37:$U$44,0)),""),"d-mmm-yy") &amp;" to " &amp; TEXT(IFERROR(INDEX('Overview - Section A'!$E$37:$E$44,MATCH(G417,'Overview - Section A'!$U$37:$U$44,0)),""),"d-mmm-yy")</f>
        <v>d-juil-yy to d-déc-yy</v>
      </c>
      <c r="D417" s="518"/>
      <c r="E417" s="518"/>
      <c r="F417" s="519"/>
      <c r="G417" s="520" t="s">
        <v>473</v>
      </c>
      <c r="H417" s="520">
        <v>44196</v>
      </c>
      <c r="I417" s="504" t="b">
        <f t="shared" si="25"/>
        <v>1</v>
      </c>
      <c r="J417" s="504" t="b">
        <f t="shared" si="26"/>
        <v>0</v>
      </c>
      <c r="K417" s="504" t="str">
        <f t="shared" si="27"/>
        <v>a1N36000009o6QsEAI</v>
      </c>
      <c r="L417" s="521" t="s">
        <v>1550</v>
      </c>
      <c r="M417" s="518"/>
      <c r="N417" s="518"/>
      <c r="O417" s="50"/>
      <c r="AM417" s="5"/>
      <c r="AN417" s="5"/>
    </row>
    <row r="418" spans="1:40" ht="283.5" x14ac:dyDescent="0.25">
      <c r="A418" s="410">
        <v>55</v>
      </c>
      <c r="B418" s="428" t="str">
        <f t="shared" si="24"/>
        <v/>
      </c>
      <c r="C418" s="502" t="str">
        <f ca="1">TEXT(IFERROR(INDEX('Overview - Section A'!$A$37:$A$44,MATCH(G418,'Overview - Section A'!$U$37:$U$44,0)),""),"d-mmm-yy") &amp;" to " &amp; TEXT(IFERROR(INDEX('Overview - Section A'!$E$37:$E$44,MATCH(G418,'Overview - Section A'!$U$37:$U$44,0)),""),"d-mmm-yy")</f>
        <v>d-janv-yy to d-juin-yy</v>
      </c>
      <c r="D418" s="518"/>
      <c r="E418" s="518"/>
      <c r="F418" s="519"/>
      <c r="G418" s="520" t="s">
        <v>462</v>
      </c>
      <c r="H418" s="520">
        <v>43281</v>
      </c>
      <c r="I418" s="504" t="b">
        <f t="shared" si="25"/>
        <v>1</v>
      </c>
      <c r="J418" s="504" t="b">
        <f t="shared" si="26"/>
        <v>0</v>
      </c>
      <c r="K418" s="504" t="str">
        <f t="shared" si="27"/>
        <v>a1N36000009o6QtEAI</v>
      </c>
      <c r="L418" s="521" t="s">
        <v>1551</v>
      </c>
      <c r="M418" s="518"/>
      <c r="N418" s="518"/>
      <c r="O418" s="50"/>
      <c r="AM418" s="5"/>
      <c r="AN418" s="5"/>
    </row>
    <row r="419" spans="1:40" ht="283.5" x14ac:dyDescent="0.25">
      <c r="A419" s="410">
        <v>55</v>
      </c>
      <c r="B419" s="428" t="str">
        <f t="shared" si="24"/>
        <v/>
      </c>
      <c r="C419" s="502" t="str">
        <f ca="1">TEXT(IFERROR(INDEX('Overview - Section A'!$A$37:$A$44,MATCH(G419,'Overview - Section A'!$U$37:$U$44,0)),""),"d-mmm-yy") &amp;" to " &amp; TEXT(IFERROR(INDEX('Overview - Section A'!$E$37:$E$44,MATCH(G419,'Overview - Section A'!$U$37:$U$44,0)),""),"d-mmm-yy")</f>
        <v>d-juil-yy to d-déc-yy</v>
      </c>
      <c r="D419" s="518"/>
      <c r="E419" s="518"/>
      <c r="F419" s="519"/>
      <c r="G419" s="520" t="s">
        <v>464</v>
      </c>
      <c r="H419" s="520">
        <v>43465</v>
      </c>
      <c r="I419" s="504" t="b">
        <f t="shared" si="25"/>
        <v>1</v>
      </c>
      <c r="J419" s="504" t="b">
        <f t="shared" si="26"/>
        <v>0</v>
      </c>
      <c r="K419" s="504" t="str">
        <f t="shared" si="27"/>
        <v>a1N36000009o6QtEAI</v>
      </c>
      <c r="L419" s="521" t="s">
        <v>1552</v>
      </c>
      <c r="M419" s="518"/>
      <c r="N419" s="518"/>
      <c r="O419" s="50"/>
      <c r="AM419" s="5"/>
      <c r="AN419" s="5"/>
    </row>
    <row r="420" spans="1:40" ht="283.5" x14ac:dyDescent="0.25">
      <c r="A420" s="410">
        <v>55</v>
      </c>
      <c r="B420" s="428" t="str">
        <f t="shared" si="24"/>
        <v/>
      </c>
      <c r="C420" s="502" t="str">
        <f ca="1">TEXT(IFERROR(INDEX('Overview - Section A'!$A$37:$A$44,MATCH(G420,'Overview - Section A'!$U$37:$U$44,0)),""),"d-mmm-yy") &amp;" to " &amp; TEXT(IFERROR(INDEX('Overview - Section A'!$E$37:$E$44,MATCH(G420,'Overview - Section A'!$U$37:$U$44,0)),""),"d-mmm-yy")</f>
        <v>d-janv-yy to d-juin-yy</v>
      </c>
      <c r="D420" s="518"/>
      <c r="E420" s="518"/>
      <c r="F420" s="519"/>
      <c r="G420" s="520" t="s">
        <v>466</v>
      </c>
      <c r="H420" s="520">
        <v>43646</v>
      </c>
      <c r="I420" s="504" t="b">
        <f t="shared" si="25"/>
        <v>1</v>
      </c>
      <c r="J420" s="504" t="b">
        <f t="shared" si="26"/>
        <v>0</v>
      </c>
      <c r="K420" s="504" t="str">
        <f t="shared" si="27"/>
        <v>a1N36000009o6QtEAI</v>
      </c>
      <c r="L420" s="521" t="s">
        <v>1553</v>
      </c>
      <c r="M420" s="518"/>
      <c r="N420" s="518"/>
      <c r="O420" s="50"/>
      <c r="AM420" s="5"/>
      <c r="AN420" s="5"/>
    </row>
    <row r="421" spans="1:40" ht="283.5" x14ac:dyDescent="0.25">
      <c r="A421" s="410">
        <v>55</v>
      </c>
      <c r="B421" s="428" t="str">
        <f t="shared" si="24"/>
        <v/>
      </c>
      <c r="C421" s="502" t="str">
        <f ca="1">TEXT(IFERROR(INDEX('Overview - Section A'!$A$37:$A$44,MATCH(G421,'Overview - Section A'!$U$37:$U$44,0)),""),"d-mmm-yy") &amp;" to " &amp; TEXT(IFERROR(INDEX('Overview - Section A'!$E$37:$E$44,MATCH(G421,'Overview - Section A'!$U$37:$U$44,0)),""),"d-mmm-yy")</f>
        <v>d-juil-yy to d-déc-yy</v>
      </c>
      <c r="D421" s="518"/>
      <c r="E421" s="518"/>
      <c r="F421" s="519"/>
      <c r="G421" s="520" t="s">
        <v>468</v>
      </c>
      <c r="H421" s="520">
        <v>43830</v>
      </c>
      <c r="I421" s="504" t="b">
        <f t="shared" si="25"/>
        <v>1</v>
      </c>
      <c r="J421" s="504" t="b">
        <f t="shared" si="26"/>
        <v>0</v>
      </c>
      <c r="K421" s="504" t="str">
        <f t="shared" si="27"/>
        <v>a1N36000009o6QtEAI</v>
      </c>
      <c r="L421" s="521" t="s">
        <v>1554</v>
      </c>
      <c r="M421" s="518"/>
      <c r="N421" s="518"/>
      <c r="O421" s="50"/>
      <c r="AM421" s="5"/>
      <c r="AN421" s="5"/>
    </row>
    <row r="422" spans="1:40" ht="283.5" x14ac:dyDescent="0.25">
      <c r="A422" s="410">
        <v>55</v>
      </c>
      <c r="B422" s="428" t="str">
        <f t="shared" si="24"/>
        <v/>
      </c>
      <c r="C422" s="502" t="str">
        <f ca="1">TEXT(IFERROR(INDEX('Overview - Section A'!$A$37:$A$44,MATCH(G422,'Overview - Section A'!$U$37:$U$44,0)),""),"d-mmm-yy") &amp;" to " &amp; TEXT(IFERROR(INDEX('Overview - Section A'!$E$37:$E$44,MATCH(G422,'Overview - Section A'!$U$37:$U$44,0)),""),"d-mmm-yy")</f>
        <v>d-janv-yy to d-juin-yy</v>
      </c>
      <c r="D422" s="518"/>
      <c r="E422" s="518"/>
      <c r="F422" s="519"/>
      <c r="G422" s="520" t="s">
        <v>470</v>
      </c>
      <c r="H422" s="520">
        <v>44012</v>
      </c>
      <c r="I422" s="504" t="b">
        <f t="shared" si="25"/>
        <v>1</v>
      </c>
      <c r="J422" s="504" t="b">
        <f t="shared" si="26"/>
        <v>0</v>
      </c>
      <c r="K422" s="504" t="str">
        <f t="shared" si="27"/>
        <v>a1N36000009o6QtEAI</v>
      </c>
      <c r="L422" s="521" t="s">
        <v>1555</v>
      </c>
      <c r="M422" s="518"/>
      <c r="N422" s="518"/>
      <c r="O422" s="50"/>
      <c r="AM422" s="5"/>
      <c r="AN422" s="5"/>
    </row>
    <row r="423" spans="1:40" ht="283.5" x14ac:dyDescent="0.25">
      <c r="A423" s="410">
        <v>55</v>
      </c>
      <c r="B423" s="428" t="str">
        <f t="shared" si="24"/>
        <v/>
      </c>
      <c r="C423" s="502" t="str">
        <f ca="1">TEXT(IFERROR(INDEX('Overview - Section A'!$A$37:$A$44,MATCH(G423,'Overview - Section A'!$U$37:$U$44,0)),""),"d-mmm-yy") &amp;" to " &amp; TEXT(IFERROR(INDEX('Overview - Section A'!$E$37:$E$44,MATCH(G423,'Overview - Section A'!$U$37:$U$44,0)),""),"d-mmm-yy")</f>
        <v>d-juil-yy to d-déc-yy</v>
      </c>
      <c r="D423" s="518"/>
      <c r="E423" s="518"/>
      <c r="F423" s="519"/>
      <c r="G423" s="520" t="s">
        <v>473</v>
      </c>
      <c r="H423" s="520">
        <v>44196</v>
      </c>
      <c r="I423" s="504" t="b">
        <f t="shared" si="25"/>
        <v>1</v>
      </c>
      <c r="J423" s="504" t="b">
        <f t="shared" si="26"/>
        <v>0</v>
      </c>
      <c r="K423" s="504" t="str">
        <f t="shared" si="27"/>
        <v>a1N36000009o6QtEAI</v>
      </c>
      <c r="L423" s="521" t="s">
        <v>1556</v>
      </c>
      <c r="M423" s="518"/>
      <c r="N423" s="518"/>
      <c r="O423" s="50"/>
      <c r="AM423" s="5"/>
      <c r="AN423" s="5"/>
    </row>
    <row r="424" spans="1:40" ht="283.5" x14ac:dyDescent="0.25">
      <c r="A424" s="410">
        <v>56</v>
      </c>
      <c r="B424" s="428" t="str">
        <f t="shared" si="24"/>
        <v/>
      </c>
      <c r="C424" s="502" t="str">
        <f ca="1">TEXT(IFERROR(INDEX('Overview - Section A'!$A$37:$A$44,MATCH(G424,'Overview - Section A'!$U$37:$U$44,0)),""),"d-mmm-yy") &amp;" to " &amp; TEXT(IFERROR(INDEX('Overview - Section A'!$E$37:$E$44,MATCH(G424,'Overview - Section A'!$U$37:$U$44,0)),""),"d-mmm-yy")</f>
        <v>d-janv-yy to d-juin-yy</v>
      </c>
      <c r="D424" s="518"/>
      <c r="E424" s="518"/>
      <c r="F424" s="519"/>
      <c r="G424" s="520" t="s">
        <v>462</v>
      </c>
      <c r="H424" s="520">
        <v>43281</v>
      </c>
      <c r="I424" s="504" t="b">
        <f t="shared" si="25"/>
        <v>1</v>
      </c>
      <c r="J424" s="504" t="b">
        <f t="shared" si="26"/>
        <v>0</v>
      </c>
      <c r="K424" s="504" t="str">
        <f t="shared" si="27"/>
        <v>a1N36000009o6QuEAI</v>
      </c>
      <c r="L424" s="521" t="s">
        <v>1557</v>
      </c>
      <c r="M424" s="518"/>
      <c r="N424" s="518"/>
      <c r="O424" s="50"/>
      <c r="AM424" s="5"/>
      <c r="AN424" s="5"/>
    </row>
    <row r="425" spans="1:40" ht="283.5" x14ac:dyDescent="0.25">
      <c r="A425" s="410">
        <v>56</v>
      </c>
      <c r="B425" s="428" t="str">
        <f t="shared" si="24"/>
        <v/>
      </c>
      <c r="C425" s="502" t="str">
        <f ca="1">TEXT(IFERROR(INDEX('Overview - Section A'!$A$37:$A$44,MATCH(G425,'Overview - Section A'!$U$37:$U$44,0)),""),"d-mmm-yy") &amp;" to " &amp; TEXT(IFERROR(INDEX('Overview - Section A'!$E$37:$E$44,MATCH(G425,'Overview - Section A'!$U$37:$U$44,0)),""),"d-mmm-yy")</f>
        <v>d-juil-yy to d-déc-yy</v>
      </c>
      <c r="D425" s="518"/>
      <c r="E425" s="518"/>
      <c r="F425" s="519"/>
      <c r="G425" s="520" t="s">
        <v>464</v>
      </c>
      <c r="H425" s="520">
        <v>43465</v>
      </c>
      <c r="I425" s="504" t="b">
        <f t="shared" si="25"/>
        <v>1</v>
      </c>
      <c r="J425" s="504" t="b">
        <f t="shared" si="26"/>
        <v>0</v>
      </c>
      <c r="K425" s="504" t="str">
        <f t="shared" si="27"/>
        <v>a1N36000009o6QuEAI</v>
      </c>
      <c r="L425" s="521" t="s">
        <v>1558</v>
      </c>
      <c r="M425" s="518"/>
      <c r="N425" s="518"/>
      <c r="O425" s="50"/>
      <c r="AM425" s="5"/>
      <c r="AN425" s="5"/>
    </row>
    <row r="426" spans="1:40" ht="283.5" x14ac:dyDescent="0.25">
      <c r="A426" s="410">
        <v>56</v>
      </c>
      <c r="B426" s="428" t="str">
        <f t="shared" si="24"/>
        <v/>
      </c>
      <c r="C426" s="502" t="str">
        <f ca="1">TEXT(IFERROR(INDEX('Overview - Section A'!$A$37:$A$44,MATCH(G426,'Overview - Section A'!$U$37:$U$44,0)),""),"d-mmm-yy") &amp;" to " &amp; TEXT(IFERROR(INDEX('Overview - Section A'!$E$37:$E$44,MATCH(G426,'Overview - Section A'!$U$37:$U$44,0)),""),"d-mmm-yy")</f>
        <v>d-janv-yy to d-juin-yy</v>
      </c>
      <c r="D426" s="518"/>
      <c r="E426" s="518"/>
      <c r="F426" s="519"/>
      <c r="G426" s="520" t="s">
        <v>466</v>
      </c>
      <c r="H426" s="520">
        <v>43646</v>
      </c>
      <c r="I426" s="504" t="b">
        <f t="shared" si="25"/>
        <v>1</v>
      </c>
      <c r="J426" s="504" t="b">
        <f t="shared" si="26"/>
        <v>0</v>
      </c>
      <c r="K426" s="504" t="str">
        <f t="shared" si="27"/>
        <v>a1N36000009o6QuEAI</v>
      </c>
      <c r="L426" s="521" t="s">
        <v>1559</v>
      </c>
      <c r="M426" s="518"/>
      <c r="N426" s="518"/>
      <c r="O426" s="50"/>
      <c r="AM426" s="5"/>
      <c r="AN426" s="5"/>
    </row>
    <row r="427" spans="1:40" ht="283.5" x14ac:dyDescent="0.25">
      <c r="A427" s="410">
        <v>56</v>
      </c>
      <c r="B427" s="428" t="str">
        <f t="shared" si="24"/>
        <v/>
      </c>
      <c r="C427" s="502" t="str">
        <f ca="1">TEXT(IFERROR(INDEX('Overview - Section A'!$A$37:$A$44,MATCH(G427,'Overview - Section A'!$U$37:$U$44,0)),""),"d-mmm-yy") &amp;" to " &amp; TEXT(IFERROR(INDEX('Overview - Section A'!$E$37:$E$44,MATCH(G427,'Overview - Section A'!$U$37:$U$44,0)),""),"d-mmm-yy")</f>
        <v>d-juil-yy to d-déc-yy</v>
      </c>
      <c r="D427" s="518"/>
      <c r="E427" s="518"/>
      <c r="F427" s="519"/>
      <c r="G427" s="520" t="s">
        <v>468</v>
      </c>
      <c r="H427" s="520">
        <v>43830</v>
      </c>
      <c r="I427" s="504" t="b">
        <f t="shared" si="25"/>
        <v>1</v>
      </c>
      <c r="J427" s="504" t="b">
        <f t="shared" si="26"/>
        <v>0</v>
      </c>
      <c r="K427" s="504" t="str">
        <f t="shared" si="27"/>
        <v>a1N36000009o6QuEAI</v>
      </c>
      <c r="L427" s="521" t="s">
        <v>1560</v>
      </c>
      <c r="M427" s="518"/>
      <c r="N427" s="518"/>
      <c r="O427" s="50"/>
      <c r="AM427" s="5"/>
      <c r="AN427" s="5"/>
    </row>
    <row r="428" spans="1:40" ht="283.5" x14ac:dyDescent="0.25">
      <c r="A428" s="410">
        <v>56</v>
      </c>
      <c r="B428" s="428" t="str">
        <f t="shared" si="24"/>
        <v/>
      </c>
      <c r="C428" s="502" t="str">
        <f ca="1">TEXT(IFERROR(INDEX('Overview - Section A'!$A$37:$A$44,MATCH(G428,'Overview - Section A'!$U$37:$U$44,0)),""),"d-mmm-yy") &amp;" to " &amp; TEXT(IFERROR(INDEX('Overview - Section A'!$E$37:$E$44,MATCH(G428,'Overview - Section A'!$U$37:$U$44,0)),""),"d-mmm-yy")</f>
        <v>d-janv-yy to d-juin-yy</v>
      </c>
      <c r="D428" s="518"/>
      <c r="E428" s="518"/>
      <c r="F428" s="519"/>
      <c r="G428" s="520" t="s">
        <v>470</v>
      </c>
      <c r="H428" s="520">
        <v>44012</v>
      </c>
      <c r="I428" s="504" t="b">
        <f t="shared" si="25"/>
        <v>1</v>
      </c>
      <c r="J428" s="504" t="b">
        <f t="shared" si="26"/>
        <v>0</v>
      </c>
      <c r="K428" s="504" t="str">
        <f t="shared" si="27"/>
        <v>a1N36000009o6QuEAI</v>
      </c>
      <c r="L428" s="521" t="s">
        <v>1561</v>
      </c>
      <c r="M428" s="518"/>
      <c r="N428" s="518"/>
      <c r="O428" s="50"/>
      <c r="AM428" s="5"/>
      <c r="AN428" s="5"/>
    </row>
    <row r="429" spans="1:40" ht="283.5" x14ac:dyDescent="0.25">
      <c r="A429" s="410">
        <v>56</v>
      </c>
      <c r="B429" s="428" t="str">
        <f t="shared" si="24"/>
        <v/>
      </c>
      <c r="C429" s="502" t="str">
        <f ca="1">TEXT(IFERROR(INDEX('Overview - Section A'!$A$37:$A$44,MATCH(G429,'Overview - Section A'!$U$37:$U$44,0)),""),"d-mmm-yy") &amp;" to " &amp; TEXT(IFERROR(INDEX('Overview - Section A'!$E$37:$E$44,MATCH(G429,'Overview - Section A'!$U$37:$U$44,0)),""),"d-mmm-yy")</f>
        <v>d-juil-yy to d-déc-yy</v>
      </c>
      <c r="D429" s="518"/>
      <c r="E429" s="518"/>
      <c r="F429" s="519"/>
      <c r="G429" s="520" t="s">
        <v>473</v>
      </c>
      <c r="H429" s="520">
        <v>44196</v>
      </c>
      <c r="I429" s="504" t="b">
        <f t="shared" si="25"/>
        <v>1</v>
      </c>
      <c r="J429" s="504" t="b">
        <f t="shared" si="26"/>
        <v>0</v>
      </c>
      <c r="K429" s="504" t="str">
        <f t="shared" si="27"/>
        <v>a1N36000009o6QuEAI</v>
      </c>
      <c r="L429" s="521" t="s">
        <v>1562</v>
      </c>
      <c r="M429" s="518"/>
      <c r="N429" s="518"/>
      <c r="O429" s="50"/>
      <c r="AM429" s="5"/>
      <c r="AN429" s="5"/>
    </row>
    <row r="430" spans="1:40" ht="283.5" x14ac:dyDescent="0.25">
      <c r="A430" s="410">
        <v>57</v>
      </c>
      <c r="B430" s="428" t="str">
        <f t="shared" si="24"/>
        <v/>
      </c>
      <c r="C430" s="502" t="str">
        <f ca="1">TEXT(IFERROR(INDEX('Overview - Section A'!$A$37:$A$44,MATCH(G430,'Overview - Section A'!$U$37:$U$44,0)),""),"d-mmm-yy") &amp;" to " &amp; TEXT(IFERROR(INDEX('Overview - Section A'!$E$37:$E$44,MATCH(G430,'Overview - Section A'!$U$37:$U$44,0)),""),"d-mmm-yy")</f>
        <v>d-janv-yy to d-juin-yy</v>
      </c>
      <c r="D430" s="518"/>
      <c r="E430" s="518"/>
      <c r="F430" s="519"/>
      <c r="G430" s="520" t="s">
        <v>462</v>
      </c>
      <c r="H430" s="520">
        <v>43281</v>
      </c>
      <c r="I430" s="504" t="b">
        <f t="shared" si="25"/>
        <v>1</v>
      </c>
      <c r="J430" s="504" t="b">
        <f t="shared" si="26"/>
        <v>0</v>
      </c>
      <c r="K430" s="504" t="str">
        <f t="shared" si="27"/>
        <v>a1N36000009o6QvEAI</v>
      </c>
      <c r="L430" s="521" t="s">
        <v>1563</v>
      </c>
      <c r="M430" s="518"/>
      <c r="N430" s="518"/>
      <c r="O430" s="50"/>
      <c r="AM430" s="5"/>
      <c r="AN430" s="5"/>
    </row>
    <row r="431" spans="1:40" ht="283.5" x14ac:dyDescent="0.25">
      <c r="A431" s="410">
        <v>57</v>
      </c>
      <c r="B431" s="428" t="str">
        <f t="shared" si="24"/>
        <v/>
      </c>
      <c r="C431" s="502" t="str">
        <f ca="1">TEXT(IFERROR(INDEX('Overview - Section A'!$A$37:$A$44,MATCH(G431,'Overview - Section A'!$U$37:$U$44,0)),""),"d-mmm-yy") &amp;" to " &amp; TEXT(IFERROR(INDEX('Overview - Section A'!$E$37:$E$44,MATCH(G431,'Overview - Section A'!$U$37:$U$44,0)),""),"d-mmm-yy")</f>
        <v>d-juil-yy to d-déc-yy</v>
      </c>
      <c r="D431" s="518"/>
      <c r="E431" s="518"/>
      <c r="F431" s="519"/>
      <c r="G431" s="520" t="s">
        <v>464</v>
      </c>
      <c r="H431" s="520">
        <v>43465</v>
      </c>
      <c r="I431" s="504" t="b">
        <f t="shared" si="25"/>
        <v>1</v>
      </c>
      <c r="J431" s="504" t="b">
        <f t="shared" si="26"/>
        <v>0</v>
      </c>
      <c r="K431" s="504" t="str">
        <f t="shared" si="27"/>
        <v>a1N36000009o6QvEAI</v>
      </c>
      <c r="L431" s="521" t="s">
        <v>1564</v>
      </c>
      <c r="M431" s="518"/>
      <c r="N431" s="518"/>
      <c r="O431" s="50"/>
      <c r="AM431" s="5"/>
      <c r="AN431" s="5"/>
    </row>
    <row r="432" spans="1:40" ht="283.5" x14ac:dyDescent="0.25">
      <c r="A432" s="410">
        <v>57</v>
      </c>
      <c r="B432" s="428" t="str">
        <f t="shared" si="24"/>
        <v/>
      </c>
      <c r="C432" s="502" t="str">
        <f ca="1">TEXT(IFERROR(INDEX('Overview - Section A'!$A$37:$A$44,MATCH(G432,'Overview - Section A'!$U$37:$U$44,0)),""),"d-mmm-yy") &amp;" to " &amp; TEXT(IFERROR(INDEX('Overview - Section A'!$E$37:$E$44,MATCH(G432,'Overview - Section A'!$U$37:$U$44,0)),""),"d-mmm-yy")</f>
        <v>d-janv-yy to d-juin-yy</v>
      </c>
      <c r="D432" s="518"/>
      <c r="E432" s="518"/>
      <c r="F432" s="519"/>
      <c r="G432" s="520" t="s">
        <v>466</v>
      </c>
      <c r="H432" s="520">
        <v>43646</v>
      </c>
      <c r="I432" s="504" t="b">
        <f t="shared" si="25"/>
        <v>1</v>
      </c>
      <c r="J432" s="504" t="b">
        <f t="shared" si="26"/>
        <v>0</v>
      </c>
      <c r="K432" s="504" t="str">
        <f t="shared" si="27"/>
        <v>a1N36000009o6QvEAI</v>
      </c>
      <c r="L432" s="521" t="s">
        <v>1565</v>
      </c>
      <c r="M432" s="518"/>
      <c r="N432" s="518"/>
      <c r="O432" s="50"/>
      <c r="AM432" s="5"/>
      <c r="AN432" s="5"/>
    </row>
    <row r="433" spans="1:40" ht="283.5" x14ac:dyDescent="0.25">
      <c r="A433" s="410">
        <v>57</v>
      </c>
      <c r="B433" s="428" t="str">
        <f t="shared" si="24"/>
        <v/>
      </c>
      <c r="C433" s="502" t="str">
        <f ca="1">TEXT(IFERROR(INDEX('Overview - Section A'!$A$37:$A$44,MATCH(G433,'Overview - Section A'!$U$37:$U$44,0)),""),"d-mmm-yy") &amp;" to " &amp; TEXT(IFERROR(INDEX('Overview - Section A'!$E$37:$E$44,MATCH(G433,'Overview - Section A'!$U$37:$U$44,0)),""),"d-mmm-yy")</f>
        <v>d-juil-yy to d-déc-yy</v>
      </c>
      <c r="D433" s="518"/>
      <c r="E433" s="518"/>
      <c r="F433" s="519"/>
      <c r="G433" s="520" t="s">
        <v>468</v>
      </c>
      <c r="H433" s="520">
        <v>43830</v>
      </c>
      <c r="I433" s="504" t="b">
        <f t="shared" si="25"/>
        <v>1</v>
      </c>
      <c r="J433" s="504" t="b">
        <f t="shared" si="26"/>
        <v>0</v>
      </c>
      <c r="K433" s="504" t="str">
        <f t="shared" si="27"/>
        <v>a1N36000009o6QvEAI</v>
      </c>
      <c r="L433" s="521" t="s">
        <v>1566</v>
      </c>
      <c r="M433" s="518"/>
      <c r="N433" s="518"/>
      <c r="O433" s="50"/>
      <c r="AM433" s="5"/>
      <c r="AN433" s="5"/>
    </row>
    <row r="434" spans="1:40" ht="283.5" x14ac:dyDescent="0.25">
      <c r="A434" s="410">
        <v>57</v>
      </c>
      <c r="B434" s="428" t="str">
        <f t="shared" si="24"/>
        <v/>
      </c>
      <c r="C434" s="502" t="str">
        <f ca="1">TEXT(IFERROR(INDEX('Overview - Section A'!$A$37:$A$44,MATCH(G434,'Overview - Section A'!$U$37:$U$44,0)),""),"d-mmm-yy") &amp;" to " &amp; TEXT(IFERROR(INDEX('Overview - Section A'!$E$37:$E$44,MATCH(G434,'Overview - Section A'!$U$37:$U$44,0)),""),"d-mmm-yy")</f>
        <v>d-janv-yy to d-juin-yy</v>
      </c>
      <c r="D434" s="518"/>
      <c r="E434" s="518"/>
      <c r="F434" s="519"/>
      <c r="G434" s="520" t="s">
        <v>470</v>
      </c>
      <c r="H434" s="520">
        <v>44012</v>
      </c>
      <c r="I434" s="504" t="b">
        <f t="shared" si="25"/>
        <v>1</v>
      </c>
      <c r="J434" s="504" t="b">
        <f t="shared" si="26"/>
        <v>0</v>
      </c>
      <c r="K434" s="504" t="str">
        <f t="shared" si="27"/>
        <v>a1N36000009o6QvEAI</v>
      </c>
      <c r="L434" s="521" t="s">
        <v>1567</v>
      </c>
      <c r="M434" s="518"/>
      <c r="N434" s="518"/>
      <c r="O434" s="50"/>
      <c r="AM434" s="5"/>
      <c r="AN434" s="5"/>
    </row>
    <row r="435" spans="1:40" ht="283.5" x14ac:dyDescent="0.25">
      <c r="A435" s="410">
        <v>57</v>
      </c>
      <c r="B435" s="428" t="str">
        <f t="shared" si="24"/>
        <v/>
      </c>
      <c r="C435" s="502" t="str">
        <f ca="1">TEXT(IFERROR(INDEX('Overview - Section A'!$A$37:$A$44,MATCH(G435,'Overview - Section A'!$U$37:$U$44,0)),""),"d-mmm-yy") &amp;" to " &amp; TEXT(IFERROR(INDEX('Overview - Section A'!$E$37:$E$44,MATCH(G435,'Overview - Section A'!$U$37:$U$44,0)),""),"d-mmm-yy")</f>
        <v>d-juil-yy to d-déc-yy</v>
      </c>
      <c r="D435" s="518"/>
      <c r="E435" s="518"/>
      <c r="F435" s="519"/>
      <c r="G435" s="520" t="s">
        <v>473</v>
      </c>
      <c r="H435" s="520">
        <v>44196</v>
      </c>
      <c r="I435" s="504" t="b">
        <f t="shared" si="25"/>
        <v>1</v>
      </c>
      <c r="J435" s="504" t="b">
        <f t="shared" si="26"/>
        <v>0</v>
      </c>
      <c r="K435" s="504" t="str">
        <f t="shared" si="27"/>
        <v>a1N36000009o6QvEAI</v>
      </c>
      <c r="L435" s="521" t="s">
        <v>1568</v>
      </c>
      <c r="M435" s="518"/>
      <c r="N435" s="518"/>
      <c r="O435" s="50"/>
      <c r="AM435" s="5"/>
      <c r="AN435" s="5"/>
    </row>
    <row r="436" spans="1:40" ht="283.5" x14ac:dyDescent="0.25">
      <c r="A436" s="410">
        <v>58</v>
      </c>
      <c r="B436" s="428" t="str">
        <f t="shared" si="24"/>
        <v/>
      </c>
      <c r="C436" s="502" t="str">
        <f ca="1">TEXT(IFERROR(INDEX('Overview - Section A'!$A$37:$A$44,MATCH(G436,'Overview - Section A'!$U$37:$U$44,0)),""),"d-mmm-yy") &amp;" to " &amp; TEXT(IFERROR(INDEX('Overview - Section A'!$E$37:$E$44,MATCH(G436,'Overview - Section A'!$U$37:$U$44,0)),""),"d-mmm-yy")</f>
        <v>d-janv-yy to d-juin-yy</v>
      </c>
      <c r="D436" s="518"/>
      <c r="E436" s="518"/>
      <c r="F436" s="519"/>
      <c r="G436" s="520" t="s">
        <v>462</v>
      </c>
      <c r="H436" s="520">
        <v>43281</v>
      </c>
      <c r="I436" s="504" t="b">
        <f t="shared" si="25"/>
        <v>1</v>
      </c>
      <c r="J436" s="504" t="b">
        <f t="shared" si="26"/>
        <v>0</v>
      </c>
      <c r="K436" s="504" t="str">
        <f t="shared" si="27"/>
        <v>a1N36000009o6QwEAI</v>
      </c>
      <c r="L436" s="521" t="s">
        <v>1569</v>
      </c>
      <c r="M436" s="518"/>
      <c r="N436" s="518"/>
      <c r="O436" s="50"/>
      <c r="AM436" s="5"/>
      <c r="AN436" s="5"/>
    </row>
    <row r="437" spans="1:40" ht="283.5" x14ac:dyDescent="0.25">
      <c r="A437" s="410">
        <v>58</v>
      </c>
      <c r="B437" s="428" t="str">
        <f t="shared" si="24"/>
        <v/>
      </c>
      <c r="C437" s="502" t="str">
        <f ca="1">TEXT(IFERROR(INDEX('Overview - Section A'!$A$37:$A$44,MATCH(G437,'Overview - Section A'!$U$37:$U$44,0)),""),"d-mmm-yy") &amp;" to " &amp; TEXT(IFERROR(INDEX('Overview - Section A'!$E$37:$E$44,MATCH(G437,'Overview - Section A'!$U$37:$U$44,0)),""),"d-mmm-yy")</f>
        <v>d-juil-yy to d-déc-yy</v>
      </c>
      <c r="D437" s="518"/>
      <c r="E437" s="518"/>
      <c r="F437" s="519"/>
      <c r="G437" s="520" t="s">
        <v>464</v>
      </c>
      <c r="H437" s="520">
        <v>43465</v>
      </c>
      <c r="I437" s="504" t="b">
        <f t="shared" si="25"/>
        <v>1</v>
      </c>
      <c r="J437" s="504" t="b">
        <f t="shared" si="26"/>
        <v>0</v>
      </c>
      <c r="K437" s="504" t="str">
        <f t="shared" si="27"/>
        <v>a1N36000009o6QwEAI</v>
      </c>
      <c r="L437" s="521" t="s">
        <v>1570</v>
      </c>
      <c r="M437" s="518"/>
      <c r="N437" s="518"/>
      <c r="O437" s="50"/>
      <c r="AM437" s="5"/>
      <c r="AN437" s="5"/>
    </row>
    <row r="438" spans="1:40" ht="283.5" x14ac:dyDescent="0.25">
      <c r="A438" s="410">
        <v>58</v>
      </c>
      <c r="B438" s="428" t="str">
        <f t="shared" si="24"/>
        <v/>
      </c>
      <c r="C438" s="502" t="str">
        <f ca="1">TEXT(IFERROR(INDEX('Overview - Section A'!$A$37:$A$44,MATCH(G438,'Overview - Section A'!$U$37:$U$44,0)),""),"d-mmm-yy") &amp;" to " &amp; TEXT(IFERROR(INDEX('Overview - Section A'!$E$37:$E$44,MATCH(G438,'Overview - Section A'!$U$37:$U$44,0)),""),"d-mmm-yy")</f>
        <v>d-janv-yy to d-juin-yy</v>
      </c>
      <c r="D438" s="518"/>
      <c r="E438" s="518"/>
      <c r="F438" s="519"/>
      <c r="G438" s="520" t="s">
        <v>466</v>
      </c>
      <c r="H438" s="520">
        <v>43646</v>
      </c>
      <c r="I438" s="504" t="b">
        <f t="shared" si="25"/>
        <v>1</v>
      </c>
      <c r="J438" s="504" t="b">
        <f t="shared" si="26"/>
        <v>0</v>
      </c>
      <c r="K438" s="504" t="str">
        <f t="shared" si="27"/>
        <v>a1N36000009o6QwEAI</v>
      </c>
      <c r="L438" s="521" t="s">
        <v>1571</v>
      </c>
      <c r="M438" s="518"/>
      <c r="N438" s="518"/>
      <c r="O438" s="50"/>
      <c r="AM438" s="5"/>
      <c r="AN438" s="5"/>
    </row>
    <row r="439" spans="1:40" ht="283.5" x14ac:dyDescent="0.25">
      <c r="A439" s="410">
        <v>58</v>
      </c>
      <c r="B439" s="428" t="str">
        <f t="shared" si="24"/>
        <v/>
      </c>
      <c r="C439" s="502" t="str">
        <f ca="1">TEXT(IFERROR(INDEX('Overview - Section A'!$A$37:$A$44,MATCH(G439,'Overview - Section A'!$U$37:$U$44,0)),""),"d-mmm-yy") &amp;" to " &amp; TEXT(IFERROR(INDEX('Overview - Section A'!$E$37:$E$44,MATCH(G439,'Overview - Section A'!$U$37:$U$44,0)),""),"d-mmm-yy")</f>
        <v>d-juil-yy to d-déc-yy</v>
      </c>
      <c r="D439" s="518"/>
      <c r="E439" s="518"/>
      <c r="F439" s="519"/>
      <c r="G439" s="520" t="s">
        <v>468</v>
      </c>
      <c r="H439" s="520">
        <v>43830</v>
      </c>
      <c r="I439" s="504" t="b">
        <f t="shared" si="25"/>
        <v>1</v>
      </c>
      <c r="J439" s="504" t="b">
        <f t="shared" si="26"/>
        <v>0</v>
      </c>
      <c r="K439" s="504" t="str">
        <f t="shared" si="27"/>
        <v>a1N36000009o6QwEAI</v>
      </c>
      <c r="L439" s="521" t="s">
        <v>1572</v>
      </c>
      <c r="M439" s="518"/>
      <c r="N439" s="518"/>
      <c r="O439" s="50"/>
      <c r="AM439" s="5"/>
      <c r="AN439" s="5"/>
    </row>
    <row r="440" spans="1:40" ht="283.5" x14ac:dyDescent="0.25">
      <c r="A440" s="410">
        <v>58</v>
      </c>
      <c r="B440" s="428" t="str">
        <f t="shared" si="24"/>
        <v/>
      </c>
      <c r="C440" s="502" t="str">
        <f ca="1">TEXT(IFERROR(INDEX('Overview - Section A'!$A$37:$A$44,MATCH(G440,'Overview - Section A'!$U$37:$U$44,0)),""),"d-mmm-yy") &amp;" to " &amp; TEXT(IFERROR(INDEX('Overview - Section A'!$E$37:$E$44,MATCH(G440,'Overview - Section A'!$U$37:$U$44,0)),""),"d-mmm-yy")</f>
        <v>d-janv-yy to d-juin-yy</v>
      </c>
      <c r="D440" s="518"/>
      <c r="E440" s="518"/>
      <c r="F440" s="519"/>
      <c r="G440" s="520" t="s">
        <v>470</v>
      </c>
      <c r="H440" s="520">
        <v>44012</v>
      </c>
      <c r="I440" s="504" t="b">
        <f t="shared" si="25"/>
        <v>1</v>
      </c>
      <c r="J440" s="504" t="b">
        <f t="shared" si="26"/>
        <v>0</v>
      </c>
      <c r="K440" s="504" t="str">
        <f t="shared" si="27"/>
        <v>a1N36000009o6QwEAI</v>
      </c>
      <c r="L440" s="521" t="s">
        <v>1573</v>
      </c>
      <c r="M440" s="518"/>
      <c r="N440" s="518"/>
      <c r="O440" s="50"/>
      <c r="AM440" s="5"/>
      <c r="AN440" s="5"/>
    </row>
    <row r="441" spans="1:40" ht="283.5" x14ac:dyDescent="0.25">
      <c r="A441" s="410">
        <v>58</v>
      </c>
      <c r="B441" s="428" t="str">
        <f t="shared" si="24"/>
        <v/>
      </c>
      <c r="C441" s="502" t="str">
        <f ca="1">TEXT(IFERROR(INDEX('Overview - Section A'!$A$37:$A$44,MATCH(G441,'Overview - Section A'!$U$37:$U$44,0)),""),"d-mmm-yy") &amp;" to " &amp; TEXT(IFERROR(INDEX('Overview - Section A'!$E$37:$E$44,MATCH(G441,'Overview - Section A'!$U$37:$U$44,0)),""),"d-mmm-yy")</f>
        <v>d-juil-yy to d-déc-yy</v>
      </c>
      <c r="D441" s="518"/>
      <c r="E441" s="518"/>
      <c r="F441" s="519"/>
      <c r="G441" s="520" t="s">
        <v>473</v>
      </c>
      <c r="H441" s="520">
        <v>44196</v>
      </c>
      <c r="I441" s="504" t="b">
        <f t="shared" si="25"/>
        <v>1</v>
      </c>
      <c r="J441" s="504" t="b">
        <f t="shared" si="26"/>
        <v>0</v>
      </c>
      <c r="K441" s="504" t="str">
        <f t="shared" si="27"/>
        <v>a1N36000009o6QwEAI</v>
      </c>
      <c r="L441" s="521" t="s">
        <v>1574</v>
      </c>
      <c r="M441" s="518"/>
      <c r="N441" s="518"/>
      <c r="O441" s="50"/>
      <c r="AM441" s="5"/>
      <c r="AN441" s="5"/>
    </row>
    <row r="442" spans="1:40" ht="283.5" x14ac:dyDescent="0.25">
      <c r="A442" s="410">
        <v>59</v>
      </c>
      <c r="B442" s="428" t="str">
        <f t="shared" si="24"/>
        <v/>
      </c>
      <c r="C442" s="502" t="str">
        <f ca="1">TEXT(IFERROR(INDEX('Overview - Section A'!$A$37:$A$44,MATCH(G442,'Overview - Section A'!$U$37:$U$44,0)),""),"d-mmm-yy") &amp;" to " &amp; TEXT(IFERROR(INDEX('Overview - Section A'!$E$37:$E$44,MATCH(G442,'Overview - Section A'!$U$37:$U$44,0)),""),"d-mmm-yy")</f>
        <v>d-janv-yy to d-juin-yy</v>
      </c>
      <c r="D442" s="518"/>
      <c r="E442" s="518"/>
      <c r="F442" s="519"/>
      <c r="G442" s="520" t="s">
        <v>462</v>
      </c>
      <c r="H442" s="520">
        <v>43281</v>
      </c>
      <c r="I442" s="504" t="b">
        <f t="shared" si="25"/>
        <v>1</v>
      </c>
      <c r="J442" s="504" t="b">
        <f t="shared" si="26"/>
        <v>0</v>
      </c>
      <c r="K442" s="504" t="str">
        <f t="shared" si="27"/>
        <v>a1N36000009o6QxEAI</v>
      </c>
      <c r="L442" s="521" t="s">
        <v>1575</v>
      </c>
      <c r="M442" s="518"/>
      <c r="N442" s="518"/>
      <c r="O442" s="50"/>
      <c r="AM442" s="5"/>
      <c r="AN442" s="5"/>
    </row>
    <row r="443" spans="1:40" ht="283.5" x14ac:dyDescent="0.25">
      <c r="A443" s="410">
        <v>59</v>
      </c>
      <c r="B443" s="428" t="str">
        <f t="shared" si="24"/>
        <v/>
      </c>
      <c r="C443" s="502" t="str">
        <f ca="1">TEXT(IFERROR(INDEX('Overview - Section A'!$A$37:$A$44,MATCH(G443,'Overview - Section A'!$U$37:$U$44,0)),""),"d-mmm-yy") &amp;" to " &amp; TEXT(IFERROR(INDEX('Overview - Section A'!$E$37:$E$44,MATCH(G443,'Overview - Section A'!$U$37:$U$44,0)),""),"d-mmm-yy")</f>
        <v>d-juil-yy to d-déc-yy</v>
      </c>
      <c r="D443" s="518"/>
      <c r="E443" s="518"/>
      <c r="F443" s="519"/>
      <c r="G443" s="520" t="s">
        <v>464</v>
      </c>
      <c r="H443" s="520">
        <v>43465</v>
      </c>
      <c r="I443" s="504" t="b">
        <f t="shared" si="25"/>
        <v>1</v>
      </c>
      <c r="J443" s="504" t="b">
        <f t="shared" si="26"/>
        <v>0</v>
      </c>
      <c r="K443" s="504" t="str">
        <f t="shared" si="27"/>
        <v>a1N36000009o6QxEAI</v>
      </c>
      <c r="L443" s="521" t="s">
        <v>1576</v>
      </c>
      <c r="M443" s="518"/>
      <c r="N443" s="518"/>
      <c r="O443" s="50"/>
      <c r="AM443" s="5"/>
      <c r="AN443" s="5"/>
    </row>
    <row r="444" spans="1:40" ht="283.5" x14ac:dyDescent="0.25">
      <c r="A444" s="410">
        <v>59</v>
      </c>
      <c r="B444" s="428" t="str">
        <f t="shared" si="24"/>
        <v/>
      </c>
      <c r="C444" s="502" t="str">
        <f ca="1">TEXT(IFERROR(INDEX('Overview - Section A'!$A$37:$A$44,MATCH(G444,'Overview - Section A'!$U$37:$U$44,0)),""),"d-mmm-yy") &amp;" to " &amp; TEXT(IFERROR(INDEX('Overview - Section A'!$E$37:$E$44,MATCH(G444,'Overview - Section A'!$U$37:$U$44,0)),""),"d-mmm-yy")</f>
        <v>d-janv-yy to d-juin-yy</v>
      </c>
      <c r="D444" s="518"/>
      <c r="E444" s="518"/>
      <c r="F444" s="519"/>
      <c r="G444" s="520" t="s">
        <v>466</v>
      </c>
      <c r="H444" s="520">
        <v>43646</v>
      </c>
      <c r="I444" s="504" t="b">
        <f t="shared" si="25"/>
        <v>1</v>
      </c>
      <c r="J444" s="504" t="b">
        <f t="shared" si="26"/>
        <v>0</v>
      </c>
      <c r="K444" s="504" t="str">
        <f t="shared" si="27"/>
        <v>a1N36000009o6QxEAI</v>
      </c>
      <c r="L444" s="521" t="s">
        <v>1577</v>
      </c>
      <c r="M444" s="518"/>
      <c r="N444" s="518"/>
      <c r="O444" s="50"/>
      <c r="AM444" s="5"/>
      <c r="AN444" s="5"/>
    </row>
    <row r="445" spans="1:40" ht="283.5" x14ac:dyDescent="0.25">
      <c r="A445" s="410">
        <v>59</v>
      </c>
      <c r="B445" s="428" t="str">
        <f t="shared" si="24"/>
        <v/>
      </c>
      <c r="C445" s="502" t="str">
        <f ca="1">TEXT(IFERROR(INDEX('Overview - Section A'!$A$37:$A$44,MATCH(G445,'Overview - Section A'!$U$37:$U$44,0)),""),"d-mmm-yy") &amp;" to " &amp; TEXT(IFERROR(INDEX('Overview - Section A'!$E$37:$E$44,MATCH(G445,'Overview - Section A'!$U$37:$U$44,0)),""),"d-mmm-yy")</f>
        <v>d-juil-yy to d-déc-yy</v>
      </c>
      <c r="D445" s="518"/>
      <c r="E445" s="518"/>
      <c r="F445" s="519"/>
      <c r="G445" s="520" t="s">
        <v>468</v>
      </c>
      <c r="H445" s="520">
        <v>43830</v>
      </c>
      <c r="I445" s="504" t="b">
        <f t="shared" si="25"/>
        <v>1</v>
      </c>
      <c r="J445" s="504" t="b">
        <f t="shared" si="26"/>
        <v>0</v>
      </c>
      <c r="K445" s="504" t="str">
        <f t="shared" si="27"/>
        <v>a1N36000009o6QxEAI</v>
      </c>
      <c r="L445" s="521" t="s">
        <v>1578</v>
      </c>
      <c r="M445" s="518"/>
      <c r="N445" s="518"/>
      <c r="O445" s="50"/>
      <c r="AM445" s="5"/>
      <c r="AN445" s="5"/>
    </row>
    <row r="446" spans="1:40" ht="283.5" x14ac:dyDescent="0.25">
      <c r="A446" s="410">
        <v>59</v>
      </c>
      <c r="B446" s="428" t="str">
        <f t="shared" si="24"/>
        <v/>
      </c>
      <c r="C446" s="502" t="str">
        <f ca="1">TEXT(IFERROR(INDEX('Overview - Section A'!$A$37:$A$44,MATCH(G446,'Overview - Section A'!$U$37:$U$44,0)),""),"d-mmm-yy") &amp;" to " &amp; TEXT(IFERROR(INDEX('Overview - Section A'!$E$37:$E$44,MATCH(G446,'Overview - Section A'!$U$37:$U$44,0)),""),"d-mmm-yy")</f>
        <v>d-janv-yy to d-juin-yy</v>
      </c>
      <c r="D446" s="518"/>
      <c r="E446" s="518"/>
      <c r="F446" s="519"/>
      <c r="G446" s="520" t="s">
        <v>470</v>
      </c>
      <c r="H446" s="520">
        <v>44012</v>
      </c>
      <c r="I446" s="504" t="b">
        <f t="shared" si="25"/>
        <v>1</v>
      </c>
      <c r="J446" s="504" t="b">
        <f t="shared" si="26"/>
        <v>0</v>
      </c>
      <c r="K446" s="504" t="str">
        <f t="shared" si="27"/>
        <v>a1N36000009o6QxEAI</v>
      </c>
      <c r="L446" s="521" t="s">
        <v>1579</v>
      </c>
      <c r="M446" s="518"/>
      <c r="N446" s="518"/>
      <c r="O446" s="50"/>
      <c r="AM446" s="5"/>
      <c r="AN446" s="5"/>
    </row>
    <row r="447" spans="1:40" ht="283.5" x14ac:dyDescent="0.25">
      <c r="A447" s="410">
        <v>59</v>
      </c>
      <c r="B447" s="428" t="str">
        <f t="shared" si="24"/>
        <v/>
      </c>
      <c r="C447" s="502" t="str">
        <f ca="1">TEXT(IFERROR(INDEX('Overview - Section A'!$A$37:$A$44,MATCH(G447,'Overview - Section A'!$U$37:$U$44,0)),""),"d-mmm-yy") &amp;" to " &amp; TEXT(IFERROR(INDEX('Overview - Section A'!$E$37:$E$44,MATCH(G447,'Overview - Section A'!$U$37:$U$44,0)),""),"d-mmm-yy")</f>
        <v>d-juil-yy to d-déc-yy</v>
      </c>
      <c r="D447" s="518"/>
      <c r="E447" s="518"/>
      <c r="F447" s="519"/>
      <c r="G447" s="520" t="s">
        <v>473</v>
      </c>
      <c r="H447" s="520">
        <v>44196</v>
      </c>
      <c r="I447" s="504" t="b">
        <f t="shared" si="25"/>
        <v>1</v>
      </c>
      <c r="J447" s="504" t="b">
        <f t="shared" si="26"/>
        <v>0</v>
      </c>
      <c r="K447" s="504" t="str">
        <f t="shared" si="27"/>
        <v>a1N36000009o6QxEAI</v>
      </c>
      <c r="L447" s="521" t="s">
        <v>1580</v>
      </c>
      <c r="M447" s="518"/>
      <c r="N447" s="518"/>
      <c r="O447" s="50"/>
      <c r="AM447" s="5"/>
      <c r="AN447" s="5"/>
    </row>
    <row r="448" spans="1:40" ht="283.5" x14ac:dyDescent="0.25">
      <c r="A448" s="410">
        <v>60</v>
      </c>
      <c r="B448" s="428" t="str">
        <f t="shared" si="24"/>
        <v/>
      </c>
      <c r="C448" s="502" t="str">
        <f ca="1">TEXT(IFERROR(INDEX('Overview - Section A'!$A$37:$A$44,MATCH(G448,'Overview - Section A'!$U$37:$U$44,0)),""),"d-mmm-yy") &amp;" to " &amp; TEXT(IFERROR(INDEX('Overview - Section A'!$E$37:$E$44,MATCH(G448,'Overview - Section A'!$U$37:$U$44,0)),""),"d-mmm-yy")</f>
        <v>d-janv-yy to d-juin-yy</v>
      </c>
      <c r="D448" s="518"/>
      <c r="E448" s="518"/>
      <c r="F448" s="519"/>
      <c r="G448" s="520" t="s">
        <v>462</v>
      </c>
      <c r="H448" s="520">
        <v>43281</v>
      </c>
      <c r="I448" s="504" t="b">
        <f t="shared" si="25"/>
        <v>1</v>
      </c>
      <c r="J448" s="504" t="b">
        <f t="shared" si="26"/>
        <v>0</v>
      </c>
      <c r="K448" s="504" t="str">
        <f t="shared" si="27"/>
        <v>a1N36000009o6QyEAI</v>
      </c>
      <c r="L448" s="521" t="s">
        <v>1581</v>
      </c>
      <c r="M448" s="518"/>
      <c r="N448" s="518"/>
      <c r="O448" s="50"/>
      <c r="AM448" s="5"/>
      <c r="AN448" s="5"/>
    </row>
    <row r="449" spans="1:40" ht="283.5" x14ac:dyDescent="0.25">
      <c r="A449" s="410">
        <v>60</v>
      </c>
      <c r="B449" s="428" t="str">
        <f t="shared" si="24"/>
        <v/>
      </c>
      <c r="C449" s="502" t="str">
        <f ca="1">TEXT(IFERROR(INDEX('Overview - Section A'!$A$37:$A$44,MATCH(G449,'Overview - Section A'!$U$37:$U$44,0)),""),"d-mmm-yy") &amp;" to " &amp; TEXT(IFERROR(INDEX('Overview - Section A'!$E$37:$E$44,MATCH(G449,'Overview - Section A'!$U$37:$U$44,0)),""),"d-mmm-yy")</f>
        <v>d-juil-yy to d-déc-yy</v>
      </c>
      <c r="D449" s="518"/>
      <c r="E449" s="518"/>
      <c r="F449" s="519"/>
      <c r="G449" s="520" t="s">
        <v>464</v>
      </c>
      <c r="H449" s="520">
        <v>43465</v>
      </c>
      <c r="I449" s="504" t="b">
        <f t="shared" si="25"/>
        <v>1</v>
      </c>
      <c r="J449" s="504" t="b">
        <f t="shared" si="26"/>
        <v>0</v>
      </c>
      <c r="K449" s="504" t="str">
        <f t="shared" si="27"/>
        <v>a1N36000009o6QyEAI</v>
      </c>
      <c r="L449" s="521" t="s">
        <v>1582</v>
      </c>
      <c r="M449" s="518"/>
      <c r="N449" s="518"/>
      <c r="O449" s="50"/>
      <c r="AM449" s="5"/>
      <c r="AN449" s="5"/>
    </row>
    <row r="450" spans="1:40" ht="283.5" x14ac:dyDescent="0.25">
      <c r="A450" s="410">
        <v>60</v>
      </c>
      <c r="B450" s="428" t="str">
        <f t="shared" si="24"/>
        <v/>
      </c>
      <c r="C450" s="502" t="str">
        <f ca="1">TEXT(IFERROR(INDEX('Overview - Section A'!$A$37:$A$44,MATCH(G450,'Overview - Section A'!$U$37:$U$44,0)),""),"d-mmm-yy") &amp;" to " &amp; TEXT(IFERROR(INDEX('Overview - Section A'!$E$37:$E$44,MATCH(G450,'Overview - Section A'!$U$37:$U$44,0)),""),"d-mmm-yy")</f>
        <v>d-janv-yy to d-juin-yy</v>
      </c>
      <c r="D450" s="518"/>
      <c r="E450" s="518"/>
      <c r="F450" s="519"/>
      <c r="G450" s="520" t="s">
        <v>466</v>
      </c>
      <c r="H450" s="520">
        <v>43646</v>
      </c>
      <c r="I450" s="504" t="b">
        <f t="shared" si="25"/>
        <v>1</v>
      </c>
      <c r="J450" s="504" t="b">
        <f t="shared" si="26"/>
        <v>0</v>
      </c>
      <c r="K450" s="504" t="str">
        <f t="shared" si="27"/>
        <v>a1N36000009o6QyEAI</v>
      </c>
      <c r="L450" s="521" t="s">
        <v>1583</v>
      </c>
      <c r="M450" s="518"/>
      <c r="N450" s="518"/>
      <c r="O450" s="50"/>
      <c r="AM450" s="5"/>
      <c r="AN450" s="5"/>
    </row>
    <row r="451" spans="1:40" ht="283.5" x14ac:dyDescent="0.25">
      <c r="A451" s="410">
        <v>60</v>
      </c>
      <c r="B451" s="428" t="str">
        <f t="shared" si="24"/>
        <v/>
      </c>
      <c r="C451" s="502" t="str">
        <f ca="1">TEXT(IFERROR(INDEX('Overview - Section A'!$A$37:$A$44,MATCH(G451,'Overview - Section A'!$U$37:$U$44,0)),""),"d-mmm-yy") &amp;" to " &amp; TEXT(IFERROR(INDEX('Overview - Section A'!$E$37:$E$44,MATCH(G451,'Overview - Section A'!$U$37:$U$44,0)),""),"d-mmm-yy")</f>
        <v>d-juil-yy to d-déc-yy</v>
      </c>
      <c r="D451" s="518"/>
      <c r="E451" s="518"/>
      <c r="F451" s="519"/>
      <c r="G451" s="520" t="s">
        <v>468</v>
      </c>
      <c r="H451" s="520">
        <v>43830</v>
      </c>
      <c r="I451" s="504" t="b">
        <f t="shared" si="25"/>
        <v>1</v>
      </c>
      <c r="J451" s="504" t="b">
        <f t="shared" si="26"/>
        <v>0</v>
      </c>
      <c r="K451" s="504" t="str">
        <f t="shared" si="27"/>
        <v>a1N36000009o6QyEAI</v>
      </c>
      <c r="L451" s="521" t="s">
        <v>1584</v>
      </c>
      <c r="M451" s="518"/>
      <c r="N451" s="518"/>
      <c r="O451" s="50"/>
      <c r="AM451" s="5"/>
      <c r="AN451" s="5"/>
    </row>
    <row r="452" spans="1:40" ht="283.5" x14ac:dyDescent="0.25">
      <c r="A452" s="410">
        <v>60</v>
      </c>
      <c r="B452" s="428" t="str">
        <f t="shared" si="24"/>
        <v/>
      </c>
      <c r="C452" s="502" t="str">
        <f ca="1">TEXT(IFERROR(INDEX('Overview - Section A'!$A$37:$A$44,MATCH(G452,'Overview - Section A'!$U$37:$U$44,0)),""),"d-mmm-yy") &amp;" to " &amp; TEXT(IFERROR(INDEX('Overview - Section A'!$E$37:$E$44,MATCH(G452,'Overview - Section A'!$U$37:$U$44,0)),""),"d-mmm-yy")</f>
        <v>d-janv-yy to d-juin-yy</v>
      </c>
      <c r="D452" s="518"/>
      <c r="E452" s="518"/>
      <c r="F452" s="519"/>
      <c r="G452" s="520" t="s">
        <v>470</v>
      </c>
      <c r="H452" s="520">
        <v>44012</v>
      </c>
      <c r="I452" s="504" t="b">
        <f t="shared" si="25"/>
        <v>1</v>
      </c>
      <c r="J452" s="504" t="b">
        <f t="shared" si="26"/>
        <v>0</v>
      </c>
      <c r="K452" s="504" t="str">
        <f t="shared" si="27"/>
        <v>a1N36000009o6QyEAI</v>
      </c>
      <c r="L452" s="521" t="s">
        <v>1585</v>
      </c>
      <c r="M452" s="518"/>
      <c r="N452" s="518"/>
      <c r="O452" s="50"/>
      <c r="AM452" s="5"/>
      <c r="AN452" s="5"/>
    </row>
    <row r="453" spans="1:40" ht="283.5" x14ac:dyDescent="0.25">
      <c r="A453" s="410">
        <v>60</v>
      </c>
      <c r="B453" s="428" t="str">
        <f t="shared" si="24"/>
        <v/>
      </c>
      <c r="C453" s="502" t="str">
        <f ca="1">TEXT(IFERROR(INDEX('Overview - Section A'!$A$37:$A$44,MATCH(G453,'Overview - Section A'!$U$37:$U$44,0)),""),"d-mmm-yy") &amp;" to " &amp; TEXT(IFERROR(INDEX('Overview - Section A'!$E$37:$E$44,MATCH(G453,'Overview - Section A'!$U$37:$U$44,0)),""),"d-mmm-yy")</f>
        <v>d-juil-yy to d-déc-yy</v>
      </c>
      <c r="D453" s="518"/>
      <c r="E453" s="518"/>
      <c r="F453" s="519"/>
      <c r="G453" s="520" t="s">
        <v>473</v>
      </c>
      <c r="H453" s="520">
        <v>44196</v>
      </c>
      <c r="I453" s="504" t="b">
        <f t="shared" si="25"/>
        <v>1</v>
      </c>
      <c r="J453" s="504" t="b">
        <f t="shared" si="26"/>
        <v>0</v>
      </c>
      <c r="K453" s="504" t="str">
        <f t="shared" si="27"/>
        <v>a1N36000009o6QyEAI</v>
      </c>
      <c r="L453" s="521" t="s">
        <v>1586</v>
      </c>
      <c r="M453" s="518"/>
      <c r="N453" s="518"/>
      <c r="O453" s="50"/>
      <c r="AM453" s="5"/>
      <c r="AN453" s="5"/>
    </row>
    <row r="454" spans="1:40" ht="283.5" x14ac:dyDescent="0.25">
      <c r="A454" s="410">
        <v>61</v>
      </c>
      <c r="B454" s="428" t="str">
        <f t="shared" si="24"/>
        <v/>
      </c>
      <c r="C454" s="502" t="str">
        <f ca="1">TEXT(IFERROR(INDEX('Overview - Section A'!$A$37:$A$44,MATCH(G454,'Overview - Section A'!$U$37:$U$44,0)),""),"d-mmm-yy") &amp;" to " &amp; TEXT(IFERROR(INDEX('Overview - Section A'!$E$37:$E$44,MATCH(G454,'Overview - Section A'!$U$37:$U$44,0)),""),"d-mmm-yy")</f>
        <v>d-janv-yy to d-juin-yy</v>
      </c>
      <c r="D454" s="518"/>
      <c r="E454" s="518"/>
      <c r="F454" s="519"/>
      <c r="G454" s="520" t="s">
        <v>462</v>
      </c>
      <c r="H454" s="520">
        <v>43281</v>
      </c>
      <c r="I454" s="504" t="b">
        <f t="shared" si="25"/>
        <v>1</v>
      </c>
      <c r="J454" s="504" t="b">
        <f t="shared" si="26"/>
        <v>0</v>
      </c>
      <c r="K454" s="504" t="str">
        <f t="shared" si="27"/>
        <v>a1N36000009o6QzEAI</v>
      </c>
      <c r="L454" s="521" t="s">
        <v>1587</v>
      </c>
      <c r="M454" s="518"/>
      <c r="N454" s="518"/>
      <c r="O454" s="50"/>
      <c r="AM454" s="5"/>
      <c r="AN454" s="5"/>
    </row>
    <row r="455" spans="1:40" ht="283.5" x14ac:dyDescent="0.25">
      <c r="A455" s="410">
        <v>61</v>
      </c>
      <c r="B455" s="428" t="str">
        <f t="shared" si="24"/>
        <v/>
      </c>
      <c r="C455" s="502" t="str">
        <f ca="1">TEXT(IFERROR(INDEX('Overview - Section A'!$A$37:$A$44,MATCH(G455,'Overview - Section A'!$U$37:$U$44,0)),""),"d-mmm-yy") &amp;" to " &amp; TEXT(IFERROR(INDEX('Overview - Section A'!$E$37:$E$44,MATCH(G455,'Overview - Section A'!$U$37:$U$44,0)),""),"d-mmm-yy")</f>
        <v>d-juil-yy to d-déc-yy</v>
      </c>
      <c r="D455" s="518"/>
      <c r="E455" s="518"/>
      <c r="F455" s="519"/>
      <c r="G455" s="520" t="s">
        <v>464</v>
      </c>
      <c r="H455" s="520">
        <v>43465</v>
      </c>
      <c r="I455" s="504" t="b">
        <f t="shared" si="25"/>
        <v>1</v>
      </c>
      <c r="J455" s="504" t="b">
        <f t="shared" si="26"/>
        <v>0</v>
      </c>
      <c r="K455" s="504" t="str">
        <f t="shared" si="27"/>
        <v>a1N36000009o6QzEAI</v>
      </c>
      <c r="L455" s="521" t="s">
        <v>1588</v>
      </c>
      <c r="M455" s="518"/>
      <c r="N455" s="518"/>
      <c r="O455" s="50"/>
      <c r="AM455" s="5"/>
      <c r="AN455" s="5"/>
    </row>
    <row r="456" spans="1:40" ht="283.5" x14ac:dyDescent="0.25">
      <c r="A456" s="410">
        <v>61</v>
      </c>
      <c r="B456" s="428" t="str">
        <f t="shared" si="24"/>
        <v/>
      </c>
      <c r="C456" s="502" t="str">
        <f ca="1">TEXT(IFERROR(INDEX('Overview - Section A'!$A$37:$A$44,MATCH(G456,'Overview - Section A'!$U$37:$U$44,0)),""),"d-mmm-yy") &amp;" to " &amp; TEXT(IFERROR(INDEX('Overview - Section A'!$E$37:$E$44,MATCH(G456,'Overview - Section A'!$U$37:$U$44,0)),""),"d-mmm-yy")</f>
        <v>d-janv-yy to d-juin-yy</v>
      </c>
      <c r="D456" s="518"/>
      <c r="E456" s="518"/>
      <c r="F456" s="519"/>
      <c r="G456" s="520" t="s">
        <v>466</v>
      </c>
      <c r="H456" s="520">
        <v>43646</v>
      </c>
      <c r="I456" s="504" t="b">
        <f t="shared" si="25"/>
        <v>1</v>
      </c>
      <c r="J456" s="504" t="b">
        <f t="shared" si="26"/>
        <v>0</v>
      </c>
      <c r="K456" s="504" t="str">
        <f t="shared" si="27"/>
        <v>a1N36000009o6QzEAI</v>
      </c>
      <c r="L456" s="521" t="s">
        <v>1589</v>
      </c>
      <c r="M456" s="518"/>
      <c r="N456" s="518"/>
      <c r="O456" s="50"/>
      <c r="AM456" s="5"/>
      <c r="AN456" s="5"/>
    </row>
    <row r="457" spans="1:40" ht="283.5" x14ac:dyDescent="0.25">
      <c r="A457" s="410">
        <v>61</v>
      </c>
      <c r="B457" s="428" t="str">
        <f t="shared" si="24"/>
        <v/>
      </c>
      <c r="C457" s="502" t="str">
        <f ca="1">TEXT(IFERROR(INDEX('Overview - Section A'!$A$37:$A$44,MATCH(G457,'Overview - Section A'!$U$37:$U$44,0)),""),"d-mmm-yy") &amp;" to " &amp; TEXT(IFERROR(INDEX('Overview - Section A'!$E$37:$E$44,MATCH(G457,'Overview - Section A'!$U$37:$U$44,0)),""),"d-mmm-yy")</f>
        <v>d-juil-yy to d-déc-yy</v>
      </c>
      <c r="D457" s="518"/>
      <c r="E457" s="518"/>
      <c r="F457" s="519"/>
      <c r="G457" s="520" t="s">
        <v>468</v>
      </c>
      <c r="H457" s="520">
        <v>43830</v>
      </c>
      <c r="I457" s="504" t="b">
        <f t="shared" si="25"/>
        <v>1</v>
      </c>
      <c r="J457" s="504" t="b">
        <f t="shared" si="26"/>
        <v>0</v>
      </c>
      <c r="K457" s="504" t="str">
        <f t="shared" si="27"/>
        <v>a1N36000009o6QzEAI</v>
      </c>
      <c r="L457" s="521" t="s">
        <v>1590</v>
      </c>
      <c r="M457" s="518"/>
      <c r="N457" s="518"/>
      <c r="O457" s="50"/>
      <c r="AM457" s="5"/>
      <c r="AN457" s="5"/>
    </row>
    <row r="458" spans="1:40" ht="283.5" x14ac:dyDescent="0.25">
      <c r="A458" s="410">
        <v>61</v>
      </c>
      <c r="B458" s="428" t="str">
        <f t="shared" si="24"/>
        <v/>
      </c>
      <c r="C458" s="502" t="str">
        <f ca="1">TEXT(IFERROR(INDEX('Overview - Section A'!$A$37:$A$44,MATCH(G458,'Overview - Section A'!$U$37:$U$44,0)),""),"d-mmm-yy") &amp;" to " &amp; TEXT(IFERROR(INDEX('Overview - Section A'!$E$37:$E$44,MATCH(G458,'Overview - Section A'!$U$37:$U$44,0)),""),"d-mmm-yy")</f>
        <v>d-janv-yy to d-juin-yy</v>
      </c>
      <c r="D458" s="518"/>
      <c r="E458" s="518"/>
      <c r="F458" s="519"/>
      <c r="G458" s="520" t="s">
        <v>470</v>
      </c>
      <c r="H458" s="520">
        <v>44012</v>
      </c>
      <c r="I458" s="504" t="b">
        <f t="shared" si="25"/>
        <v>1</v>
      </c>
      <c r="J458" s="504" t="b">
        <f t="shared" si="26"/>
        <v>0</v>
      </c>
      <c r="K458" s="504" t="str">
        <f t="shared" si="27"/>
        <v>a1N36000009o6QzEAI</v>
      </c>
      <c r="L458" s="521" t="s">
        <v>1591</v>
      </c>
      <c r="M458" s="518"/>
      <c r="N458" s="518"/>
      <c r="O458" s="50"/>
      <c r="AM458" s="5"/>
      <c r="AN458" s="5"/>
    </row>
    <row r="459" spans="1:40" ht="283.5" x14ac:dyDescent="0.25">
      <c r="A459" s="410">
        <v>61</v>
      </c>
      <c r="B459" s="428" t="str">
        <f t="shared" si="24"/>
        <v/>
      </c>
      <c r="C459" s="502" t="str">
        <f ca="1">TEXT(IFERROR(INDEX('Overview - Section A'!$A$37:$A$44,MATCH(G459,'Overview - Section A'!$U$37:$U$44,0)),""),"d-mmm-yy") &amp;" to " &amp; TEXT(IFERROR(INDEX('Overview - Section A'!$E$37:$E$44,MATCH(G459,'Overview - Section A'!$U$37:$U$44,0)),""),"d-mmm-yy")</f>
        <v>d-juil-yy to d-déc-yy</v>
      </c>
      <c r="D459" s="518"/>
      <c r="E459" s="518"/>
      <c r="F459" s="519"/>
      <c r="G459" s="520" t="s">
        <v>473</v>
      </c>
      <c r="H459" s="520">
        <v>44196</v>
      </c>
      <c r="I459" s="504" t="b">
        <f t="shared" si="25"/>
        <v>1</v>
      </c>
      <c r="J459" s="504" t="b">
        <f t="shared" si="26"/>
        <v>0</v>
      </c>
      <c r="K459" s="504" t="str">
        <f t="shared" si="27"/>
        <v>a1N36000009o6QzEAI</v>
      </c>
      <c r="L459" s="521" t="s">
        <v>1592</v>
      </c>
      <c r="M459" s="518"/>
      <c r="N459" s="518"/>
      <c r="O459" s="50"/>
      <c r="AM459" s="5"/>
      <c r="AN459" s="5"/>
    </row>
    <row r="460" spans="1:40" ht="283.5" x14ac:dyDescent="0.25">
      <c r="A460" s="410">
        <v>62</v>
      </c>
      <c r="B460" s="428" t="str">
        <f t="shared" si="24"/>
        <v/>
      </c>
      <c r="C460" s="502" t="str">
        <f ca="1">TEXT(IFERROR(INDEX('Overview - Section A'!$A$37:$A$44,MATCH(G460,'Overview - Section A'!$U$37:$U$44,0)),""),"d-mmm-yy") &amp;" to " &amp; TEXT(IFERROR(INDEX('Overview - Section A'!$E$37:$E$44,MATCH(G460,'Overview - Section A'!$U$37:$U$44,0)),""),"d-mmm-yy")</f>
        <v>d-janv-yy to d-juin-yy</v>
      </c>
      <c r="D460" s="518"/>
      <c r="E460" s="518"/>
      <c r="F460" s="519"/>
      <c r="G460" s="520" t="s">
        <v>462</v>
      </c>
      <c r="H460" s="520">
        <v>43281</v>
      </c>
      <c r="I460" s="504" t="b">
        <f t="shared" si="25"/>
        <v>1</v>
      </c>
      <c r="J460" s="504" t="b">
        <f t="shared" si="26"/>
        <v>0</v>
      </c>
      <c r="K460" s="504" t="str">
        <f t="shared" si="27"/>
        <v>a1N36000009o6R0EAI</v>
      </c>
      <c r="L460" s="521" t="s">
        <v>1593</v>
      </c>
      <c r="M460" s="518"/>
      <c r="N460" s="518"/>
      <c r="O460" s="50"/>
      <c r="AM460" s="5"/>
      <c r="AN460" s="5"/>
    </row>
    <row r="461" spans="1:40" ht="283.5" x14ac:dyDescent="0.25">
      <c r="A461" s="410">
        <v>62</v>
      </c>
      <c r="B461" s="428" t="str">
        <f t="shared" si="24"/>
        <v/>
      </c>
      <c r="C461" s="502" t="str">
        <f ca="1">TEXT(IFERROR(INDEX('Overview - Section A'!$A$37:$A$44,MATCH(G461,'Overview - Section A'!$U$37:$U$44,0)),""),"d-mmm-yy") &amp;" to " &amp; TEXT(IFERROR(INDEX('Overview - Section A'!$E$37:$E$44,MATCH(G461,'Overview - Section A'!$U$37:$U$44,0)),""),"d-mmm-yy")</f>
        <v>d-juil-yy to d-déc-yy</v>
      </c>
      <c r="D461" s="518"/>
      <c r="E461" s="518"/>
      <c r="F461" s="519"/>
      <c r="G461" s="520" t="s">
        <v>464</v>
      </c>
      <c r="H461" s="520">
        <v>43465</v>
      </c>
      <c r="I461" s="504" t="b">
        <f t="shared" si="25"/>
        <v>1</v>
      </c>
      <c r="J461" s="504" t="b">
        <f t="shared" si="26"/>
        <v>0</v>
      </c>
      <c r="K461" s="504" t="str">
        <f t="shared" si="27"/>
        <v>a1N36000009o6R0EAI</v>
      </c>
      <c r="L461" s="521" t="s">
        <v>1594</v>
      </c>
      <c r="M461" s="518"/>
      <c r="N461" s="518"/>
      <c r="O461" s="50"/>
      <c r="AM461" s="5"/>
      <c r="AN461" s="5"/>
    </row>
    <row r="462" spans="1:40" ht="283.5" x14ac:dyDescent="0.25">
      <c r="A462" s="410">
        <v>62</v>
      </c>
      <c r="B462" s="428" t="str">
        <f t="shared" si="24"/>
        <v/>
      </c>
      <c r="C462" s="502" t="str">
        <f ca="1">TEXT(IFERROR(INDEX('Overview - Section A'!$A$37:$A$44,MATCH(G462,'Overview - Section A'!$U$37:$U$44,0)),""),"d-mmm-yy") &amp;" to " &amp; TEXT(IFERROR(INDEX('Overview - Section A'!$E$37:$E$44,MATCH(G462,'Overview - Section A'!$U$37:$U$44,0)),""),"d-mmm-yy")</f>
        <v>d-janv-yy to d-juin-yy</v>
      </c>
      <c r="D462" s="518"/>
      <c r="E462" s="518"/>
      <c r="F462" s="519"/>
      <c r="G462" s="520" t="s">
        <v>466</v>
      </c>
      <c r="H462" s="520">
        <v>43646</v>
      </c>
      <c r="I462" s="504" t="b">
        <f t="shared" si="25"/>
        <v>1</v>
      </c>
      <c r="J462" s="504" t="b">
        <f t="shared" si="26"/>
        <v>0</v>
      </c>
      <c r="K462" s="504" t="str">
        <f t="shared" si="27"/>
        <v>a1N36000009o6R0EAI</v>
      </c>
      <c r="L462" s="521" t="s">
        <v>1595</v>
      </c>
      <c r="M462" s="518"/>
      <c r="N462" s="518"/>
      <c r="O462" s="50"/>
      <c r="AM462" s="5"/>
      <c r="AN462" s="5"/>
    </row>
    <row r="463" spans="1:40" ht="283.5" x14ac:dyDescent="0.25">
      <c r="A463" s="410">
        <v>62</v>
      </c>
      <c r="B463" s="428" t="str">
        <f t="shared" si="24"/>
        <v/>
      </c>
      <c r="C463" s="502" t="str">
        <f ca="1">TEXT(IFERROR(INDEX('Overview - Section A'!$A$37:$A$44,MATCH(G463,'Overview - Section A'!$U$37:$U$44,0)),""),"d-mmm-yy") &amp;" to " &amp; TEXT(IFERROR(INDEX('Overview - Section A'!$E$37:$E$44,MATCH(G463,'Overview - Section A'!$U$37:$U$44,0)),""),"d-mmm-yy")</f>
        <v>d-juil-yy to d-déc-yy</v>
      </c>
      <c r="D463" s="518"/>
      <c r="E463" s="518"/>
      <c r="F463" s="519"/>
      <c r="G463" s="520" t="s">
        <v>468</v>
      </c>
      <c r="H463" s="520">
        <v>43830</v>
      </c>
      <c r="I463" s="504" t="b">
        <f t="shared" si="25"/>
        <v>1</v>
      </c>
      <c r="J463" s="504" t="b">
        <f t="shared" si="26"/>
        <v>0</v>
      </c>
      <c r="K463" s="504" t="str">
        <f t="shared" si="27"/>
        <v>a1N36000009o6R0EAI</v>
      </c>
      <c r="L463" s="521" t="s">
        <v>1596</v>
      </c>
      <c r="M463" s="518"/>
      <c r="N463" s="518"/>
      <c r="O463" s="50"/>
      <c r="AM463" s="5"/>
      <c r="AN463" s="5"/>
    </row>
    <row r="464" spans="1:40" ht="283.5" x14ac:dyDescent="0.25">
      <c r="A464" s="410">
        <v>62</v>
      </c>
      <c r="B464" s="428" t="str">
        <f t="shared" si="24"/>
        <v/>
      </c>
      <c r="C464" s="502" t="str">
        <f ca="1">TEXT(IFERROR(INDEX('Overview - Section A'!$A$37:$A$44,MATCH(G464,'Overview - Section A'!$U$37:$U$44,0)),""),"d-mmm-yy") &amp;" to " &amp; TEXT(IFERROR(INDEX('Overview - Section A'!$E$37:$E$44,MATCH(G464,'Overview - Section A'!$U$37:$U$44,0)),""),"d-mmm-yy")</f>
        <v>d-janv-yy to d-juin-yy</v>
      </c>
      <c r="D464" s="518"/>
      <c r="E464" s="518"/>
      <c r="F464" s="519"/>
      <c r="G464" s="520" t="s">
        <v>470</v>
      </c>
      <c r="H464" s="520">
        <v>44012</v>
      </c>
      <c r="I464" s="504" t="b">
        <f t="shared" si="25"/>
        <v>1</v>
      </c>
      <c r="J464" s="504" t="b">
        <f t="shared" si="26"/>
        <v>0</v>
      </c>
      <c r="K464" s="504" t="str">
        <f t="shared" si="27"/>
        <v>a1N36000009o6R0EAI</v>
      </c>
      <c r="L464" s="521" t="s">
        <v>1597</v>
      </c>
      <c r="M464" s="518"/>
      <c r="N464" s="518"/>
      <c r="O464" s="50"/>
      <c r="AM464" s="5"/>
      <c r="AN464" s="5"/>
    </row>
    <row r="465" spans="1:40" ht="283.5" x14ac:dyDescent="0.25">
      <c r="A465" s="410">
        <v>62</v>
      </c>
      <c r="B465" s="428" t="str">
        <f t="shared" si="24"/>
        <v/>
      </c>
      <c r="C465" s="502" t="str">
        <f ca="1">TEXT(IFERROR(INDEX('Overview - Section A'!$A$37:$A$44,MATCH(G465,'Overview - Section A'!$U$37:$U$44,0)),""),"d-mmm-yy") &amp;" to " &amp; TEXT(IFERROR(INDEX('Overview - Section A'!$E$37:$E$44,MATCH(G465,'Overview - Section A'!$U$37:$U$44,0)),""),"d-mmm-yy")</f>
        <v>d-juil-yy to d-déc-yy</v>
      </c>
      <c r="D465" s="518"/>
      <c r="E465" s="518"/>
      <c r="F465" s="519"/>
      <c r="G465" s="520" t="s">
        <v>473</v>
      </c>
      <c r="H465" s="520">
        <v>44196</v>
      </c>
      <c r="I465" s="504" t="b">
        <f t="shared" si="25"/>
        <v>1</v>
      </c>
      <c r="J465" s="504" t="b">
        <f t="shared" si="26"/>
        <v>0</v>
      </c>
      <c r="K465" s="504" t="str">
        <f t="shared" si="27"/>
        <v>a1N36000009o6R0EAI</v>
      </c>
      <c r="L465" s="521" t="s">
        <v>1598</v>
      </c>
      <c r="M465" s="518"/>
      <c r="N465" s="518"/>
      <c r="O465" s="50"/>
      <c r="AM465" s="5"/>
      <c r="AN465" s="5"/>
    </row>
    <row r="466" spans="1:40" ht="283.5" x14ac:dyDescent="0.25">
      <c r="A466" s="410">
        <v>63</v>
      </c>
      <c r="B466" s="428" t="str">
        <f t="shared" si="24"/>
        <v/>
      </c>
      <c r="C466" s="502" t="str">
        <f ca="1">TEXT(IFERROR(INDEX('Overview - Section A'!$A$37:$A$44,MATCH(G466,'Overview - Section A'!$U$37:$U$44,0)),""),"d-mmm-yy") &amp;" to " &amp; TEXT(IFERROR(INDEX('Overview - Section A'!$E$37:$E$44,MATCH(G466,'Overview - Section A'!$U$37:$U$44,0)),""),"d-mmm-yy")</f>
        <v>d-janv-yy to d-juin-yy</v>
      </c>
      <c r="D466" s="518"/>
      <c r="E466" s="518"/>
      <c r="F466" s="519"/>
      <c r="G466" s="520" t="s">
        <v>462</v>
      </c>
      <c r="H466" s="520">
        <v>43281</v>
      </c>
      <c r="I466" s="504" t="b">
        <f t="shared" si="25"/>
        <v>1</v>
      </c>
      <c r="J466" s="504" t="b">
        <f t="shared" si="26"/>
        <v>0</v>
      </c>
      <c r="K466" s="504" t="str">
        <f t="shared" si="27"/>
        <v>a1N36000009o6R1EAI</v>
      </c>
      <c r="L466" s="521" t="s">
        <v>1599</v>
      </c>
      <c r="M466" s="518"/>
      <c r="N466" s="518"/>
      <c r="O466" s="50"/>
      <c r="AM466" s="5"/>
      <c r="AN466" s="5"/>
    </row>
    <row r="467" spans="1:40" ht="283.5" x14ac:dyDescent="0.25">
      <c r="A467" s="410">
        <v>63</v>
      </c>
      <c r="B467" s="428" t="str">
        <f t="shared" si="24"/>
        <v/>
      </c>
      <c r="C467" s="502" t="str">
        <f ca="1">TEXT(IFERROR(INDEX('Overview - Section A'!$A$37:$A$44,MATCH(G467,'Overview - Section A'!$U$37:$U$44,0)),""),"d-mmm-yy") &amp;" to " &amp; TEXT(IFERROR(INDEX('Overview - Section A'!$E$37:$E$44,MATCH(G467,'Overview - Section A'!$U$37:$U$44,0)),""),"d-mmm-yy")</f>
        <v>d-juil-yy to d-déc-yy</v>
      </c>
      <c r="D467" s="518"/>
      <c r="E467" s="518"/>
      <c r="F467" s="519"/>
      <c r="G467" s="520" t="s">
        <v>464</v>
      </c>
      <c r="H467" s="520">
        <v>43465</v>
      </c>
      <c r="I467" s="504" t="b">
        <f t="shared" si="25"/>
        <v>1</v>
      </c>
      <c r="J467" s="504" t="b">
        <f t="shared" si="26"/>
        <v>0</v>
      </c>
      <c r="K467" s="504" t="str">
        <f t="shared" si="27"/>
        <v>a1N36000009o6R1EAI</v>
      </c>
      <c r="L467" s="521" t="s">
        <v>1600</v>
      </c>
      <c r="M467" s="518"/>
      <c r="N467" s="518"/>
      <c r="O467" s="50"/>
      <c r="AM467" s="5"/>
      <c r="AN467" s="5"/>
    </row>
    <row r="468" spans="1:40" ht="283.5" x14ac:dyDescent="0.25">
      <c r="A468" s="410">
        <v>63</v>
      </c>
      <c r="B468" s="428" t="str">
        <f t="shared" si="24"/>
        <v/>
      </c>
      <c r="C468" s="502" t="str">
        <f ca="1">TEXT(IFERROR(INDEX('Overview - Section A'!$A$37:$A$44,MATCH(G468,'Overview - Section A'!$U$37:$U$44,0)),""),"d-mmm-yy") &amp;" to " &amp; TEXT(IFERROR(INDEX('Overview - Section A'!$E$37:$E$44,MATCH(G468,'Overview - Section A'!$U$37:$U$44,0)),""),"d-mmm-yy")</f>
        <v>d-janv-yy to d-juin-yy</v>
      </c>
      <c r="D468" s="518"/>
      <c r="E468" s="518"/>
      <c r="F468" s="519"/>
      <c r="G468" s="520" t="s">
        <v>466</v>
      </c>
      <c r="H468" s="520">
        <v>43646</v>
      </c>
      <c r="I468" s="504" t="b">
        <f t="shared" si="25"/>
        <v>1</v>
      </c>
      <c r="J468" s="504" t="b">
        <f t="shared" si="26"/>
        <v>0</v>
      </c>
      <c r="K468" s="504" t="str">
        <f t="shared" si="27"/>
        <v>a1N36000009o6R1EAI</v>
      </c>
      <c r="L468" s="521" t="s">
        <v>1601</v>
      </c>
      <c r="M468" s="518"/>
      <c r="N468" s="518"/>
      <c r="O468" s="50"/>
      <c r="AM468" s="5"/>
      <c r="AN468" s="5"/>
    </row>
    <row r="469" spans="1:40" ht="283.5" x14ac:dyDescent="0.25">
      <c r="A469" s="410">
        <v>63</v>
      </c>
      <c r="B469" s="428" t="str">
        <f t="shared" si="24"/>
        <v/>
      </c>
      <c r="C469" s="502" t="str">
        <f ca="1">TEXT(IFERROR(INDEX('Overview - Section A'!$A$37:$A$44,MATCH(G469,'Overview - Section A'!$U$37:$U$44,0)),""),"d-mmm-yy") &amp;" to " &amp; TEXT(IFERROR(INDEX('Overview - Section A'!$E$37:$E$44,MATCH(G469,'Overview - Section A'!$U$37:$U$44,0)),""),"d-mmm-yy")</f>
        <v>d-juil-yy to d-déc-yy</v>
      </c>
      <c r="D469" s="518"/>
      <c r="E469" s="518"/>
      <c r="F469" s="519"/>
      <c r="G469" s="520" t="s">
        <v>468</v>
      </c>
      <c r="H469" s="520">
        <v>43830</v>
      </c>
      <c r="I469" s="504" t="b">
        <f t="shared" si="25"/>
        <v>1</v>
      </c>
      <c r="J469" s="504" t="b">
        <f t="shared" si="26"/>
        <v>0</v>
      </c>
      <c r="K469" s="504" t="str">
        <f t="shared" si="27"/>
        <v>a1N36000009o6R1EAI</v>
      </c>
      <c r="L469" s="521" t="s">
        <v>1602</v>
      </c>
      <c r="M469" s="518"/>
      <c r="N469" s="518"/>
      <c r="O469" s="50"/>
      <c r="AM469" s="5"/>
      <c r="AN469" s="5"/>
    </row>
    <row r="470" spans="1:40" ht="283.5" x14ac:dyDescent="0.25">
      <c r="A470" s="410">
        <v>63</v>
      </c>
      <c r="B470" s="428" t="str">
        <f t="shared" si="24"/>
        <v/>
      </c>
      <c r="C470" s="502" t="str">
        <f ca="1">TEXT(IFERROR(INDEX('Overview - Section A'!$A$37:$A$44,MATCH(G470,'Overview - Section A'!$U$37:$U$44,0)),""),"d-mmm-yy") &amp;" to " &amp; TEXT(IFERROR(INDEX('Overview - Section A'!$E$37:$E$44,MATCH(G470,'Overview - Section A'!$U$37:$U$44,0)),""),"d-mmm-yy")</f>
        <v>d-janv-yy to d-juin-yy</v>
      </c>
      <c r="D470" s="518"/>
      <c r="E470" s="518"/>
      <c r="F470" s="519"/>
      <c r="G470" s="520" t="s">
        <v>470</v>
      </c>
      <c r="H470" s="520">
        <v>44012</v>
      </c>
      <c r="I470" s="504" t="b">
        <f t="shared" si="25"/>
        <v>1</v>
      </c>
      <c r="J470" s="504" t="b">
        <f t="shared" si="26"/>
        <v>0</v>
      </c>
      <c r="K470" s="504" t="str">
        <f t="shared" si="27"/>
        <v>a1N36000009o6R1EAI</v>
      </c>
      <c r="L470" s="521" t="s">
        <v>1603</v>
      </c>
      <c r="M470" s="518"/>
      <c r="N470" s="518"/>
      <c r="O470" s="50"/>
      <c r="AM470" s="5"/>
      <c r="AN470" s="5"/>
    </row>
    <row r="471" spans="1:40" ht="283.5" x14ac:dyDescent="0.25">
      <c r="A471" s="410">
        <v>63</v>
      </c>
      <c r="B471" s="428" t="str">
        <f t="shared" si="24"/>
        <v/>
      </c>
      <c r="C471" s="502" t="str">
        <f ca="1">TEXT(IFERROR(INDEX('Overview - Section A'!$A$37:$A$44,MATCH(G471,'Overview - Section A'!$U$37:$U$44,0)),""),"d-mmm-yy") &amp;" to " &amp; TEXT(IFERROR(INDEX('Overview - Section A'!$E$37:$E$44,MATCH(G471,'Overview - Section A'!$U$37:$U$44,0)),""),"d-mmm-yy")</f>
        <v>d-juil-yy to d-déc-yy</v>
      </c>
      <c r="D471" s="518"/>
      <c r="E471" s="518"/>
      <c r="F471" s="519"/>
      <c r="G471" s="520" t="s">
        <v>473</v>
      </c>
      <c r="H471" s="520">
        <v>44196</v>
      </c>
      <c r="I471" s="504" t="b">
        <f t="shared" si="25"/>
        <v>1</v>
      </c>
      <c r="J471" s="504" t="b">
        <f t="shared" si="26"/>
        <v>0</v>
      </c>
      <c r="K471" s="504" t="str">
        <f t="shared" si="27"/>
        <v>a1N36000009o6R1EAI</v>
      </c>
      <c r="L471" s="521" t="s">
        <v>1604</v>
      </c>
      <c r="M471" s="518"/>
      <c r="N471" s="518"/>
      <c r="O471" s="50"/>
      <c r="AM471" s="5"/>
      <c r="AN471" s="5"/>
    </row>
    <row r="472" spans="1:40" ht="283.5" x14ac:dyDescent="0.25">
      <c r="A472" s="410">
        <v>64</v>
      </c>
      <c r="B472" s="428" t="str">
        <f t="shared" si="24"/>
        <v/>
      </c>
      <c r="C472" s="502" t="str">
        <f ca="1">TEXT(IFERROR(INDEX('Overview - Section A'!$A$37:$A$44,MATCH(G472,'Overview - Section A'!$U$37:$U$44,0)),""),"d-mmm-yy") &amp;" to " &amp; TEXT(IFERROR(INDEX('Overview - Section A'!$E$37:$E$44,MATCH(G472,'Overview - Section A'!$U$37:$U$44,0)),""),"d-mmm-yy")</f>
        <v>d-janv-yy to d-juin-yy</v>
      </c>
      <c r="D472" s="518"/>
      <c r="E472" s="518"/>
      <c r="F472" s="519"/>
      <c r="G472" s="520" t="s">
        <v>462</v>
      </c>
      <c r="H472" s="520">
        <v>43281</v>
      </c>
      <c r="I472" s="504" t="b">
        <f t="shared" si="25"/>
        <v>1</v>
      </c>
      <c r="J472" s="504" t="b">
        <f t="shared" si="26"/>
        <v>0</v>
      </c>
      <c r="K472" s="504" t="str">
        <f t="shared" si="27"/>
        <v>a1N36000009o6R2EAI</v>
      </c>
      <c r="L472" s="521" t="s">
        <v>1605</v>
      </c>
      <c r="M472" s="518"/>
      <c r="N472" s="518"/>
      <c r="O472" s="50"/>
      <c r="AM472" s="5"/>
      <c r="AN472" s="5"/>
    </row>
    <row r="473" spans="1:40" ht="283.5" x14ac:dyDescent="0.25">
      <c r="A473" s="410">
        <v>64</v>
      </c>
      <c r="B473" s="428" t="str">
        <f t="shared" si="24"/>
        <v/>
      </c>
      <c r="C473" s="502" t="str">
        <f ca="1">TEXT(IFERROR(INDEX('Overview - Section A'!$A$37:$A$44,MATCH(G473,'Overview - Section A'!$U$37:$U$44,0)),""),"d-mmm-yy") &amp;" to " &amp; TEXT(IFERROR(INDEX('Overview - Section A'!$E$37:$E$44,MATCH(G473,'Overview - Section A'!$U$37:$U$44,0)),""),"d-mmm-yy")</f>
        <v>d-juil-yy to d-déc-yy</v>
      </c>
      <c r="D473" s="518"/>
      <c r="E473" s="518"/>
      <c r="F473" s="519"/>
      <c r="G473" s="520" t="s">
        <v>464</v>
      </c>
      <c r="H473" s="520">
        <v>43465</v>
      </c>
      <c r="I473" s="504" t="b">
        <f t="shared" si="25"/>
        <v>1</v>
      </c>
      <c r="J473" s="504" t="b">
        <f t="shared" si="26"/>
        <v>0</v>
      </c>
      <c r="K473" s="504" t="str">
        <f t="shared" si="27"/>
        <v>a1N36000009o6R2EAI</v>
      </c>
      <c r="L473" s="521" t="s">
        <v>1606</v>
      </c>
      <c r="M473" s="518"/>
      <c r="N473" s="518"/>
      <c r="O473" s="50"/>
      <c r="AM473" s="5"/>
      <c r="AN473" s="5"/>
    </row>
    <row r="474" spans="1:40" ht="283.5" x14ac:dyDescent="0.25">
      <c r="A474" s="410">
        <v>64</v>
      </c>
      <c r="B474" s="428" t="str">
        <f t="shared" si="24"/>
        <v/>
      </c>
      <c r="C474" s="502" t="str">
        <f ca="1">TEXT(IFERROR(INDEX('Overview - Section A'!$A$37:$A$44,MATCH(G474,'Overview - Section A'!$U$37:$U$44,0)),""),"d-mmm-yy") &amp;" to " &amp; TEXT(IFERROR(INDEX('Overview - Section A'!$E$37:$E$44,MATCH(G474,'Overview - Section A'!$U$37:$U$44,0)),""),"d-mmm-yy")</f>
        <v>d-janv-yy to d-juin-yy</v>
      </c>
      <c r="D474" s="518"/>
      <c r="E474" s="518"/>
      <c r="F474" s="519"/>
      <c r="G474" s="520" t="s">
        <v>466</v>
      </c>
      <c r="H474" s="520">
        <v>43646</v>
      </c>
      <c r="I474" s="504" t="b">
        <f t="shared" si="25"/>
        <v>1</v>
      </c>
      <c r="J474" s="504" t="b">
        <f t="shared" si="26"/>
        <v>0</v>
      </c>
      <c r="K474" s="504" t="str">
        <f t="shared" si="27"/>
        <v>a1N36000009o6R2EAI</v>
      </c>
      <c r="L474" s="521" t="s">
        <v>1607</v>
      </c>
      <c r="M474" s="518"/>
      <c r="N474" s="518"/>
      <c r="O474" s="50"/>
      <c r="AM474" s="5"/>
      <c r="AN474" s="5"/>
    </row>
    <row r="475" spans="1:40" ht="283.5" x14ac:dyDescent="0.25">
      <c r="A475" s="410">
        <v>64</v>
      </c>
      <c r="B475" s="428" t="str">
        <f t="shared" si="24"/>
        <v/>
      </c>
      <c r="C475" s="502" t="str">
        <f ca="1">TEXT(IFERROR(INDEX('Overview - Section A'!$A$37:$A$44,MATCH(G475,'Overview - Section A'!$U$37:$U$44,0)),""),"d-mmm-yy") &amp;" to " &amp; TEXT(IFERROR(INDEX('Overview - Section A'!$E$37:$E$44,MATCH(G475,'Overview - Section A'!$U$37:$U$44,0)),""),"d-mmm-yy")</f>
        <v>d-juil-yy to d-déc-yy</v>
      </c>
      <c r="D475" s="518"/>
      <c r="E475" s="518"/>
      <c r="F475" s="519"/>
      <c r="G475" s="520" t="s">
        <v>468</v>
      </c>
      <c r="H475" s="520">
        <v>43830</v>
      </c>
      <c r="I475" s="504" t="b">
        <f t="shared" si="25"/>
        <v>1</v>
      </c>
      <c r="J475" s="504" t="b">
        <f t="shared" si="26"/>
        <v>0</v>
      </c>
      <c r="K475" s="504" t="str">
        <f t="shared" si="27"/>
        <v>a1N36000009o6R2EAI</v>
      </c>
      <c r="L475" s="521" t="s">
        <v>1608</v>
      </c>
      <c r="M475" s="518"/>
      <c r="N475" s="518"/>
      <c r="O475" s="50"/>
      <c r="AM475" s="5"/>
      <c r="AN475" s="5"/>
    </row>
    <row r="476" spans="1:40" ht="283.5" x14ac:dyDescent="0.25">
      <c r="A476" s="410">
        <v>64</v>
      </c>
      <c r="B476" s="428" t="str">
        <f t="shared" si="24"/>
        <v/>
      </c>
      <c r="C476" s="502" t="str">
        <f ca="1">TEXT(IFERROR(INDEX('Overview - Section A'!$A$37:$A$44,MATCH(G476,'Overview - Section A'!$U$37:$U$44,0)),""),"d-mmm-yy") &amp;" to " &amp; TEXT(IFERROR(INDEX('Overview - Section A'!$E$37:$E$44,MATCH(G476,'Overview - Section A'!$U$37:$U$44,0)),""),"d-mmm-yy")</f>
        <v>d-janv-yy to d-juin-yy</v>
      </c>
      <c r="D476" s="518"/>
      <c r="E476" s="518"/>
      <c r="F476" s="519"/>
      <c r="G476" s="520" t="s">
        <v>470</v>
      </c>
      <c r="H476" s="520">
        <v>44012</v>
      </c>
      <c r="I476" s="504" t="b">
        <f t="shared" si="25"/>
        <v>1</v>
      </c>
      <c r="J476" s="504" t="b">
        <f t="shared" si="26"/>
        <v>0</v>
      </c>
      <c r="K476" s="504" t="str">
        <f t="shared" si="27"/>
        <v>a1N36000009o6R2EAI</v>
      </c>
      <c r="L476" s="521" t="s">
        <v>1609</v>
      </c>
      <c r="M476" s="518"/>
      <c r="N476" s="518"/>
      <c r="O476" s="50"/>
      <c r="AM476" s="5"/>
      <c r="AN476" s="5"/>
    </row>
    <row r="477" spans="1:40" ht="283.5" x14ac:dyDescent="0.25">
      <c r="A477" s="410">
        <v>64</v>
      </c>
      <c r="B477" s="428" t="str">
        <f t="shared" si="24"/>
        <v/>
      </c>
      <c r="C477" s="502" t="str">
        <f ca="1">TEXT(IFERROR(INDEX('Overview - Section A'!$A$37:$A$44,MATCH(G477,'Overview - Section A'!$U$37:$U$44,0)),""),"d-mmm-yy") &amp;" to " &amp; TEXT(IFERROR(INDEX('Overview - Section A'!$E$37:$E$44,MATCH(G477,'Overview - Section A'!$U$37:$U$44,0)),""),"d-mmm-yy")</f>
        <v>d-juil-yy to d-déc-yy</v>
      </c>
      <c r="D477" s="518"/>
      <c r="E477" s="518"/>
      <c r="F477" s="519"/>
      <c r="G477" s="520" t="s">
        <v>473</v>
      </c>
      <c r="H477" s="520">
        <v>44196</v>
      </c>
      <c r="I477" s="504" t="b">
        <f t="shared" si="25"/>
        <v>1</v>
      </c>
      <c r="J477" s="504" t="b">
        <f t="shared" si="26"/>
        <v>0</v>
      </c>
      <c r="K477" s="504" t="str">
        <f t="shared" si="27"/>
        <v>a1N36000009o6R2EAI</v>
      </c>
      <c r="L477" s="521" t="s">
        <v>1610</v>
      </c>
      <c r="M477" s="518"/>
      <c r="N477" s="518"/>
      <c r="O477" s="50"/>
      <c r="AM477" s="5"/>
      <c r="AN477" s="5"/>
    </row>
    <row r="478" spans="1:40" ht="283.5" x14ac:dyDescent="0.25">
      <c r="A478" s="410">
        <v>65</v>
      </c>
      <c r="B478" s="428" t="str">
        <f t="shared" ref="B478:B541" si="28">IF(A478=A477,"",IF(VLOOKUP(A478,$A$8:$D$90,4,FALSE)=0,"",VLOOKUP(A478,$A$8:$D$90,4,FALSE)))</f>
        <v/>
      </c>
      <c r="C478" s="502" t="str">
        <f ca="1">TEXT(IFERROR(INDEX('Overview - Section A'!$A$37:$A$44,MATCH(G478,'Overview - Section A'!$U$37:$U$44,0)),""),"d-mmm-yy") &amp;" to " &amp; TEXT(IFERROR(INDEX('Overview - Section A'!$E$37:$E$44,MATCH(G478,'Overview - Section A'!$U$37:$U$44,0)),""),"d-mmm-yy")</f>
        <v>d-janv-yy to d-juin-yy</v>
      </c>
      <c r="D478" s="518"/>
      <c r="E478" s="518"/>
      <c r="F478" s="519"/>
      <c r="G478" s="520" t="s">
        <v>462</v>
      </c>
      <c r="H478" s="520">
        <v>43281</v>
      </c>
      <c r="I478" s="504" t="b">
        <f t="shared" ref="I478:I541" si="29">IFERROR(TRUE,FALSE)</f>
        <v>1</v>
      </c>
      <c r="J478" s="504" t="b">
        <f t="shared" ref="J478:J541" si="30">IFERROR(IF(VLOOKUP(A478,$A$8:$D$90,4,FALSE)&lt;&gt;"",TRUE,FALSE),FALSE)</f>
        <v>0</v>
      </c>
      <c r="K478" s="504" t="str">
        <f t="shared" ref="K478:K541" si="31">IFERROR(VLOOKUP(A478,$A$8:$T$90,20,FALSE),"")</f>
        <v>a1N36000009o6R3EAI</v>
      </c>
      <c r="L478" s="521" t="s">
        <v>1611</v>
      </c>
      <c r="M478" s="518"/>
      <c r="N478" s="518"/>
      <c r="O478" s="50"/>
      <c r="AM478" s="5"/>
      <c r="AN478" s="5"/>
    </row>
    <row r="479" spans="1:40" ht="283.5" x14ac:dyDescent="0.25">
      <c r="A479" s="410">
        <v>65</v>
      </c>
      <c r="B479" s="428" t="str">
        <f t="shared" si="28"/>
        <v/>
      </c>
      <c r="C479" s="502" t="str">
        <f ca="1">TEXT(IFERROR(INDEX('Overview - Section A'!$A$37:$A$44,MATCH(G479,'Overview - Section A'!$U$37:$U$44,0)),""),"d-mmm-yy") &amp;" to " &amp; TEXT(IFERROR(INDEX('Overview - Section A'!$E$37:$E$44,MATCH(G479,'Overview - Section A'!$U$37:$U$44,0)),""),"d-mmm-yy")</f>
        <v>d-juil-yy to d-déc-yy</v>
      </c>
      <c r="D479" s="518"/>
      <c r="E479" s="518"/>
      <c r="F479" s="519"/>
      <c r="G479" s="520" t="s">
        <v>464</v>
      </c>
      <c r="H479" s="520">
        <v>43465</v>
      </c>
      <c r="I479" s="504" t="b">
        <f t="shared" si="29"/>
        <v>1</v>
      </c>
      <c r="J479" s="504" t="b">
        <f t="shared" si="30"/>
        <v>0</v>
      </c>
      <c r="K479" s="504" t="str">
        <f t="shared" si="31"/>
        <v>a1N36000009o6R3EAI</v>
      </c>
      <c r="L479" s="521" t="s">
        <v>1612</v>
      </c>
      <c r="M479" s="518"/>
      <c r="N479" s="518"/>
      <c r="O479" s="50"/>
      <c r="AM479" s="5"/>
      <c r="AN479" s="5"/>
    </row>
    <row r="480" spans="1:40" ht="283.5" x14ac:dyDescent="0.25">
      <c r="A480" s="410">
        <v>65</v>
      </c>
      <c r="B480" s="428" t="str">
        <f t="shared" si="28"/>
        <v/>
      </c>
      <c r="C480" s="502" t="str">
        <f ca="1">TEXT(IFERROR(INDEX('Overview - Section A'!$A$37:$A$44,MATCH(G480,'Overview - Section A'!$U$37:$U$44,0)),""),"d-mmm-yy") &amp;" to " &amp; TEXT(IFERROR(INDEX('Overview - Section A'!$E$37:$E$44,MATCH(G480,'Overview - Section A'!$U$37:$U$44,0)),""),"d-mmm-yy")</f>
        <v>d-janv-yy to d-juin-yy</v>
      </c>
      <c r="D480" s="518"/>
      <c r="E480" s="518"/>
      <c r="F480" s="519"/>
      <c r="G480" s="520" t="s">
        <v>466</v>
      </c>
      <c r="H480" s="520">
        <v>43646</v>
      </c>
      <c r="I480" s="504" t="b">
        <f t="shared" si="29"/>
        <v>1</v>
      </c>
      <c r="J480" s="504" t="b">
        <f t="shared" si="30"/>
        <v>0</v>
      </c>
      <c r="K480" s="504" t="str">
        <f t="shared" si="31"/>
        <v>a1N36000009o6R3EAI</v>
      </c>
      <c r="L480" s="521" t="s">
        <v>1613</v>
      </c>
      <c r="M480" s="518"/>
      <c r="N480" s="518"/>
      <c r="O480" s="50"/>
      <c r="AM480" s="5"/>
      <c r="AN480" s="5"/>
    </row>
    <row r="481" spans="1:40" ht="283.5" x14ac:dyDescent="0.25">
      <c r="A481" s="410">
        <v>65</v>
      </c>
      <c r="B481" s="428" t="str">
        <f t="shared" si="28"/>
        <v/>
      </c>
      <c r="C481" s="502" t="str">
        <f ca="1">TEXT(IFERROR(INDEX('Overview - Section A'!$A$37:$A$44,MATCH(G481,'Overview - Section A'!$U$37:$U$44,0)),""),"d-mmm-yy") &amp;" to " &amp; TEXT(IFERROR(INDEX('Overview - Section A'!$E$37:$E$44,MATCH(G481,'Overview - Section A'!$U$37:$U$44,0)),""),"d-mmm-yy")</f>
        <v>d-juil-yy to d-déc-yy</v>
      </c>
      <c r="D481" s="518"/>
      <c r="E481" s="518"/>
      <c r="F481" s="519"/>
      <c r="G481" s="520" t="s">
        <v>468</v>
      </c>
      <c r="H481" s="520">
        <v>43830</v>
      </c>
      <c r="I481" s="504" t="b">
        <f t="shared" si="29"/>
        <v>1</v>
      </c>
      <c r="J481" s="504" t="b">
        <f t="shared" si="30"/>
        <v>0</v>
      </c>
      <c r="K481" s="504" t="str">
        <f t="shared" si="31"/>
        <v>a1N36000009o6R3EAI</v>
      </c>
      <c r="L481" s="521" t="s">
        <v>1614</v>
      </c>
      <c r="M481" s="518"/>
      <c r="N481" s="518"/>
      <c r="O481" s="50"/>
      <c r="AM481" s="5"/>
      <c r="AN481" s="5"/>
    </row>
    <row r="482" spans="1:40" ht="283.5" x14ac:dyDescent="0.25">
      <c r="A482" s="410">
        <v>65</v>
      </c>
      <c r="B482" s="428" t="str">
        <f t="shared" si="28"/>
        <v/>
      </c>
      <c r="C482" s="502" t="str">
        <f ca="1">TEXT(IFERROR(INDEX('Overview - Section A'!$A$37:$A$44,MATCH(G482,'Overview - Section A'!$U$37:$U$44,0)),""),"d-mmm-yy") &amp;" to " &amp; TEXT(IFERROR(INDEX('Overview - Section A'!$E$37:$E$44,MATCH(G482,'Overview - Section A'!$U$37:$U$44,0)),""),"d-mmm-yy")</f>
        <v>d-janv-yy to d-juin-yy</v>
      </c>
      <c r="D482" s="518"/>
      <c r="E482" s="518"/>
      <c r="F482" s="519"/>
      <c r="G482" s="520" t="s">
        <v>470</v>
      </c>
      <c r="H482" s="520">
        <v>44012</v>
      </c>
      <c r="I482" s="504" t="b">
        <f t="shared" si="29"/>
        <v>1</v>
      </c>
      <c r="J482" s="504" t="b">
        <f t="shared" si="30"/>
        <v>0</v>
      </c>
      <c r="K482" s="504" t="str">
        <f t="shared" si="31"/>
        <v>a1N36000009o6R3EAI</v>
      </c>
      <c r="L482" s="521" t="s">
        <v>1615</v>
      </c>
      <c r="M482" s="518"/>
      <c r="N482" s="518"/>
      <c r="O482" s="50"/>
      <c r="AM482" s="5"/>
      <c r="AN482" s="5"/>
    </row>
    <row r="483" spans="1:40" ht="283.5" x14ac:dyDescent="0.25">
      <c r="A483" s="410">
        <v>65</v>
      </c>
      <c r="B483" s="428" t="str">
        <f t="shared" si="28"/>
        <v/>
      </c>
      <c r="C483" s="502" t="str">
        <f ca="1">TEXT(IFERROR(INDEX('Overview - Section A'!$A$37:$A$44,MATCH(G483,'Overview - Section A'!$U$37:$U$44,0)),""),"d-mmm-yy") &amp;" to " &amp; TEXT(IFERROR(INDEX('Overview - Section A'!$E$37:$E$44,MATCH(G483,'Overview - Section A'!$U$37:$U$44,0)),""),"d-mmm-yy")</f>
        <v>d-juil-yy to d-déc-yy</v>
      </c>
      <c r="D483" s="518"/>
      <c r="E483" s="518"/>
      <c r="F483" s="519"/>
      <c r="G483" s="520" t="s">
        <v>473</v>
      </c>
      <c r="H483" s="520">
        <v>44196</v>
      </c>
      <c r="I483" s="504" t="b">
        <f t="shared" si="29"/>
        <v>1</v>
      </c>
      <c r="J483" s="504" t="b">
        <f t="shared" si="30"/>
        <v>0</v>
      </c>
      <c r="K483" s="504" t="str">
        <f t="shared" si="31"/>
        <v>a1N36000009o6R3EAI</v>
      </c>
      <c r="L483" s="521" t="s">
        <v>1616</v>
      </c>
      <c r="M483" s="518"/>
      <c r="N483" s="518"/>
      <c r="O483" s="50"/>
      <c r="AM483" s="5"/>
      <c r="AN483" s="5"/>
    </row>
    <row r="484" spans="1:40" ht="283.5" x14ac:dyDescent="0.25">
      <c r="A484" s="410">
        <v>66</v>
      </c>
      <c r="B484" s="428" t="str">
        <f t="shared" si="28"/>
        <v/>
      </c>
      <c r="C484" s="502" t="str">
        <f ca="1">TEXT(IFERROR(INDEX('Overview - Section A'!$A$37:$A$44,MATCH(G484,'Overview - Section A'!$U$37:$U$44,0)),""),"d-mmm-yy") &amp;" to " &amp; TEXT(IFERROR(INDEX('Overview - Section A'!$E$37:$E$44,MATCH(G484,'Overview - Section A'!$U$37:$U$44,0)),""),"d-mmm-yy")</f>
        <v>d-janv-yy to d-juin-yy</v>
      </c>
      <c r="D484" s="518"/>
      <c r="E484" s="518"/>
      <c r="F484" s="519"/>
      <c r="G484" s="520" t="s">
        <v>462</v>
      </c>
      <c r="H484" s="520">
        <v>43281</v>
      </c>
      <c r="I484" s="504" t="b">
        <f t="shared" si="29"/>
        <v>1</v>
      </c>
      <c r="J484" s="504" t="b">
        <f t="shared" si="30"/>
        <v>0</v>
      </c>
      <c r="K484" s="504" t="str">
        <f t="shared" si="31"/>
        <v>a1N36000009o6R4EAI</v>
      </c>
      <c r="L484" s="521" t="s">
        <v>1617</v>
      </c>
      <c r="M484" s="518"/>
      <c r="N484" s="518"/>
      <c r="O484" s="50"/>
      <c r="AM484" s="5"/>
      <c r="AN484" s="5"/>
    </row>
    <row r="485" spans="1:40" ht="283.5" x14ac:dyDescent="0.25">
      <c r="A485" s="410">
        <v>66</v>
      </c>
      <c r="B485" s="428" t="str">
        <f t="shared" si="28"/>
        <v/>
      </c>
      <c r="C485" s="502" t="str">
        <f ca="1">TEXT(IFERROR(INDEX('Overview - Section A'!$A$37:$A$44,MATCH(G485,'Overview - Section A'!$U$37:$U$44,0)),""),"d-mmm-yy") &amp;" to " &amp; TEXT(IFERROR(INDEX('Overview - Section A'!$E$37:$E$44,MATCH(G485,'Overview - Section A'!$U$37:$U$44,0)),""),"d-mmm-yy")</f>
        <v>d-juil-yy to d-déc-yy</v>
      </c>
      <c r="D485" s="518"/>
      <c r="E485" s="518"/>
      <c r="F485" s="519"/>
      <c r="G485" s="520" t="s">
        <v>464</v>
      </c>
      <c r="H485" s="520">
        <v>43465</v>
      </c>
      <c r="I485" s="504" t="b">
        <f t="shared" si="29"/>
        <v>1</v>
      </c>
      <c r="J485" s="504" t="b">
        <f t="shared" si="30"/>
        <v>0</v>
      </c>
      <c r="K485" s="504" t="str">
        <f t="shared" si="31"/>
        <v>a1N36000009o6R4EAI</v>
      </c>
      <c r="L485" s="521" t="s">
        <v>1618</v>
      </c>
      <c r="M485" s="518"/>
      <c r="N485" s="518"/>
      <c r="O485" s="50"/>
      <c r="AM485" s="5"/>
      <c r="AN485" s="5"/>
    </row>
    <row r="486" spans="1:40" ht="283.5" x14ac:dyDescent="0.25">
      <c r="A486" s="410">
        <v>66</v>
      </c>
      <c r="B486" s="428" t="str">
        <f t="shared" si="28"/>
        <v/>
      </c>
      <c r="C486" s="502" t="str">
        <f ca="1">TEXT(IFERROR(INDEX('Overview - Section A'!$A$37:$A$44,MATCH(G486,'Overview - Section A'!$U$37:$U$44,0)),""),"d-mmm-yy") &amp;" to " &amp; TEXT(IFERROR(INDEX('Overview - Section A'!$E$37:$E$44,MATCH(G486,'Overview - Section A'!$U$37:$U$44,0)),""),"d-mmm-yy")</f>
        <v>d-janv-yy to d-juin-yy</v>
      </c>
      <c r="D486" s="518"/>
      <c r="E486" s="518"/>
      <c r="F486" s="519"/>
      <c r="G486" s="520" t="s">
        <v>466</v>
      </c>
      <c r="H486" s="520">
        <v>43646</v>
      </c>
      <c r="I486" s="504" t="b">
        <f t="shared" si="29"/>
        <v>1</v>
      </c>
      <c r="J486" s="504" t="b">
        <f t="shared" si="30"/>
        <v>0</v>
      </c>
      <c r="K486" s="504" t="str">
        <f t="shared" si="31"/>
        <v>a1N36000009o6R4EAI</v>
      </c>
      <c r="L486" s="521" t="s">
        <v>1619</v>
      </c>
      <c r="M486" s="518"/>
      <c r="N486" s="518"/>
      <c r="O486" s="50"/>
      <c r="AM486" s="5"/>
      <c r="AN486" s="5"/>
    </row>
    <row r="487" spans="1:40" ht="283.5" x14ac:dyDescent="0.25">
      <c r="A487" s="410">
        <v>66</v>
      </c>
      <c r="B487" s="428" t="str">
        <f t="shared" si="28"/>
        <v/>
      </c>
      <c r="C487" s="502" t="str">
        <f ca="1">TEXT(IFERROR(INDEX('Overview - Section A'!$A$37:$A$44,MATCH(G487,'Overview - Section A'!$U$37:$U$44,0)),""),"d-mmm-yy") &amp;" to " &amp; TEXT(IFERROR(INDEX('Overview - Section A'!$E$37:$E$44,MATCH(G487,'Overview - Section A'!$U$37:$U$44,0)),""),"d-mmm-yy")</f>
        <v>d-juil-yy to d-déc-yy</v>
      </c>
      <c r="D487" s="518"/>
      <c r="E487" s="518"/>
      <c r="F487" s="519"/>
      <c r="G487" s="520" t="s">
        <v>468</v>
      </c>
      <c r="H487" s="520">
        <v>43830</v>
      </c>
      <c r="I487" s="504" t="b">
        <f t="shared" si="29"/>
        <v>1</v>
      </c>
      <c r="J487" s="504" t="b">
        <f t="shared" si="30"/>
        <v>0</v>
      </c>
      <c r="K487" s="504" t="str">
        <f t="shared" si="31"/>
        <v>a1N36000009o6R4EAI</v>
      </c>
      <c r="L487" s="521" t="s">
        <v>1620</v>
      </c>
      <c r="M487" s="518"/>
      <c r="N487" s="518"/>
      <c r="O487" s="50"/>
      <c r="AM487" s="5"/>
      <c r="AN487" s="5"/>
    </row>
    <row r="488" spans="1:40" ht="283.5" x14ac:dyDescent="0.25">
      <c r="A488" s="410">
        <v>66</v>
      </c>
      <c r="B488" s="428" t="str">
        <f t="shared" si="28"/>
        <v/>
      </c>
      <c r="C488" s="502" t="str">
        <f ca="1">TEXT(IFERROR(INDEX('Overview - Section A'!$A$37:$A$44,MATCH(G488,'Overview - Section A'!$U$37:$U$44,0)),""),"d-mmm-yy") &amp;" to " &amp; TEXT(IFERROR(INDEX('Overview - Section A'!$E$37:$E$44,MATCH(G488,'Overview - Section A'!$U$37:$U$44,0)),""),"d-mmm-yy")</f>
        <v>d-janv-yy to d-juin-yy</v>
      </c>
      <c r="D488" s="518"/>
      <c r="E488" s="518"/>
      <c r="F488" s="519"/>
      <c r="G488" s="520" t="s">
        <v>470</v>
      </c>
      <c r="H488" s="520">
        <v>44012</v>
      </c>
      <c r="I488" s="504" t="b">
        <f t="shared" si="29"/>
        <v>1</v>
      </c>
      <c r="J488" s="504" t="b">
        <f t="shared" si="30"/>
        <v>0</v>
      </c>
      <c r="K488" s="504" t="str">
        <f t="shared" si="31"/>
        <v>a1N36000009o6R4EAI</v>
      </c>
      <c r="L488" s="521" t="s">
        <v>1621</v>
      </c>
      <c r="M488" s="518"/>
      <c r="N488" s="518"/>
      <c r="O488" s="50"/>
      <c r="AM488" s="5"/>
      <c r="AN488" s="5"/>
    </row>
    <row r="489" spans="1:40" ht="283.5" x14ac:dyDescent="0.25">
      <c r="A489" s="410">
        <v>66</v>
      </c>
      <c r="B489" s="428" t="str">
        <f t="shared" si="28"/>
        <v/>
      </c>
      <c r="C489" s="502" t="str">
        <f ca="1">TEXT(IFERROR(INDEX('Overview - Section A'!$A$37:$A$44,MATCH(G489,'Overview - Section A'!$U$37:$U$44,0)),""),"d-mmm-yy") &amp;" to " &amp; TEXT(IFERROR(INDEX('Overview - Section A'!$E$37:$E$44,MATCH(G489,'Overview - Section A'!$U$37:$U$44,0)),""),"d-mmm-yy")</f>
        <v>d-juil-yy to d-déc-yy</v>
      </c>
      <c r="D489" s="518"/>
      <c r="E489" s="518"/>
      <c r="F489" s="519"/>
      <c r="G489" s="520" t="s">
        <v>473</v>
      </c>
      <c r="H489" s="520">
        <v>44196</v>
      </c>
      <c r="I489" s="504" t="b">
        <f t="shared" si="29"/>
        <v>1</v>
      </c>
      <c r="J489" s="504" t="b">
        <f t="shared" si="30"/>
        <v>0</v>
      </c>
      <c r="K489" s="504" t="str">
        <f t="shared" si="31"/>
        <v>a1N36000009o6R4EAI</v>
      </c>
      <c r="L489" s="521" t="s">
        <v>1622</v>
      </c>
      <c r="M489" s="518"/>
      <c r="N489" s="518"/>
      <c r="O489" s="50"/>
      <c r="AM489" s="5"/>
      <c r="AN489" s="5"/>
    </row>
    <row r="490" spans="1:40" ht="283.5" x14ac:dyDescent="0.25">
      <c r="A490" s="410">
        <v>67</v>
      </c>
      <c r="B490" s="428" t="str">
        <f t="shared" si="28"/>
        <v/>
      </c>
      <c r="C490" s="502" t="str">
        <f ca="1">TEXT(IFERROR(INDEX('Overview - Section A'!$A$37:$A$44,MATCH(G490,'Overview - Section A'!$U$37:$U$44,0)),""),"d-mmm-yy") &amp;" to " &amp; TEXT(IFERROR(INDEX('Overview - Section A'!$E$37:$E$44,MATCH(G490,'Overview - Section A'!$U$37:$U$44,0)),""),"d-mmm-yy")</f>
        <v>d-janv-yy to d-juin-yy</v>
      </c>
      <c r="D490" s="518"/>
      <c r="E490" s="518"/>
      <c r="F490" s="519"/>
      <c r="G490" s="520" t="s">
        <v>462</v>
      </c>
      <c r="H490" s="520">
        <v>43281</v>
      </c>
      <c r="I490" s="504" t="b">
        <f t="shared" si="29"/>
        <v>1</v>
      </c>
      <c r="J490" s="504" t="b">
        <f t="shared" si="30"/>
        <v>0</v>
      </c>
      <c r="K490" s="504" t="str">
        <f t="shared" si="31"/>
        <v>a1N36000009o6R5EAI</v>
      </c>
      <c r="L490" s="521" t="s">
        <v>1623</v>
      </c>
      <c r="M490" s="518"/>
      <c r="N490" s="518"/>
      <c r="O490" s="50"/>
      <c r="AM490" s="5"/>
      <c r="AN490" s="5"/>
    </row>
    <row r="491" spans="1:40" ht="283.5" x14ac:dyDescent="0.25">
      <c r="A491" s="410">
        <v>67</v>
      </c>
      <c r="B491" s="428" t="str">
        <f t="shared" si="28"/>
        <v/>
      </c>
      <c r="C491" s="502" t="str">
        <f ca="1">TEXT(IFERROR(INDEX('Overview - Section A'!$A$37:$A$44,MATCH(G491,'Overview - Section A'!$U$37:$U$44,0)),""),"d-mmm-yy") &amp;" to " &amp; TEXT(IFERROR(INDEX('Overview - Section A'!$E$37:$E$44,MATCH(G491,'Overview - Section A'!$U$37:$U$44,0)),""),"d-mmm-yy")</f>
        <v>d-juil-yy to d-déc-yy</v>
      </c>
      <c r="D491" s="518"/>
      <c r="E491" s="518"/>
      <c r="F491" s="519"/>
      <c r="G491" s="520" t="s">
        <v>464</v>
      </c>
      <c r="H491" s="520">
        <v>43465</v>
      </c>
      <c r="I491" s="504" t="b">
        <f t="shared" si="29"/>
        <v>1</v>
      </c>
      <c r="J491" s="504" t="b">
        <f t="shared" si="30"/>
        <v>0</v>
      </c>
      <c r="K491" s="504" t="str">
        <f t="shared" si="31"/>
        <v>a1N36000009o6R5EAI</v>
      </c>
      <c r="L491" s="521" t="s">
        <v>1624</v>
      </c>
      <c r="M491" s="518"/>
      <c r="N491" s="518"/>
      <c r="O491" s="50"/>
      <c r="AM491" s="5"/>
      <c r="AN491" s="5"/>
    </row>
    <row r="492" spans="1:40" ht="283.5" x14ac:dyDescent="0.25">
      <c r="A492" s="410">
        <v>67</v>
      </c>
      <c r="B492" s="428" t="str">
        <f t="shared" si="28"/>
        <v/>
      </c>
      <c r="C492" s="502" t="str">
        <f ca="1">TEXT(IFERROR(INDEX('Overview - Section A'!$A$37:$A$44,MATCH(G492,'Overview - Section A'!$U$37:$U$44,0)),""),"d-mmm-yy") &amp;" to " &amp; TEXT(IFERROR(INDEX('Overview - Section A'!$E$37:$E$44,MATCH(G492,'Overview - Section A'!$U$37:$U$44,0)),""),"d-mmm-yy")</f>
        <v>d-janv-yy to d-juin-yy</v>
      </c>
      <c r="D492" s="518"/>
      <c r="E492" s="518"/>
      <c r="F492" s="519"/>
      <c r="G492" s="520" t="s">
        <v>466</v>
      </c>
      <c r="H492" s="520">
        <v>43646</v>
      </c>
      <c r="I492" s="504" t="b">
        <f t="shared" si="29"/>
        <v>1</v>
      </c>
      <c r="J492" s="504" t="b">
        <f t="shared" si="30"/>
        <v>0</v>
      </c>
      <c r="K492" s="504" t="str">
        <f t="shared" si="31"/>
        <v>a1N36000009o6R5EAI</v>
      </c>
      <c r="L492" s="521" t="s">
        <v>1625</v>
      </c>
      <c r="M492" s="518"/>
      <c r="N492" s="518"/>
      <c r="O492" s="50"/>
      <c r="AM492" s="5"/>
      <c r="AN492" s="5"/>
    </row>
    <row r="493" spans="1:40" ht="283.5" x14ac:dyDescent="0.25">
      <c r="A493" s="410">
        <v>67</v>
      </c>
      <c r="B493" s="428" t="str">
        <f t="shared" si="28"/>
        <v/>
      </c>
      <c r="C493" s="502" t="str">
        <f ca="1">TEXT(IFERROR(INDEX('Overview - Section A'!$A$37:$A$44,MATCH(G493,'Overview - Section A'!$U$37:$U$44,0)),""),"d-mmm-yy") &amp;" to " &amp; TEXT(IFERROR(INDEX('Overview - Section A'!$E$37:$E$44,MATCH(G493,'Overview - Section A'!$U$37:$U$44,0)),""),"d-mmm-yy")</f>
        <v>d-juil-yy to d-déc-yy</v>
      </c>
      <c r="D493" s="518"/>
      <c r="E493" s="518"/>
      <c r="F493" s="519"/>
      <c r="G493" s="520" t="s">
        <v>468</v>
      </c>
      <c r="H493" s="520">
        <v>43830</v>
      </c>
      <c r="I493" s="504" t="b">
        <f t="shared" si="29"/>
        <v>1</v>
      </c>
      <c r="J493" s="504" t="b">
        <f t="shared" si="30"/>
        <v>0</v>
      </c>
      <c r="K493" s="504" t="str">
        <f t="shared" si="31"/>
        <v>a1N36000009o6R5EAI</v>
      </c>
      <c r="L493" s="521" t="s">
        <v>1626</v>
      </c>
      <c r="M493" s="518"/>
      <c r="N493" s="518"/>
      <c r="O493" s="50"/>
      <c r="AM493" s="5"/>
      <c r="AN493" s="5"/>
    </row>
    <row r="494" spans="1:40" ht="283.5" x14ac:dyDescent="0.25">
      <c r="A494" s="410">
        <v>67</v>
      </c>
      <c r="B494" s="428" t="str">
        <f t="shared" si="28"/>
        <v/>
      </c>
      <c r="C494" s="502" t="str">
        <f ca="1">TEXT(IFERROR(INDEX('Overview - Section A'!$A$37:$A$44,MATCH(G494,'Overview - Section A'!$U$37:$U$44,0)),""),"d-mmm-yy") &amp;" to " &amp; TEXT(IFERROR(INDEX('Overview - Section A'!$E$37:$E$44,MATCH(G494,'Overview - Section A'!$U$37:$U$44,0)),""),"d-mmm-yy")</f>
        <v>d-janv-yy to d-juin-yy</v>
      </c>
      <c r="D494" s="518"/>
      <c r="E494" s="518"/>
      <c r="F494" s="519"/>
      <c r="G494" s="520" t="s">
        <v>470</v>
      </c>
      <c r="H494" s="520">
        <v>44012</v>
      </c>
      <c r="I494" s="504" t="b">
        <f t="shared" si="29"/>
        <v>1</v>
      </c>
      <c r="J494" s="504" t="b">
        <f t="shared" si="30"/>
        <v>0</v>
      </c>
      <c r="K494" s="504" t="str">
        <f t="shared" si="31"/>
        <v>a1N36000009o6R5EAI</v>
      </c>
      <c r="L494" s="521" t="s">
        <v>1627</v>
      </c>
      <c r="M494" s="518"/>
      <c r="N494" s="518"/>
      <c r="O494" s="50"/>
      <c r="AM494" s="5"/>
      <c r="AN494" s="5"/>
    </row>
    <row r="495" spans="1:40" ht="283.5" x14ac:dyDescent="0.25">
      <c r="A495" s="410">
        <v>67</v>
      </c>
      <c r="B495" s="428" t="str">
        <f t="shared" si="28"/>
        <v/>
      </c>
      <c r="C495" s="502" t="str">
        <f ca="1">TEXT(IFERROR(INDEX('Overview - Section A'!$A$37:$A$44,MATCH(G495,'Overview - Section A'!$U$37:$U$44,0)),""),"d-mmm-yy") &amp;" to " &amp; TEXT(IFERROR(INDEX('Overview - Section A'!$E$37:$E$44,MATCH(G495,'Overview - Section A'!$U$37:$U$44,0)),""),"d-mmm-yy")</f>
        <v>d-juil-yy to d-déc-yy</v>
      </c>
      <c r="D495" s="518"/>
      <c r="E495" s="518"/>
      <c r="F495" s="519"/>
      <c r="G495" s="520" t="s">
        <v>473</v>
      </c>
      <c r="H495" s="520">
        <v>44196</v>
      </c>
      <c r="I495" s="504" t="b">
        <f t="shared" si="29"/>
        <v>1</v>
      </c>
      <c r="J495" s="504" t="b">
        <f t="shared" si="30"/>
        <v>0</v>
      </c>
      <c r="K495" s="504" t="str">
        <f t="shared" si="31"/>
        <v>a1N36000009o6R5EAI</v>
      </c>
      <c r="L495" s="521" t="s">
        <v>1628</v>
      </c>
      <c r="M495" s="518"/>
      <c r="N495" s="518"/>
      <c r="O495" s="50"/>
      <c r="AM495" s="5"/>
      <c r="AN495" s="5"/>
    </row>
    <row r="496" spans="1:40" ht="283.5" x14ac:dyDescent="0.25">
      <c r="A496" s="410">
        <v>68</v>
      </c>
      <c r="B496" s="428" t="str">
        <f t="shared" si="28"/>
        <v/>
      </c>
      <c r="C496" s="502" t="str">
        <f ca="1">TEXT(IFERROR(INDEX('Overview - Section A'!$A$37:$A$44,MATCH(G496,'Overview - Section A'!$U$37:$U$44,0)),""),"d-mmm-yy") &amp;" to " &amp; TEXT(IFERROR(INDEX('Overview - Section A'!$E$37:$E$44,MATCH(G496,'Overview - Section A'!$U$37:$U$44,0)),""),"d-mmm-yy")</f>
        <v>d-janv-yy to d-juin-yy</v>
      </c>
      <c r="D496" s="518"/>
      <c r="E496" s="518"/>
      <c r="F496" s="519"/>
      <c r="G496" s="520" t="s">
        <v>462</v>
      </c>
      <c r="H496" s="520">
        <v>43281</v>
      </c>
      <c r="I496" s="504" t="b">
        <f t="shared" si="29"/>
        <v>1</v>
      </c>
      <c r="J496" s="504" t="b">
        <f t="shared" si="30"/>
        <v>0</v>
      </c>
      <c r="K496" s="504" t="str">
        <f t="shared" si="31"/>
        <v>a1N36000009o6R6EAI</v>
      </c>
      <c r="L496" s="521" t="s">
        <v>1629</v>
      </c>
      <c r="M496" s="518"/>
      <c r="N496" s="518"/>
      <c r="O496" s="50"/>
      <c r="AM496" s="5"/>
      <c r="AN496" s="5"/>
    </row>
    <row r="497" spans="1:40" ht="283.5" x14ac:dyDescent="0.25">
      <c r="A497" s="410">
        <v>68</v>
      </c>
      <c r="B497" s="428" t="str">
        <f t="shared" si="28"/>
        <v/>
      </c>
      <c r="C497" s="502" t="str">
        <f ca="1">TEXT(IFERROR(INDEX('Overview - Section A'!$A$37:$A$44,MATCH(G497,'Overview - Section A'!$U$37:$U$44,0)),""),"d-mmm-yy") &amp;" to " &amp; TEXT(IFERROR(INDEX('Overview - Section A'!$E$37:$E$44,MATCH(G497,'Overview - Section A'!$U$37:$U$44,0)),""),"d-mmm-yy")</f>
        <v>d-juil-yy to d-déc-yy</v>
      </c>
      <c r="D497" s="518"/>
      <c r="E497" s="518"/>
      <c r="F497" s="519"/>
      <c r="G497" s="520" t="s">
        <v>464</v>
      </c>
      <c r="H497" s="520">
        <v>43465</v>
      </c>
      <c r="I497" s="504" t="b">
        <f t="shared" si="29"/>
        <v>1</v>
      </c>
      <c r="J497" s="504" t="b">
        <f t="shared" si="30"/>
        <v>0</v>
      </c>
      <c r="K497" s="504" t="str">
        <f t="shared" si="31"/>
        <v>a1N36000009o6R6EAI</v>
      </c>
      <c r="L497" s="521" t="s">
        <v>1630</v>
      </c>
      <c r="M497" s="518"/>
      <c r="N497" s="518"/>
      <c r="O497" s="50"/>
      <c r="AM497" s="5"/>
      <c r="AN497" s="5"/>
    </row>
    <row r="498" spans="1:40" ht="283.5" x14ac:dyDescent="0.25">
      <c r="A498" s="410">
        <v>68</v>
      </c>
      <c r="B498" s="428" t="str">
        <f t="shared" si="28"/>
        <v/>
      </c>
      <c r="C498" s="502" t="str">
        <f ca="1">TEXT(IFERROR(INDEX('Overview - Section A'!$A$37:$A$44,MATCH(G498,'Overview - Section A'!$U$37:$U$44,0)),""),"d-mmm-yy") &amp;" to " &amp; TEXT(IFERROR(INDEX('Overview - Section A'!$E$37:$E$44,MATCH(G498,'Overview - Section A'!$U$37:$U$44,0)),""),"d-mmm-yy")</f>
        <v>d-janv-yy to d-juin-yy</v>
      </c>
      <c r="D498" s="518"/>
      <c r="E498" s="518"/>
      <c r="F498" s="519"/>
      <c r="G498" s="520" t="s">
        <v>466</v>
      </c>
      <c r="H498" s="520">
        <v>43646</v>
      </c>
      <c r="I498" s="504" t="b">
        <f t="shared" si="29"/>
        <v>1</v>
      </c>
      <c r="J498" s="504" t="b">
        <f t="shared" si="30"/>
        <v>0</v>
      </c>
      <c r="K498" s="504" t="str">
        <f t="shared" si="31"/>
        <v>a1N36000009o6R6EAI</v>
      </c>
      <c r="L498" s="521" t="s">
        <v>1631</v>
      </c>
      <c r="M498" s="518"/>
      <c r="N498" s="518"/>
      <c r="O498" s="50"/>
      <c r="AM498" s="5"/>
      <c r="AN498" s="5"/>
    </row>
    <row r="499" spans="1:40" ht="283.5" x14ac:dyDescent="0.25">
      <c r="A499" s="410">
        <v>68</v>
      </c>
      <c r="B499" s="428" t="str">
        <f t="shared" si="28"/>
        <v/>
      </c>
      <c r="C499" s="502" t="str">
        <f ca="1">TEXT(IFERROR(INDEX('Overview - Section A'!$A$37:$A$44,MATCH(G499,'Overview - Section A'!$U$37:$U$44,0)),""),"d-mmm-yy") &amp;" to " &amp; TEXT(IFERROR(INDEX('Overview - Section A'!$E$37:$E$44,MATCH(G499,'Overview - Section A'!$U$37:$U$44,0)),""),"d-mmm-yy")</f>
        <v>d-juil-yy to d-déc-yy</v>
      </c>
      <c r="D499" s="518"/>
      <c r="E499" s="518"/>
      <c r="F499" s="519"/>
      <c r="G499" s="520" t="s">
        <v>468</v>
      </c>
      <c r="H499" s="520">
        <v>43830</v>
      </c>
      <c r="I499" s="504" t="b">
        <f t="shared" si="29"/>
        <v>1</v>
      </c>
      <c r="J499" s="504" t="b">
        <f t="shared" si="30"/>
        <v>0</v>
      </c>
      <c r="K499" s="504" t="str">
        <f t="shared" si="31"/>
        <v>a1N36000009o6R6EAI</v>
      </c>
      <c r="L499" s="521" t="s">
        <v>1632</v>
      </c>
      <c r="M499" s="518"/>
      <c r="N499" s="518"/>
      <c r="O499" s="50"/>
      <c r="AM499" s="5"/>
      <c r="AN499" s="5"/>
    </row>
    <row r="500" spans="1:40" ht="283.5" x14ac:dyDescent="0.25">
      <c r="A500" s="410">
        <v>68</v>
      </c>
      <c r="B500" s="428" t="str">
        <f t="shared" si="28"/>
        <v/>
      </c>
      <c r="C500" s="502" t="str">
        <f ca="1">TEXT(IFERROR(INDEX('Overview - Section A'!$A$37:$A$44,MATCH(G500,'Overview - Section A'!$U$37:$U$44,0)),""),"d-mmm-yy") &amp;" to " &amp; TEXT(IFERROR(INDEX('Overview - Section A'!$E$37:$E$44,MATCH(G500,'Overview - Section A'!$U$37:$U$44,0)),""),"d-mmm-yy")</f>
        <v>d-janv-yy to d-juin-yy</v>
      </c>
      <c r="D500" s="518"/>
      <c r="E500" s="518"/>
      <c r="F500" s="519"/>
      <c r="G500" s="520" t="s">
        <v>470</v>
      </c>
      <c r="H500" s="520">
        <v>44012</v>
      </c>
      <c r="I500" s="504" t="b">
        <f t="shared" si="29"/>
        <v>1</v>
      </c>
      <c r="J500" s="504" t="b">
        <f t="shared" si="30"/>
        <v>0</v>
      </c>
      <c r="K500" s="504" t="str">
        <f t="shared" si="31"/>
        <v>a1N36000009o6R6EAI</v>
      </c>
      <c r="L500" s="521" t="s">
        <v>1633</v>
      </c>
      <c r="M500" s="518"/>
      <c r="N500" s="518"/>
      <c r="O500" s="50"/>
      <c r="AM500" s="5"/>
      <c r="AN500" s="5"/>
    </row>
    <row r="501" spans="1:40" ht="283.5" x14ac:dyDescent="0.25">
      <c r="A501" s="410">
        <v>68</v>
      </c>
      <c r="B501" s="428" t="str">
        <f t="shared" si="28"/>
        <v/>
      </c>
      <c r="C501" s="502" t="str">
        <f ca="1">TEXT(IFERROR(INDEX('Overview - Section A'!$A$37:$A$44,MATCH(G501,'Overview - Section A'!$U$37:$U$44,0)),""),"d-mmm-yy") &amp;" to " &amp; TEXT(IFERROR(INDEX('Overview - Section A'!$E$37:$E$44,MATCH(G501,'Overview - Section A'!$U$37:$U$44,0)),""),"d-mmm-yy")</f>
        <v>d-juil-yy to d-déc-yy</v>
      </c>
      <c r="D501" s="518"/>
      <c r="E501" s="518"/>
      <c r="F501" s="519"/>
      <c r="G501" s="520" t="s">
        <v>473</v>
      </c>
      <c r="H501" s="520">
        <v>44196</v>
      </c>
      <c r="I501" s="504" t="b">
        <f t="shared" si="29"/>
        <v>1</v>
      </c>
      <c r="J501" s="504" t="b">
        <f t="shared" si="30"/>
        <v>0</v>
      </c>
      <c r="K501" s="504" t="str">
        <f t="shared" si="31"/>
        <v>a1N36000009o6R6EAI</v>
      </c>
      <c r="L501" s="521" t="s">
        <v>1634</v>
      </c>
      <c r="M501" s="518"/>
      <c r="N501" s="518"/>
      <c r="O501" s="50"/>
      <c r="AM501" s="5"/>
      <c r="AN501" s="5"/>
    </row>
    <row r="502" spans="1:40" ht="283.5" x14ac:dyDescent="0.25">
      <c r="A502" s="410">
        <v>69</v>
      </c>
      <c r="B502" s="428" t="str">
        <f t="shared" si="28"/>
        <v/>
      </c>
      <c r="C502" s="502" t="str">
        <f ca="1">TEXT(IFERROR(INDEX('Overview - Section A'!$A$37:$A$44,MATCH(G502,'Overview - Section A'!$U$37:$U$44,0)),""),"d-mmm-yy") &amp;" to " &amp; TEXT(IFERROR(INDEX('Overview - Section A'!$E$37:$E$44,MATCH(G502,'Overview - Section A'!$U$37:$U$44,0)),""),"d-mmm-yy")</f>
        <v>d-janv-yy to d-juin-yy</v>
      </c>
      <c r="D502" s="518"/>
      <c r="E502" s="518"/>
      <c r="F502" s="519"/>
      <c r="G502" s="520" t="s">
        <v>462</v>
      </c>
      <c r="H502" s="520">
        <v>43281</v>
      </c>
      <c r="I502" s="504" t="b">
        <f t="shared" si="29"/>
        <v>1</v>
      </c>
      <c r="J502" s="504" t="b">
        <f t="shared" si="30"/>
        <v>0</v>
      </c>
      <c r="K502" s="504" t="str">
        <f t="shared" si="31"/>
        <v>a1N36000009o6R7EAI</v>
      </c>
      <c r="L502" s="521" t="s">
        <v>1635</v>
      </c>
      <c r="M502" s="518"/>
      <c r="N502" s="518"/>
      <c r="O502" s="50"/>
      <c r="AM502" s="5"/>
      <c r="AN502" s="5"/>
    </row>
    <row r="503" spans="1:40" ht="283.5" x14ac:dyDescent="0.25">
      <c r="A503" s="410">
        <v>69</v>
      </c>
      <c r="B503" s="428" t="str">
        <f t="shared" si="28"/>
        <v/>
      </c>
      <c r="C503" s="502" t="str">
        <f ca="1">TEXT(IFERROR(INDEX('Overview - Section A'!$A$37:$A$44,MATCH(G503,'Overview - Section A'!$U$37:$U$44,0)),""),"d-mmm-yy") &amp;" to " &amp; TEXT(IFERROR(INDEX('Overview - Section A'!$E$37:$E$44,MATCH(G503,'Overview - Section A'!$U$37:$U$44,0)),""),"d-mmm-yy")</f>
        <v>d-juil-yy to d-déc-yy</v>
      </c>
      <c r="D503" s="518"/>
      <c r="E503" s="518"/>
      <c r="F503" s="519"/>
      <c r="G503" s="520" t="s">
        <v>464</v>
      </c>
      <c r="H503" s="520">
        <v>43465</v>
      </c>
      <c r="I503" s="504" t="b">
        <f t="shared" si="29"/>
        <v>1</v>
      </c>
      <c r="J503" s="504" t="b">
        <f t="shared" si="30"/>
        <v>0</v>
      </c>
      <c r="K503" s="504" t="str">
        <f t="shared" si="31"/>
        <v>a1N36000009o6R7EAI</v>
      </c>
      <c r="L503" s="521" t="s">
        <v>1636</v>
      </c>
      <c r="M503" s="518"/>
      <c r="N503" s="518"/>
      <c r="O503" s="50"/>
      <c r="AM503" s="5"/>
      <c r="AN503" s="5"/>
    </row>
    <row r="504" spans="1:40" ht="283.5" x14ac:dyDescent="0.25">
      <c r="A504" s="410">
        <v>69</v>
      </c>
      <c r="B504" s="428" t="str">
        <f t="shared" si="28"/>
        <v/>
      </c>
      <c r="C504" s="502" t="str">
        <f ca="1">TEXT(IFERROR(INDEX('Overview - Section A'!$A$37:$A$44,MATCH(G504,'Overview - Section A'!$U$37:$U$44,0)),""),"d-mmm-yy") &amp;" to " &amp; TEXT(IFERROR(INDEX('Overview - Section A'!$E$37:$E$44,MATCH(G504,'Overview - Section A'!$U$37:$U$44,0)),""),"d-mmm-yy")</f>
        <v>d-janv-yy to d-juin-yy</v>
      </c>
      <c r="D504" s="518"/>
      <c r="E504" s="518"/>
      <c r="F504" s="519"/>
      <c r="G504" s="520" t="s">
        <v>466</v>
      </c>
      <c r="H504" s="520">
        <v>43646</v>
      </c>
      <c r="I504" s="504" t="b">
        <f t="shared" si="29"/>
        <v>1</v>
      </c>
      <c r="J504" s="504" t="b">
        <f t="shared" si="30"/>
        <v>0</v>
      </c>
      <c r="K504" s="504" t="str">
        <f t="shared" si="31"/>
        <v>a1N36000009o6R7EAI</v>
      </c>
      <c r="L504" s="521" t="s">
        <v>1637</v>
      </c>
      <c r="M504" s="518"/>
      <c r="N504" s="518"/>
      <c r="O504" s="50"/>
      <c r="AM504" s="5"/>
      <c r="AN504" s="5"/>
    </row>
    <row r="505" spans="1:40" ht="283.5" x14ac:dyDescent="0.25">
      <c r="A505" s="410">
        <v>69</v>
      </c>
      <c r="B505" s="428" t="str">
        <f t="shared" si="28"/>
        <v/>
      </c>
      <c r="C505" s="502" t="str">
        <f ca="1">TEXT(IFERROR(INDEX('Overview - Section A'!$A$37:$A$44,MATCH(G505,'Overview - Section A'!$U$37:$U$44,0)),""),"d-mmm-yy") &amp;" to " &amp; TEXT(IFERROR(INDEX('Overview - Section A'!$E$37:$E$44,MATCH(G505,'Overview - Section A'!$U$37:$U$44,0)),""),"d-mmm-yy")</f>
        <v>d-juil-yy to d-déc-yy</v>
      </c>
      <c r="D505" s="518"/>
      <c r="E505" s="518"/>
      <c r="F505" s="519"/>
      <c r="G505" s="520" t="s">
        <v>468</v>
      </c>
      <c r="H505" s="520">
        <v>43830</v>
      </c>
      <c r="I505" s="504" t="b">
        <f t="shared" si="29"/>
        <v>1</v>
      </c>
      <c r="J505" s="504" t="b">
        <f t="shared" si="30"/>
        <v>0</v>
      </c>
      <c r="K505" s="504" t="str">
        <f t="shared" si="31"/>
        <v>a1N36000009o6R7EAI</v>
      </c>
      <c r="L505" s="521" t="s">
        <v>1638</v>
      </c>
      <c r="M505" s="518"/>
      <c r="N505" s="518"/>
      <c r="O505" s="50"/>
      <c r="AM505" s="5"/>
      <c r="AN505" s="5"/>
    </row>
    <row r="506" spans="1:40" ht="283.5" x14ac:dyDescent="0.25">
      <c r="A506" s="410">
        <v>69</v>
      </c>
      <c r="B506" s="428" t="str">
        <f t="shared" si="28"/>
        <v/>
      </c>
      <c r="C506" s="502" t="str">
        <f ca="1">TEXT(IFERROR(INDEX('Overview - Section A'!$A$37:$A$44,MATCH(G506,'Overview - Section A'!$U$37:$U$44,0)),""),"d-mmm-yy") &amp;" to " &amp; TEXT(IFERROR(INDEX('Overview - Section A'!$E$37:$E$44,MATCH(G506,'Overview - Section A'!$U$37:$U$44,0)),""),"d-mmm-yy")</f>
        <v>d-janv-yy to d-juin-yy</v>
      </c>
      <c r="D506" s="518"/>
      <c r="E506" s="518"/>
      <c r="F506" s="519"/>
      <c r="G506" s="520" t="s">
        <v>470</v>
      </c>
      <c r="H506" s="520">
        <v>44012</v>
      </c>
      <c r="I506" s="504" t="b">
        <f t="shared" si="29"/>
        <v>1</v>
      </c>
      <c r="J506" s="504" t="b">
        <f t="shared" si="30"/>
        <v>0</v>
      </c>
      <c r="K506" s="504" t="str">
        <f t="shared" si="31"/>
        <v>a1N36000009o6R7EAI</v>
      </c>
      <c r="L506" s="521" t="s">
        <v>1639</v>
      </c>
      <c r="M506" s="518"/>
      <c r="N506" s="518"/>
      <c r="O506" s="50"/>
      <c r="AM506" s="5"/>
      <c r="AN506" s="5"/>
    </row>
    <row r="507" spans="1:40" ht="283.5" x14ac:dyDescent="0.25">
      <c r="A507" s="410">
        <v>69</v>
      </c>
      <c r="B507" s="428" t="str">
        <f t="shared" si="28"/>
        <v/>
      </c>
      <c r="C507" s="502" t="str">
        <f ca="1">TEXT(IFERROR(INDEX('Overview - Section A'!$A$37:$A$44,MATCH(G507,'Overview - Section A'!$U$37:$U$44,0)),""),"d-mmm-yy") &amp;" to " &amp; TEXT(IFERROR(INDEX('Overview - Section A'!$E$37:$E$44,MATCH(G507,'Overview - Section A'!$U$37:$U$44,0)),""),"d-mmm-yy")</f>
        <v>d-juil-yy to d-déc-yy</v>
      </c>
      <c r="D507" s="518"/>
      <c r="E507" s="518"/>
      <c r="F507" s="519"/>
      <c r="G507" s="520" t="s">
        <v>473</v>
      </c>
      <c r="H507" s="520">
        <v>44196</v>
      </c>
      <c r="I507" s="504" t="b">
        <f t="shared" si="29"/>
        <v>1</v>
      </c>
      <c r="J507" s="504" t="b">
        <f t="shared" si="30"/>
        <v>0</v>
      </c>
      <c r="K507" s="504" t="str">
        <f t="shared" si="31"/>
        <v>a1N36000009o6R7EAI</v>
      </c>
      <c r="L507" s="521" t="s">
        <v>1640</v>
      </c>
      <c r="M507" s="518"/>
      <c r="N507" s="518"/>
      <c r="O507" s="50"/>
      <c r="AM507" s="5"/>
      <c r="AN507" s="5"/>
    </row>
    <row r="508" spans="1:40" ht="283.5" x14ac:dyDescent="0.25">
      <c r="A508" s="410">
        <v>70</v>
      </c>
      <c r="B508" s="428" t="str">
        <f t="shared" si="28"/>
        <v/>
      </c>
      <c r="C508" s="502" t="str">
        <f ca="1">TEXT(IFERROR(INDEX('Overview - Section A'!$A$37:$A$44,MATCH(G508,'Overview - Section A'!$U$37:$U$44,0)),""),"d-mmm-yy") &amp;" to " &amp; TEXT(IFERROR(INDEX('Overview - Section A'!$E$37:$E$44,MATCH(G508,'Overview - Section A'!$U$37:$U$44,0)),""),"d-mmm-yy")</f>
        <v>d-janv-yy to d-juin-yy</v>
      </c>
      <c r="D508" s="518"/>
      <c r="E508" s="518"/>
      <c r="F508" s="519"/>
      <c r="G508" s="520" t="s">
        <v>462</v>
      </c>
      <c r="H508" s="520">
        <v>43281</v>
      </c>
      <c r="I508" s="504" t="b">
        <f t="shared" si="29"/>
        <v>1</v>
      </c>
      <c r="J508" s="504" t="b">
        <f t="shared" si="30"/>
        <v>0</v>
      </c>
      <c r="K508" s="504" t="str">
        <f t="shared" si="31"/>
        <v>a1N36000009o6R8EAI</v>
      </c>
      <c r="L508" s="521" t="s">
        <v>1641</v>
      </c>
      <c r="M508" s="518"/>
      <c r="N508" s="518"/>
      <c r="O508" s="50"/>
      <c r="AM508" s="5"/>
      <c r="AN508" s="5"/>
    </row>
    <row r="509" spans="1:40" ht="283.5" x14ac:dyDescent="0.25">
      <c r="A509" s="410">
        <v>70</v>
      </c>
      <c r="B509" s="428" t="str">
        <f t="shared" si="28"/>
        <v/>
      </c>
      <c r="C509" s="502" t="str">
        <f ca="1">TEXT(IFERROR(INDEX('Overview - Section A'!$A$37:$A$44,MATCH(G509,'Overview - Section A'!$U$37:$U$44,0)),""),"d-mmm-yy") &amp;" to " &amp; TEXT(IFERROR(INDEX('Overview - Section A'!$E$37:$E$44,MATCH(G509,'Overview - Section A'!$U$37:$U$44,0)),""),"d-mmm-yy")</f>
        <v>d-juil-yy to d-déc-yy</v>
      </c>
      <c r="D509" s="518"/>
      <c r="E509" s="518"/>
      <c r="F509" s="519"/>
      <c r="G509" s="520" t="s">
        <v>464</v>
      </c>
      <c r="H509" s="520">
        <v>43465</v>
      </c>
      <c r="I509" s="504" t="b">
        <f t="shared" si="29"/>
        <v>1</v>
      </c>
      <c r="J509" s="504" t="b">
        <f t="shared" si="30"/>
        <v>0</v>
      </c>
      <c r="K509" s="504" t="str">
        <f t="shared" si="31"/>
        <v>a1N36000009o6R8EAI</v>
      </c>
      <c r="L509" s="521" t="s">
        <v>1642</v>
      </c>
      <c r="M509" s="518"/>
      <c r="N509" s="518"/>
      <c r="O509" s="50"/>
      <c r="AM509" s="5"/>
      <c r="AN509" s="5"/>
    </row>
    <row r="510" spans="1:40" ht="283.5" x14ac:dyDescent="0.25">
      <c r="A510" s="410">
        <v>70</v>
      </c>
      <c r="B510" s="428" t="str">
        <f t="shared" si="28"/>
        <v/>
      </c>
      <c r="C510" s="502" t="str">
        <f ca="1">TEXT(IFERROR(INDEX('Overview - Section A'!$A$37:$A$44,MATCH(G510,'Overview - Section A'!$U$37:$U$44,0)),""),"d-mmm-yy") &amp;" to " &amp; TEXT(IFERROR(INDEX('Overview - Section A'!$E$37:$E$44,MATCH(G510,'Overview - Section A'!$U$37:$U$44,0)),""),"d-mmm-yy")</f>
        <v>d-janv-yy to d-juin-yy</v>
      </c>
      <c r="D510" s="518"/>
      <c r="E510" s="518"/>
      <c r="F510" s="519"/>
      <c r="G510" s="520" t="s">
        <v>466</v>
      </c>
      <c r="H510" s="520">
        <v>43646</v>
      </c>
      <c r="I510" s="504" t="b">
        <f t="shared" si="29"/>
        <v>1</v>
      </c>
      <c r="J510" s="504" t="b">
        <f t="shared" si="30"/>
        <v>0</v>
      </c>
      <c r="K510" s="504" t="str">
        <f t="shared" si="31"/>
        <v>a1N36000009o6R8EAI</v>
      </c>
      <c r="L510" s="521" t="s">
        <v>1643</v>
      </c>
      <c r="M510" s="518"/>
      <c r="N510" s="518"/>
      <c r="O510" s="50"/>
      <c r="AM510" s="5"/>
      <c r="AN510" s="5"/>
    </row>
    <row r="511" spans="1:40" ht="283.5" x14ac:dyDescent="0.25">
      <c r="A511" s="410">
        <v>70</v>
      </c>
      <c r="B511" s="428" t="str">
        <f t="shared" si="28"/>
        <v/>
      </c>
      <c r="C511" s="502" t="str">
        <f ca="1">TEXT(IFERROR(INDEX('Overview - Section A'!$A$37:$A$44,MATCH(G511,'Overview - Section A'!$U$37:$U$44,0)),""),"d-mmm-yy") &amp;" to " &amp; TEXT(IFERROR(INDEX('Overview - Section A'!$E$37:$E$44,MATCH(G511,'Overview - Section A'!$U$37:$U$44,0)),""),"d-mmm-yy")</f>
        <v>d-juil-yy to d-déc-yy</v>
      </c>
      <c r="D511" s="518"/>
      <c r="E511" s="518"/>
      <c r="F511" s="519"/>
      <c r="G511" s="520" t="s">
        <v>468</v>
      </c>
      <c r="H511" s="520">
        <v>43830</v>
      </c>
      <c r="I511" s="504" t="b">
        <f t="shared" si="29"/>
        <v>1</v>
      </c>
      <c r="J511" s="504" t="b">
        <f t="shared" si="30"/>
        <v>0</v>
      </c>
      <c r="K511" s="504" t="str">
        <f t="shared" si="31"/>
        <v>a1N36000009o6R8EAI</v>
      </c>
      <c r="L511" s="521" t="s">
        <v>1644</v>
      </c>
      <c r="M511" s="518"/>
      <c r="N511" s="518"/>
      <c r="O511" s="50"/>
      <c r="AM511" s="5"/>
      <c r="AN511" s="5"/>
    </row>
    <row r="512" spans="1:40" ht="283.5" x14ac:dyDescent="0.25">
      <c r="A512" s="410">
        <v>70</v>
      </c>
      <c r="B512" s="428" t="str">
        <f t="shared" si="28"/>
        <v/>
      </c>
      <c r="C512" s="502" t="str">
        <f ca="1">TEXT(IFERROR(INDEX('Overview - Section A'!$A$37:$A$44,MATCH(G512,'Overview - Section A'!$U$37:$U$44,0)),""),"d-mmm-yy") &amp;" to " &amp; TEXT(IFERROR(INDEX('Overview - Section A'!$E$37:$E$44,MATCH(G512,'Overview - Section A'!$U$37:$U$44,0)),""),"d-mmm-yy")</f>
        <v>d-janv-yy to d-juin-yy</v>
      </c>
      <c r="D512" s="518"/>
      <c r="E512" s="518"/>
      <c r="F512" s="519"/>
      <c r="G512" s="520" t="s">
        <v>470</v>
      </c>
      <c r="H512" s="520">
        <v>44012</v>
      </c>
      <c r="I512" s="504" t="b">
        <f t="shared" si="29"/>
        <v>1</v>
      </c>
      <c r="J512" s="504" t="b">
        <f t="shared" si="30"/>
        <v>0</v>
      </c>
      <c r="K512" s="504" t="str">
        <f t="shared" si="31"/>
        <v>a1N36000009o6R8EAI</v>
      </c>
      <c r="L512" s="521" t="s">
        <v>1645</v>
      </c>
      <c r="M512" s="518"/>
      <c r="N512" s="518"/>
      <c r="O512" s="50"/>
      <c r="AM512" s="5"/>
      <c r="AN512" s="5"/>
    </row>
    <row r="513" spans="1:40" ht="283.5" x14ac:dyDescent="0.25">
      <c r="A513" s="410">
        <v>70</v>
      </c>
      <c r="B513" s="428" t="str">
        <f t="shared" si="28"/>
        <v/>
      </c>
      <c r="C513" s="502" t="str">
        <f ca="1">TEXT(IFERROR(INDEX('Overview - Section A'!$A$37:$A$44,MATCH(G513,'Overview - Section A'!$U$37:$U$44,0)),""),"d-mmm-yy") &amp;" to " &amp; TEXT(IFERROR(INDEX('Overview - Section A'!$E$37:$E$44,MATCH(G513,'Overview - Section A'!$U$37:$U$44,0)),""),"d-mmm-yy")</f>
        <v>d-juil-yy to d-déc-yy</v>
      </c>
      <c r="D513" s="518"/>
      <c r="E513" s="518"/>
      <c r="F513" s="519"/>
      <c r="G513" s="520" t="s">
        <v>473</v>
      </c>
      <c r="H513" s="520">
        <v>44196</v>
      </c>
      <c r="I513" s="504" t="b">
        <f t="shared" si="29"/>
        <v>1</v>
      </c>
      <c r="J513" s="504" t="b">
        <f t="shared" si="30"/>
        <v>0</v>
      </c>
      <c r="K513" s="504" t="str">
        <f t="shared" si="31"/>
        <v>a1N36000009o6R8EAI</v>
      </c>
      <c r="L513" s="521" t="s">
        <v>1646</v>
      </c>
      <c r="M513" s="518"/>
      <c r="N513" s="518"/>
      <c r="O513" s="50"/>
      <c r="AM513" s="5"/>
      <c r="AN513" s="5"/>
    </row>
    <row r="514" spans="1:40" ht="283.5" x14ac:dyDescent="0.25">
      <c r="A514" s="410">
        <v>71</v>
      </c>
      <c r="B514" s="428" t="str">
        <f t="shared" si="28"/>
        <v/>
      </c>
      <c r="C514" s="502" t="str">
        <f ca="1">TEXT(IFERROR(INDEX('Overview - Section A'!$A$37:$A$44,MATCH(G514,'Overview - Section A'!$U$37:$U$44,0)),""),"d-mmm-yy") &amp;" to " &amp; TEXT(IFERROR(INDEX('Overview - Section A'!$E$37:$E$44,MATCH(G514,'Overview - Section A'!$U$37:$U$44,0)),""),"d-mmm-yy")</f>
        <v>d-janv-yy to d-juin-yy</v>
      </c>
      <c r="D514" s="518"/>
      <c r="E514" s="518"/>
      <c r="F514" s="519"/>
      <c r="G514" s="520" t="s">
        <v>462</v>
      </c>
      <c r="H514" s="520">
        <v>43281</v>
      </c>
      <c r="I514" s="504" t="b">
        <f t="shared" si="29"/>
        <v>1</v>
      </c>
      <c r="J514" s="504" t="b">
        <f t="shared" si="30"/>
        <v>0</v>
      </c>
      <c r="K514" s="504" t="str">
        <f t="shared" si="31"/>
        <v>a1N36000009o6R9EAI</v>
      </c>
      <c r="L514" s="521" t="s">
        <v>1647</v>
      </c>
      <c r="M514" s="518"/>
      <c r="N514" s="518"/>
      <c r="O514" s="50"/>
      <c r="AM514" s="5"/>
      <c r="AN514" s="5"/>
    </row>
    <row r="515" spans="1:40" ht="283.5" x14ac:dyDescent="0.25">
      <c r="A515" s="410">
        <v>71</v>
      </c>
      <c r="B515" s="428" t="str">
        <f t="shared" si="28"/>
        <v/>
      </c>
      <c r="C515" s="502" t="str">
        <f ca="1">TEXT(IFERROR(INDEX('Overview - Section A'!$A$37:$A$44,MATCH(G515,'Overview - Section A'!$U$37:$U$44,0)),""),"d-mmm-yy") &amp;" to " &amp; TEXT(IFERROR(INDEX('Overview - Section A'!$E$37:$E$44,MATCH(G515,'Overview - Section A'!$U$37:$U$44,0)),""),"d-mmm-yy")</f>
        <v>d-juil-yy to d-déc-yy</v>
      </c>
      <c r="D515" s="518"/>
      <c r="E515" s="518"/>
      <c r="F515" s="519"/>
      <c r="G515" s="520" t="s">
        <v>464</v>
      </c>
      <c r="H515" s="520">
        <v>43465</v>
      </c>
      <c r="I515" s="504" t="b">
        <f t="shared" si="29"/>
        <v>1</v>
      </c>
      <c r="J515" s="504" t="b">
        <f t="shared" si="30"/>
        <v>0</v>
      </c>
      <c r="K515" s="504" t="str">
        <f t="shared" si="31"/>
        <v>a1N36000009o6R9EAI</v>
      </c>
      <c r="L515" s="521" t="s">
        <v>1648</v>
      </c>
      <c r="M515" s="518"/>
      <c r="N515" s="518"/>
      <c r="O515" s="50"/>
      <c r="AM515" s="5"/>
      <c r="AN515" s="5"/>
    </row>
    <row r="516" spans="1:40" ht="283.5" x14ac:dyDescent="0.25">
      <c r="A516" s="410">
        <v>71</v>
      </c>
      <c r="B516" s="428" t="str">
        <f t="shared" si="28"/>
        <v/>
      </c>
      <c r="C516" s="502" t="str">
        <f ca="1">TEXT(IFERROR(INDEX('Overview - Section A'!$A$37:$A$44,MATCH(G516,'Overview - Section A'!$U$37:$U$44,0)),""),"d-mmm-yy") &amp;" to " &amp; TEXT(IFERROR(INDEX('Overview - Section A'!$E$37:$E$44,MATCH(G516,'Overview - Section A'!$U$37:$U$44,0)),""),"d-mmm-yy")</f>
        <v>d-janv-yy to d-juin-yy</v>
      </c>
      <c r="D516" s="518"/>
      <c r="E516" s="518"/>
      <c r="F516" s="519"/>
      <c r="G516" s="520" t="s">
        <v>466</v>
      </c>
      <c r="H516" s="520">
        <v>43646</v>
      </c>
      <c r="I516" s="504" t="b">
        <f t="shared" si="29"/>
        <v>1</v>
      </c>
      <c r="J516" s="504" t="b">
        <f t="shared" si="30"/>
        <v>0</v>
      </c>
      <c r="K516" s="504" t="str">
        <f t="shared" si="31"/>
        <v>a1N36000009o6R9EAI</v>
      </c>
      <c r="L516" s="521" t="s">
        <v>1649</v>
      </c>
      <c r="M516" s="518"/>
      <c r="N516" s="518"/>
      <c r="O516" s="50"/>
      <c r="AM516" s="5"/>
      <c r="AN516" s="5"/>
    </row>
    <row r="517" spans="1:40" ht="283.5" x14ac:dyDescent="0.25">
      <c r="A517" s="410">
        <v>71</v>
      </c>
      <c r="B517" s="428" t="str">
        <f t="shared" si="28"/>
        <v/>
      </c>
      <c r="C517" s="502" t="str">
        <f ca="1">TEXT(IFERROR(INDEX('Overview - Section A'!$A$37:$A$44,MATCH(G517,'Overview - Section A'!$U$37:$U$44,0)),""),"d-mmm-yy") &amp;" to " &amp; TEXT(IFERROR(INDEX('Overview - Section A'!$E$37:$E$44,MATCH(G517,'Overview - Section A'!$U$37:$U$44,0)),""),"d-mmm-yy")</f>
        <v>d-juil-yy to d-déc-yy</v>
      </c>
      <c r="D517" s="518"/>
      <c r="E517" s="518"/>
      <c r="F517" s="519"/>
      <c r="G517" s="520" t="s">
        <v>468</v>
      </c>
      <c r="H517" s="520">
        <v>43830</v>
      </c>
      <c r="I517" s="504" t="b">
        <f t="shared" si="29"/>
        <v>1</v>
      </c>
      <c r="J517" s="504" t="b">
        <f t="shared" si="30"/>
        <v>0</v>
      </c>
      <c r="K517" s="504" t="str">
        <f t="shared" si="31"/>
        <v>a1N36000009o6R9EAI</v>
      </c>
      <c r="L517" s="521" t="s">
        <v>1650</v>
      </c>
      <c r="M517" s="518"/>
      <c r="N517" s="518"/>
      <c r="O517" s="50"/>
      <c r="AM517" s="5"/>
      <c r="AN517" s="5"/>
    </row>
    <row r="518" spans="1:40" ht="283.5" x14ac:dyDescent="0.25">
      <c r="A518" s="410">
        <v>71</v>
      </c>
      <c r="B518" s="428" t="str">
        <f t="shared" si="28"/>
        <v/>
      </c>
      <c r="C518" s="502" t="str">
        <f ca="1">TEXT(IFERROR(INDEX('Overview - Section A'!$A$37:$A$44,MATCH(G518,'Overview - Section A'!$U$37:$U$44,0)),""),"d-mmm-yy") &amp;" to " &amp; TEXT(IFERROR(INDEX('Overview - Section A'!$E$37:$E$44,MATCH(G518,'Overview - Section A'!$U$37:$U$44,0)),""),"d-mmm-yy")</f>
        <v>d-janv-yy to d-juin-yy</v>
      </c>
      <c r="D518" s="518"/>
      <c r="E518" s="518"/>
      <c r="F518" s="519"/>
      <c r="G518" s="520" t="s">
        <v>470</v>
      </c>
      <c r="H518" s="520">
        <v>44012</v>
      </c>
      <c r="I518" s="504" t="b">
        <f t="shared" si="29"/>
        <v>1</v>
      </c>
      <c r="J518" s="504" t="b">
        <f t="shared" si="30"/>
        <v>0</v>
      </c>
      <c r="K518" s="504" t="str">
        <f t="shared" si="31"/>
        <v>a1N36000009o6R9EAI</v>
      </c>
      <c r="L518" s="521" t="s">
        <v>1651</v>
      </c>
      <c r="M518" s="518"/>
      <c r="N518" s="518"/>
      <c r="O518" s="50"/>
      <c r="AM518" s="5"/>
      <c r="AN518" s="5"/>
    </row>
    <row r="519" spans="1:40" ht="283.5" x14ac:dyDescent="0.25">
      <c r="A519" s="410">
        <v>71</v>
      </c>
      <c r="B519" s="428" t="str">
        <f t="shared" si="28"/>
        <v/>
      </c>
      <c r="C519" s="502" t="str">
        <f ca="1">TEXT(IFERROR(INDEX('Overview - Section A'!$A$37:$A$44,MATCH(G519,'Overview - Section A'!$U$37:$U$44,0)),""),"d-mmm-yy") &amp;" to " &amp; TEXT(IFERROR(INDEX('Overview - Section A'!$E$37:$E$44,MATCH(G519,'Overview - Section A'!$U$37:$U$44,0)),""),"d-mmm-yy")</f>
        <v>d-juil-yy to d-déc-yy</v>
      </c>
      <c r="D519" s="518"/>
      <c r="E519" s="518"/>
      <c r="F519" s="519"/>
      <c r="G519" s="520" t="s">
        <v>473</v>
      </c>
      <c r="H519" s="520">
        <v>44196</v>
      </c>
      <c r="I519" s="504" t="b">
        <f t="shared" si="29"/>
        <v>1</v>
      </c>
      <c r="J519" s="504" t="b">
        <f t="shared" si="30"/>
        <v>0</v>
      </c>
      <c r="K519" s="504" t="str">
        <f t="shared" si="31"/>
        <v>a1N36000009o6R9EAI</v>
      </c>
      <c r="L519" s="521" t="s">
        <v>1652</v>
      </c>
      <c r="M519" s="518"/>
      <c r="N519" s="518"/>
      <c r="O519" s="50"/>
      <c r="AM519" s="5"/>
      <c r="AN519" s="5"/>
    </row>
    <row r="520" spans="1:40" ht="283.5" x14ac:dyDescent="0.25">
      <c r="A520" s="410">
        <v>72</v>
      </c>
      <c r="B520" s="428" t="str">
        <f t="shared" si="28"/>
        <v/>
      </c>
      <c r="C520" s="502" t="str">
        <f ca="1">TEXT(IFERROR(INDEX('Overview - Section A'!$A$37:$A$44,MATCH(G520,'Overview - Section A'!$U$37:$U$44,0)),""),"d-mmm-yy") &amp;" to " &amp; TEXT(IFERROR(INDEX('Overview - Section A'!$E$37:$E$44,MATCH(G520,'Overview - Section A'!$U$37:$U$44,0)),""),"d-mmm-yy")</f>
        <v>d-janv-yy to d-juin-yy</v>
      </c>
      <c r="D520" s="518"/>
      <c r="E520" s="518"/>
      <c r="F520" s="519"/>
      <c r="G520" s="520" t="s">
        <v>462</v>
      </c>
      <c r="H520" s="520">
        <v>43281</v>
      </c>
      <c r="I520" s="504" t="b">
        <f t="shared" si="29"/>
        <v>1</v>
      </c>
      <c r="J520" s="504" t="b">
        <f t="shared" si="30"/>
        <v>0</v>
      </c>
      <c r="K520" s="504" t="str">
        <f t="shared" si="31"/>
        <v>a1N36000009o6RAEAY</v>
      </c>
      <c r="L520" s="521" t="s">
        <v>1653</v>
      </c>
      <c r="M520" s="518"/>
      <c r="N520" s="518"/>
      <c r="O520" s="50"/>
      <c r="AM520" s="5"/>
      <c r="AN520" s="5"/>
    </row>
    <row r="521" spans="1:40" ht="283.5" x14ac:dyDescent="0.25">
      <c r="A521" s="410">
        <v>72</v>
      </c>
      <c r="B521" s="428" t="str">
        <f t="shared" si="28"/>
        <v/>
      </c>
      <c r="C521" s="502" t="str">
        <f ca="1">TEXT(IFERROR(INDEX('Overview - Section A'!$A$37:$A$44,MATCH(G521,'Overview - Section A'!$U$37:$U$44,0)),""),"d-mmm-yy") &amp;" to " &amp; TEXT(IFERROR(INDEX('Overview - Section A'!$E$37:$E$44,MATCH(G521,'Overview - Section A'!$U$37:$U$44,0)),""),"d-mmm-yy")</f>
        <v>d-juil-yy to d-déc-yy</v>
      </c>
      <c r="D521" s="518"/>
      <c r="E521" s="518"/>
      <c r="F521" s="519"/>
      <c r="G521" s="520" t="s">
        <v>464</v>
      </c>
      <c r="H521" s="520">
        <v>43465</v>
      </c>
      <c r="I521" s="504" t="b">
        <f t="shared" si="29"/>
        <v>1</v>
      </c>
      <c r="J521" s="504" t="b">
        <f t="shared" si="30"/>
        <v>0</v>
      </c>
      <c r="K521" s="504" t="str">
        <f t="shared" si="31"/>
        <v>a1N36000009o6RAEAY</v>
      </c>
      <c r="L521" s="521" t="s">
        <v>1654</v>
      </c>
      <c r="M521" s="518"/>
      <c r="N521" s="518"/>
      <c r="O521" s="50"/>
      <c r="AM521" s="5"/>
      <c r="AN521" s="5"/>
    </row>
    <row r="522" spans="1:40" ht="283.5" x14ac:dyDescent="0.25">
      <c r="A522" s="410">
        <v>72</v>
      </c>
      <c r="B522" s="428" t="str">
        <f t="shared" si="28"/>
        <v/>
      </c>
      <c r="C522" s="502" t="str">
        <f ca="1">TEXT(IFERROR(INDEX('Overview - Section A'!$A$37:$A$44,MATCH(G522,'Overview - Section A'!$U$37:$U$44,0)),""),"d-mmm-yy") &amp;" to " &amp; TEXT(IFERROR(INDEX('Overview - Section A'!$E$37:$E$44,MATCH(G522,'Overview - Section A'!$U$37:$U$44,0)),""),"d-mmm-yy")</f>
        <v>d-janv-yy to d-juin-yy</v>
      </c>
      <c r="D522" s="518"/>
      <c r="E522" s="518"/>
      <c r="F522" s="519"/>
      <c r="G522" s="520" t="s">
        <v>466</v>
      </c>
      <c r="H522" s="520">
        <v>43646</v>
      </c>
      <c r="I522" s="504" t="b">
        <f t="shared" si="29"/>
        <v>1</v>
      </c>
      <c r="J522" s="504" t="b">
        <f t="shared" si="30"/>
        <v>0</v>
      </c>
      <c r="K522" s="504" t="str">
        <f t="shared" si="31"/>
        <v>a1N36000009o6RAEAY</v>
      </c>
      <c r="L522" s="521" t="s">
        <v>1655</v>
      </c>
      <c r="M522" s="518"/>
      <c r="N522" s="518"/>
      <c r="O522" s="50"/>
      <c r="AM522" s="5"/>
      <c r="AN522" s="5"/>
    </row>
    <row r="523" spans="1:40" ht="283.5" x14ac:dyDescent="0.25">
      <c r="A523" s="410">
        <v>72</v>
      </c>
      <c r="B523" s="428" t="str">
        <f t="shared" si="28"/>
        <v/>
      </c>
      <c r="C523" s="502" t="str">
        <f ca="1">TEXT(IFERROR(INDEX('Overview - Section A'!$A$37:$A$44,MATCH(G523,'Overview - Section A'!$U$37:$U$44,0)),""),"d-mmm-yy") &amp;" to " &amp; TEXT(IFERROR(INDEX('Overview - Section A'!$E$37:$E$44,MATCH(G523,'Overview - Section A'!$U$37:$U$44,0)),""),"d-mmm-yy")</f>
        <v>d-juil-yy to d-déc-yy</v>
      </c>
      <c r="D523" s="518"/>
      <c r="E523" s="518"/>
      <c r="F523" s="519"/>
      <c r="G523" s="520" t="s">
        <v>468</v>
      </c>
      <c r="H523" s="520">
        <v>43830</v>
      </c>
      <c r="I523" s="504" t="b">
        <f t="shared" si="29"/>
        <v>1</v>
      </c>
      <c r="J523" s="504" t="b">
        <f t="shared" si="30"/>
        <v>0</v>
      </c>
      <c r="K523" s="504" t="str">
        <f t="shared" si="31"/>
        <v>a1N36000009o6RAEAY</v>
      </c>
      <c r="L523" s="521" t="s">
        <v>1656</v>
      </c>
      <c r="M523" s="518"/>
      <c r="N523" s="518"/>
      <c r="O523" s="50"/>
      <c r="AM523" s="5"/>
      <c r="AN523" s="5"/>
    </row>
    <row r="524" spans="1:40" ht="283.5" x14ac:dyDescent="0.25">
      <c r="A524" s="410">
        <v>72</v>
      </c>
      <c r="B524" s="428" t="str">
        <f t="shared" si="28"/>
        <v/>
      </c>
      <c r="C524" s="502" t="str">
        <f ca="1">TEXT(IFERROR(INDEX('Overview - Section A'!$A$37:$A$44,MATCH(G524,'Overview - Section A'!$U$37:$U$44,0)),""),"d-mmm-yy") &amp;" to " &amp; TEXT(IFERROR(INDEX('Overview - Section A'!$E$37:$E$44,MATCH(G524,'Overview - Section A'!$U$37:$U$44,0)),""),"d-mmm-yy")</f>
        <v>d-janv-yy to d-juin-yy</v>
      </c>
      <c r="D524" s="518"/>
      <c r="E524" s="518"/>
      <c r="F524" s="519"/>
      <c r="G524" s="520" t="s">
        <v>470</v>
      </c>
      <c r="H524" s="520">
        <v>44012</v>
      </c>
      <c r="I524" s="504" t="b">
        <f t="shared" si="29"/>
        <v>1</v>
      </c>
      <c r="J524" s="504" t="b">
        <f t="shared" si="30"/>
        <v>0</v>
      </c>
      <c r="K524" s="504" t="str">
        <f t="shared" si="31"/>
        <v>a1N36000009o6RAEAY</v>
      </c>
      <c r="L524" s="521" t="s">
        <v>1657</v>
      </c>
      <c r="M524" s="518"/>
      <c r="N524" s="518"/>
      <c r="O524" s="50"/>
      <c r="AM524" s="5"/>
      <c r="AN524" s="5"/>
    </row>
    <row r="525" spans="1:40" ht="283.5" x14ac:dyDescent="0.25">
      <c r="A525" s="410">
        <v>72</v>
      </c>
      <c r="B525" s="428" t="str">
        <f t="shared" si="28"/>
        <v/>
      </c>
      <c r="C525" s="502" t="str">
        <f ca="1">TEXT(IFERROR(INDEX('Overview - Section A'!$A$37:$A$44,MATCH(G525,'Overview - Section A'!$U$37:$U$44,0)),""),"d-mmm-yy") &amp;" to " &amp; TEXT(IFERROR(INDEX('Overview - Section A'!$E$37:$E$44,MATCH(G525,'Overview - Section A'!$U$37:$U$44,0)),""),"d-mmm-yy")</f>
        <v>d-juil-yy to d-déc-yy</v>
      </c>
      <c r="D525" s="518"/>
      <c r="E525" s="518"/>
      <c r="F525" s="519"/>
      <c r="G525" s="520" t="s">
        <v>473</v>
      </c>
      <c r="H525" s="520">
        <v>44196</v>
      </c>
      <c r="I525" s="504" t="b">
        <f t="shared" si="29"/>
        <v>1</v>
      </c>
      <c r="J525" s="504" t="b">
        <f t="shared" si="30"/>
        <v>0</v>
      </c>
      <c r="K525" s="504" t="str">
        <f t="shared" si="31"/>
        <v>a1N36000009o6RAEAY</v>
      </c>
      <c r="L525" s="521" t="s">
        <v>1658</v>
      </c>
      <c r="M525" s="518"/>
      <c r="N525" s="518"/>
      <c r="O525" s="50"/>
      <c r="AM525" s="5"/>
      <c r="AN525" s="5"/>
    </row>
    <row r="526" spans="1:40" ht="283.5" x14ac:dyDescent="0.25">
      <c r="A526" s="410">
        <v>73</v>
      </c>
      <c r="B526" s="428" t="str">
        <f t="shared" si="28"/>
        <v/>
      </c>
      <c r="C526" s="502" t="str">
        <f ca="1">TEXT(IFERROR(INDEX('Overview - Section A'!$A$37:$A$44,MATCH(G526,'Overview - Section A'!$U$37:$U$44,0)),""),"d-mmm-yy") &amp;" to " &amp; TEXT(IFERROR(INDEX('Overview - Section A'!$E$37:$E$44,MATCH(G526,'Overview - Section A'!$U$37:$U$44,0)),""),"d-mmm-yy")</f>
        <v>d-janv-yy to d-juin-yy</v>
      </c>
      <c r="D526" s="518"/>
      <c r="E526" s="518"/>
      <c r="F526" s="519"/>
      <c r="G526" s="520" t="s">
        <v>462</v>
      </c>
      <c r="H526" s="520">
        <v>43281</v>
      </c>
      <c r="I526" s="504" t="b">
        <f t="shared" si="29"/>
        <v>1</v>
      </c>
      <c r="J526" s="504" t="b">
        <f t="shared" si="30"/>
        <v>0</v>
      </c>
      <c r="K526" s="504" t="str">
        <f t="shared" si="31"/>
        <v>a1N36000009o6RBEAY</v>
      </c>
      <c r="L526" s="521" t="s">
        <v>1659</v>
      </c>
      <c r="M526" s="518"/>
      <c r="N526" s="518"/>
      <c r="O526" s="50"/>
      <c r="AM526" s="5"/>
      <c r="AN526" s="5"/>
    </row>
    <row r="527" spans="1:40" ht="283.5" x14ac:dyDescent="0.25">
      <c r="A527" s="410">
        <v>73</v>
      </c>
      <c r="B527" s="428" t="str">
        <f t="shared" si="28"/>
        <v/>
      </c>
      <c r="C527" s="502" t="str">
        <f ca="1">TEXT(IFERROR(INDEX('Overview - Section A'!$A$37:$A$44,MATCH(G527,'Overview - Section A'!$U$37:$U$44,0)),""),"d-mmm-yy") &amp;" to " &amp; TEXT(IFERROR(INDEX('Overview - Section A'!$E$37:$E$44,MATCH(G527,'Overview - Section A'!$U$37:$U$44,0)),""),"d-mmm-yy")</f>
        <v>d-juil-yy to d-déc-yy</v>
      </c>
      <c r="D527" s="518"/>
      <c r="E527" s="518"/>
      <c r="F527" s="519"/>
      <c r="G527" s="520" t="s">
        <v>464</v>
      </c>
      <c r="H527" s="520">
        <v>43465</v>
      </c>
      <c r="I527" s="504" t="b">
        <f t="shared" si="29"/>
        <v>1</v>
      </c>
      <c r="J527" s="504" t="b">
        <f t="shared" si="30"/>
        <v>0</v>
      </c>
      <c r="K527" s="504" t="str">
        <f t="shared" si="31"/>
        <v>a1N36000009o6RBEAY</v>
      </c>
      <c r="L527" s="521" t="s">
        <v>1660</v>
      </c>
      <c r="M527" s="518"/>
      <c r="N527" s="518"/>
      <c r="O527" s="50"/>
      <c r="AM527" s="5"/>
      <c r="AN527" s="5"/>
    </row>
    <row r="528" spans="1:40" ht="283.5" x14ac:dyDescent="0.25">
      <c r="A528" s="410">
        <v>73</v>
      </c>
      <c r="B528" s="428" t="str">
        <f t="shared" si="28"/>
        <v/>
      </c>
      <c r="C528" s="502" t="str">
        <f ca="1">TEXT(IFERROR(INDEX('Overview - Section A'!$A$37:$A$44,MATCH(G528,'Overview - Section A'!$U$37:$U$44,0)),""),"d-mmm-yy") &amp;" to " &amp; TEXT(IFERROR(INDEX('Overview - Section A'!$E$37:$E$44,MATCH(G528,'Overview - Section A'!$U$37:$U$44,0)),""),"d-mmm-yy")</f>
        <v>d-janv-yy to d-juin-yy</v>
      </c>
      <c r="D528" s="518"/>
      <c r="E528" s="518"/>
      <c r="F528" s="519"/>
      <c r="G528" s="520" t="s">
        <v>466</v>
      </c>
      <c r="H528" s="520">
        <v>43646</v>
      </c>
      <c r="I528" s="504" t="b">
        <f t="shared" si="29"/>
        <v>1</v>
      </c>
      <c r="J528" s="504" t="b">
        <f t="shared" si="30"/>
        <v>0</v>
      </c>
      <c r="K528" s="504" t="str">
        <f t="shared" si="31"/>
        <v>a1N36000009o6RBEAY</v>
      </c>
      <c r="L528" s="521" t="s">
        <v>1661</v>
      </c>
      <c r="M528" s="518"/>
      <c r="N528" s="518"/>
      <c r="O528" s="50"/>
      <c r="AM528" s="5"/>
      <c r="AN528" s="5"/>
    </row>
    <row r="529" spans="1:40" ht="283.5" x14ac:dyDescent="0.25">
      <c r="A529" s="410">
        <v>73</v>
      </c>
      <c r="B529" s="428" t="str">
        <f t="shared" si="28"/>
        <v/>
      </c>
      <c r="C529" s="502" t="str">
        <f ca="1">TEXT(IFERROR(INDEX('Overview - Section A'!$A$37:$A$44,MATCH(G529,'Overview - Section A'!$U$37:$U$44,0)),""),"d-mmm-yy") &amp;" to " &amp; TEXT(IFERROR(INDEX('Overview - Section A'!$E$37:$E$44,MATCH(G529,'Overview - Section A'!$U$37:$U$44,0)),""),"d-mmm-yy")</f>
        <v>d-juil-yy to d-déc-yy</v>
      </c>
      <c r="D529" s="518"/>
      <c r="E529" s="518"/>
      <c r="F529" s="519"/>
      <c r="G529" s="520" t="s">
        <v>468</v>
      </c>
      <c r="H529" s="520">
        <v>43830</v>
      </c>
      <c r="I529" s="504" t="b">
        <f t="shared" si="29"/>
        <v>1</v>
      </c>
      <c r="J529" s="504" t="b">
        <f t="shared" si="30"/>
        <v>0</v>
      </c>
      <c r="K529" s="504" t="str">
        <f t="shared" si="31"/>
        <v>a1N36000009o6RBEAY</v>
      </c>
      <c r="L529" s="521" t="s">
        <v>1662</v>
      </c>
      <c r="M529" s="518"/>
      <c r="N529" s="518"/>
      <c r="O529" s="50"/>
      <c r="AM529" s="5"/>
      <c r="AN529" s="5"/>
    </row>
    <row r="530" spans="1:40" ht="283.5" x14ac:dyDescent="0.25">
      <c r="A530" s="410">
        <v>73</v>
      </c>
      <c r="B530" s="428" t="str">
        <f t="shared" si="28"/>
        <v/>
      </c>
      <c r="C530" s="502" t="str">
        <f ca="1">TEXT(IFERROR(INDEX('Overview - Section A'!$A$37:$A$44,MATCH(G530,'Overview - Section A'!$U$37:$U$44,0)),""),"d-mmm-yy") &amp;" to " &amp; TEXT(IFERROR(INDEX('Overview - Section A'!$E$37:$E$44,MATCH(G530,'Overview - Section A'!$U$37:$U$44,0)),""),"d-mmm-yy")</f>
        <v>d-janv-yy to d-juin-yy</v>
      </c>
      <c r="D530" s="518"/>
      <c r="E530" s="518"/>
      <c r="F530" s="519"/>
      <c r="G530" s="520" t="s">
        <v>470</v>
      </c>
      <c r="H530" s="520">
        <v>44012</v>
      </c>
      <c r="I530" s="504" t="b">
        <f t="shared" si="29"/>
        <v>1</v>
      </c>
      <c r="J530" s="504" t="b">
        <f t="shared" si="30"/>
        <v>0</v>
      </c>
      <c r="K530" s="504" t="str">
        <f t="shared" si="31"/>
        <v>a1N36000009o6RBEAY</v>
      </c>
      <c r="L530" s="521" t="s">
        <v>1663</v>
      </c>
      <c r="M530" s="518"/>
      <c r="N530" s="518"/>
      <c r="O530" s="50"/>
      <c r="AM530" s="5"/>
      <c r="AN530" s="5"/>
    </row>
    <row r="531" spans="1:40" ht="283.5" x14ac:dyDescent="0.25">
      <c r="A531" s="410">
        <v>73</v>
      </c>
      <c r="B531" s="428" t="str">
        <f t="shared" si="28"/>
        <v/>
      </c>
      <c r="C531" s="502" t="str">
        <f ca="1">TEXT(IFERROR(INDEX('Overview - Section A'!$A$37:$A$44,MATCH(G531,'Overview - Section A'!$U$37:$U$44,0)),""),"d-mmm-yy") &amp;" to " &amp; TEXT(IFERROR(INDEX('Overview - Section A'!$E$37:$E$44,MATCH(G531,'Overview - Section A'!$U$37:$U$44,0)),""),"d-mmm-yy")</f>
        <v>d-juil-yy to d-déc-yy</v>
      </c>
      <c r="D531" s="518"/>
      <c r="E531" s="518"/>
      <c r="F531" s="519"/>
      <c r="G531" s="520" t="s">
        <v>473</v>
      </c>
      <c r="H531" s="520">
        <v>44196</v>
      </c>
      <c r="I531" s="504" t="b">
        <f t="shared" si="29"/>
        <v>1</v>
      </c>
      <c r="J531" s="504" t="b">
        <f t="shared" si="30"/>
        <v>0</v>
      </c>
      <c r="K531" s="504" t="str">
        <f t="shared" si="31"/>
        <v>a1N36000009o6RBEAY</v>
      </c>
      <c r="L531" s="521" t="s">
        <v>1664</v>
      </c>
      <c r="M531" s="518"/>
      <c r="N531" s="518"/>
      <c r="O531" s="50"/>
      <c r="AM531" s="5"/>
      <c r="AN531" s="5"/>
    </row>
    <row r="532" spans="1:40" ht="283.5" x14ac:dyDescent="0.25">
      <c r="A532" s="410">
        <v>74</v>
      </c>
      <c r="B532" s="428" t="str">
        <f t="shared" si="28"/>
        <v/>
      </c>
      <c r="C532" s="502" t="str">
        <f ca="1">TEXT(IFERROR(INDEX('Overview - Section A'!$A$37:$A$44,MATCH(G532,'Overview - Section A'!$U$37:$U$44,0)),""),"d-mmm-yy") &amp;" to " &amp; TEXT(IFERROR(INDEX('Overview - Section A'!$E$37:$E$44,MATCH(G532,'Overview - Section A'!$U$37:$U$44,0)),""),"d-mmm-yy")</f>
        <v>d-janv-yy to d-juin-yy</v>
      </c>
      <c r="D532" s="518"/>
      <c r="E532" s="518"/>
      <c r="F532" s="519"/>
      <c r="G532" s="520" t="s">
        <v>462</v>
      </c>
      <c r="H532" s="520">
        <v>43281</v>
      </c>
      <c r="I532" s="504" t="b">
        <f t="shared" si="29"/>
        <v>1</v>
      </c>
      <c r="J532" s="504" t="b">
        <f t="shared" si="30"/>
        <v>0</v>
      </c>
      <c r="K532" s="504" t="str">
        <f t="shared" si="31"/>
        <v>a1N36000009o6RCEAY</v>
      </c>
      <c r="L532" s="521" t="s">
        <v>1665</v>
      </c>
      <c r="M532" s="518"/>
      <c r="N532" s="518"/>
      <c r="O532" s="50"/>
      <c r="AM532" s="5"/>
      <c r="AN532" s="5"/>
    </row>
    <row r="533" spans="1:40" ht="283.5" x14ac:dyDescent="0.25">
      <c r="A533" s="410">
        <v>74</v>
      </c>
      <c r="B533" s="428" t="str">
        <f t="shared" si="28"/>
        <v/>
      </c>
      <c r="C533" s="502" t="str">
        <f ca="1">TEXT(IFERROR(INDEX('Overview - Section A'!$A$37:$A$44,MATCH(G533,'Overview - Section A'!$U$37:$U$44,0)),""),"d-mmm-yy") &amp;" to " &amp; TEXT(IFERROR(INDEX('Overview - Section A'!$E$37:$E$44,MATCH(G533,'Overview - Section A'!$U$37:$U$44,0)),""),"d-mmm-yy")</f>
        <v>d-juil-yy to d-déc-yy</v>
      </c>
      <c r="D533" s="518"/>
      <c r="E533" s="518"/>
      <c r="F533" s="519"/>
      <c r="G533" s="520" t="s">
        <v>464</v>
      </c>
      <c r="H533" s="520">
        <v>43465</v>
      </c>
      <c r="I533" s="504" t="b">
        <f t="shared" si="29"/>
        <v>1</v>
      </c>
      <c r="J533" s="504" t="b">
        <f t="shared" si="30"/>
        <v>0</v>
      </c>
      <c r="K533" s="504" t="str">
        <f t="shared" si="31"/>
        <v>a1N36000009o6RCEAY</v>
      </c>
      <c r="L533" s="521" t="s">
        <v>1666</v>
      </c>
      <c r="M533" s="518"/>
      <c r="N533" s="518"/>
      <c r="O533" s="50"/>
      <c r="AM533" s="5"/>
      <c r="AN533" s="5"/>
    </row>
    <row r="534" spans="1:40" ht="283.5" x14ac:dyDescent="0.25">
      <c r="A534" s="410">
        <v>74</v>
      </c>
      <c r="B534" s="428" t="str">
        <f t="shared" si="28"/>
        <v/>
      </c>
      <c r="C534" s="502" t="str">
        <f ca="1">TEXT(IFERROR(INDEX('Overview - Section A'!$A$37:$A$44,MATCH(G534,'Overview - Section A'!$U$37:$U$44,0)),""),"d-mmm-yy") &amp;" to " &amp; TEXT(IFERROR(INDEX('Overview - Section A'!$E$37:$E$44,MATCH(G534,'Overview - Section A'!$U$37:$U$44,0)),""),"d-mmm-yy")</f>
        <v>d-janv-yy to d-juin-yy</v>
      </c>
      <c r="D534" s="518"/>
      <c r="E534" s="518"/>
      <c r="F534" s="519"/>
      <c r="G534" s="520" t="s">
        <v>466</v>
      </c>
      <c r="H534" s="520">
        <v>43646</v>
      </c>
      <c r="I534" s="504" t="b">
        <f t="shared" si="29"/>
        <v>1</v>
      </c>
      <c r="J534" s="504" t="b">
        <f t="shared" si="30"/>
        <v>0</v>
      </c>
      <c r="K534" s="504" t="str">
        <f t="shared" si="31"/>
        <v>a1N36000009o6RCEAY</v>
      </c>
      <c r="L534" s="521" t="s">
        <v>1667</v>
      </c>
      <c r="M534" s="518"/>
      <c r="N534" s="518"/>
      <c r="O534" s="50"/>
      <c r="AM534" s="5"/>
      <c r="AN534" s="5"/>
    </row>
    <row r="535" spans="1:40" ht="283.5" x14ac:dyDescent="0.25">
      <c r="A535" s="410">
        <v>74</v>
      </c>
      <c r="B535" s="428" t="str">
        <f t="shared" si="28"/>
        <v/>
      </c>
      <c r="C535" s="502" t="str">
        <f ca="1">TEXT(IFERROR(INDEX('Overview - Section A'!$A$37:$A$44,MATCH(G535,'Overview - Section A'!$U$37:$U$44,0)),""),"d-mmm-yy") &amp;" to " &amp; TEXT(IFERROR(INDEX('Overview - Section A'!$E$37:$E$44,MATCH(G535,'Overview - Section A'!$U$37:$U$44,0)),""),"d-mmm-yy")</f>
        <v>d-juil-yy to d-déc-yy</v>
      </c>
      <c r="D535" s="518"/>
      <c r="E535" s="518"/>
      <c r="F535" s="519"/>
      <c r="G535" s="520" t="s">
        <v>468</v>
      </c>
      <c r="H535" s="520">
        <v>43830</v>
      </c>
      <c r="I535" s="504" t="b">
        <f t="shared" si="29"/>
        <v>1</v>
      </c>
      <c r="J535" s="504" t="b">
        <f t="shared" si="30"/>
        <v>0</v>
      </c>
      <c r="K535" s="504" t="str">
        <f t="shared" si="31"/>
        <v>a1N36000009o6RCEAY</v>
      </c>
      <c r="L535" s="521" t="s">
        <v>1668</v>
      </c>
      <c r="M535" s="518"/>
      <c r="N535" s="518"/>
      <c r="O535" s="50"/>
      <c r="AM535" s="5"/>
      <c r="AN535" s="5"/>
    </row>
    <row r="536" spans="1:40" ht="283.5" x14ac:dyDescent="0.25">
      <c r="A536" s="410">
        <v>74</v>
      </c>
      <c r="B536" s="428" t="str">
        <f t="shared" si="28"/>
        <v/>
      </c>
      <c r="C536" s="502" t="str">
        <f ca="1">TEXT(IFERROR(INDEX('Overview - Section A'!$A$37:$A$44,MATCH(G536,'Overview - Section A'!$U$37:$U$44,0)),""),"d-mmm-yy") &amp;" to " &amp; TEXT(IFERROR(INDEX('Overview - Section A'!$E$37:$E$44,MATCH(G536,'Overview - Section A'!$U$37:$U$44,0)),""),"d-mmm-yy")</f>
        <v>d-janv-yy to d-juin-yy</v>
      </c>
      <c r="D536" s="518"/>
      <c r="E536" s="518"/>
      <c r="F536" s="519"/>
      <c r="G536" s="520" t="s">
        <v>470</v>
      </c>
      <c r="H536" s="520">
        <v>44012</v>
      </c>
      <c r="I536" s="504" t="b">
        <f t="shared" si="29"/>
        <v>1</v>
      </c>
      <c r="J536" s="504" t="b">
        <f t="shared" si="30"/>
        <v>0</v>
      </c>
      <c r="K536" s="504" t="str">
        <f t="shared" si="31"/>
        <v>a1N36000009o6RCEAY</v>
      </c>
      <c r="L536" s="521" t="s">
        <v>1669</v>
      </c>
      <c r="M536" s="518"/>
      <c r="N536" s="518"/>
      <c r="O536" s="50"/>
      <c r="AM536" s="5"/>
      <c r="AN536" s="5"/>
    </row>
    <row r="537" spans="1:40" ht="283.5" x14ac:dyDescent="0.25">
      <c r="A537" s="410">
        <v>74</v>
      </c>
      <c r="B537" s="428" t="str">
        <f t="shared" si="28"/>
        <v/>
      </c>
      <c r="C537" s="502" t="str">
        <f ca="1">TEXT(IFERROR(INDEX('Overview - Section A'!$A$37:$A$44,MATCH(G537,'Overview - Section A'!$U$37:$U$44,0)),""),"d-mmm-yy") &amp;" to " &amp; TEXT(IFERROR(INDEX('Overview - Section A'!$E$37:$E$44,MATCH(G537,'Overview - Section A'!$U$37:$U$44,0)),""),"d-mmm-yy")</f>
        <v>d-juil-yy to d-déc-yy</v>
      </c>
      <c r="D537" s="518"/>
      <c r="E537" s="518"/>
      <c r="F537" s="519"/>
      <c r="G537" s="520" t="s">
        <v>473</v>
      </c>
      <c r="H537" s="520">
        <v>44196</v>
      </c>
      <c r="I537" s="504" t="b">
        <f t="shared" si="29"/>
        <v>1</v>
      </c>
      <c r="J537" s="504" t="b">
        <f t="shared" si="30"/>
        <v>0</v>
      </c>
      <c r="K537" s="504" t="str">
        <f t="shared" si="31"/>
        <v>a1N36000009o6RCEAY</v>
      </c>
      <c r="L537" s="521" t="s">
        <v>1670</v>
      </c>
      <c r="M537" s="518"/>
      <c r="N537" s="518"/>
      <c r="O537" s="50"/>
      <c r="AM537" s="5"/>
      <c r="AN537" s="5"/>
    </row>
    <row r="538" spans="1:40" ht="283.5" x14ac:dyDescent="0.25">
      <c r="A538" s="410">
        <v>75</v>
      </c>
      <c r="B538" s="428" t="str">
        <f t="shared" si="28"/>
        <v/>
      </c>
      <c r="C538" s="502" t="str">
        <f ca="1">TEXT(IFERROR(INDEX('Overview - Section A'!$A$37:$A$44,MATCH(G538,'Overview - Section A'!$U$37:$U$44,0)),""),"d-mmm-yy") &amp;" to " &amp; TEXT(IFERROR(INDEX('Overview - Section A'!$E$37:$E$44,MATCH(G538,'Overview - Section A'!$U$37:$U$44,0)),""),"d-mmm-yy")</f>
        <v>d-janv-yy to d-juin-yy</v>
      </c>
      <c r="D538" s="518"/>
      <c r="E538" s="518"/>
      <c r="F538" s="519"/>
      <c r="G538" s="520" t="s">
        <v>462</v>
      </c>
      <c r="H538" s="520">
        <v>43281</v>
      </c>
      <c r="I538" s="504" t="b">
        <f t="shared" si="29"/>
        <v>1</v>
      </c>
      <c r="J538" s="504" t="b">
        <f t="shared" si="30"/>
        <v>0</v>
      </c>
      <c r="K538" s="504" t="str">
        <f t="shared" si="31"/>
        <v>a1N36000009o6RDEAY</v>
      </c>
      <c r="L538" s="521" t="s">
        <v>1671</v>
      </c>
      <c r="M538" s="518"/>
      <c r="N538" s="518"/>
      <c r="O538" s="50"/>
      <c r="AM538" s="5"/>
      <c r="AN538" s="5"/>
    </row>
    <row r="539" spans="1:40" ht="283.5" x14ac:dyDescent="0.25">
      <c r="A539" s="410">
        <v>75</v>
      </c>
      <c r="B539" s="428" t="str">
        <f t="shared" si="28"/>
        <v/>
      </c>
      <c r="C539" s="502" t="str">
        <f ca="1">TEXT(IFERROR(INDEX('Overview - Section A'!$A$37:$A$44,MATCH(G539,'Overview - Section A'!$U$37:$U$44,0)),""),"d-mmm-yy") &amp;" to " &amp; TEXT(IFERROR(INDEX('Overview - Section A'!$E$37:$E$44,MATCH(G539,'Overview - Section A'!$U$37:$U$44,0)),""),"d-mmm-yy")</f>
        <v>d-juil-yy to d-déc-yy</v>
      </c>
      <c r="D539" s="518"/>
      <c r="E539" s="518"/>
      <c r="F539" s="519"/>
      <c r="G539" s="520" t="s">
        <v>464</v>
      </c>
      <c r="H539" s="520">
        <v>43465</v>
      </c>
      <c r="I539" s="504" t="b">
        <f t="shared" si="29"/>
        <v>1</v>
      </c>
      <c r="J539" s="504" t="b">
        <f t="shared" si="30"/>
        <v>0</v>
      </c>
      <c r="K539" s="504" t="str">
        <f t="shared" si="31"/>
        <v>a1N36000009o6RDEAY</v>
      </c>
      <c r="L539" s="521" t="s">
        <v>1672</v>
      </c>
      <c r="M539" s="518"/>
      <c r="N539" s="518"/>
      <c r="O539" s="50"/>
      <c r="AM539" s="5"/>
      <c r="AN539" s="5"/>
    </row>
    <row r="540" spans="1:40" ht="283.5" x14ac:dyDescent="0.25">
      <c r="A540" s="410">
        <v>75</v>
      </c>
      <c r="B540" s="428" t="str">
        <f t="shared" si="28"/>
        <v/>
      </c>
      <c r="C540" s="502" t="str">
        <f ca="1">TEXT(IFERROR(INDEX('Overview - Section A'!$A$37:$A$44,MATCH(G540,'Overview - Section A'!$U$37:$U$44,0)),""),"d-mmm-yy") &amp;" to " &amp; TEXT(IFERROR(INDEX('Overview - Section A'!$E$37:$E$44,MATCH(G540,'Overview - Section A'!$U$37:$U$44,0)),""),"d-mmm-yy")</f>
        <v>d-janv-yy to d-juin-yy</v>
      </c>
      <c r="D540" s="518"/>
      <c r="E540" s="518"/>
      <c r="F540" s="519"/>
      <c r="G540" s="520" t="s">
        <v>466</v>
      </c>
      <c r="H540" s="520">
        <v>43646</v>
      </c>
      <c r="I540" s="504" t="b">
        <f t="shared" si="29"/>
        <v>1</v>
      </c>
      <c r="J540" s="504" t="b">
        <f t="shared" si="30"/>
        <v>0</v>
      </c>
      <c r="K540" s="504" t="str">
        <f t="shared" si="31"/>
        <v>a1N36000009o6RDEAY</v>
      </c>
      <c r="L540" s="521" t="s">
        <v>1673</v>
      </c>
      <c r="M540" s="518"/>
      <c r="N540" s="518"/>
      <c r="O540" s="50"/>
      <c r="AM540" s="5"/>
      <c r="AN540" s="5"/>
    </row>
    <row r="541" spans="1:40" ht="283.5" x14ac:dyDescent="0.25">
      <c r="A541" s="410">
        <v>75</v>
      </c>
      <c r="B541" s="428" t="str">
        <f t="shared" si="28"/>
        <v/>
      </c>
      <c r="C541" s="502" t="str">
        <f ca="1">TEXT(IFERROR(INDEX('Overview - Section A'!$A$37:$A$44,MATCH(G541,'Overview - Section A'!$U$37:$U$44,0)),""),"d-mmm-yy") &amp;" to " &amp; TEXT(IFERROR(INDEX('Overview - Section A'!$E$37:$E$44,MATCH(G541,'Overview - Section A'!$U$37:$U$44,0)),""),"d-mmm-yy")</f>
        <v>d-juil-yy to d-déc-yy</v>
      </c>
      <c r="D541" s="518"/>
      <c r="E541" s="518"/>
      <c r="F541" s="519"/>
      <c r="G541" s="520" t="s">
        <v>468</v>
      </c>
      <c r="H541" s="520">
        <v>43830</v>
      </c>
      <c r="I541" s="504" t="b">
        <f t="shared" si="29"/>
        <v>1</v>
      </c>
      <c r="J541" s="504" t="b">
        <f t="shared" si="30"/>
        <v>0</v>
      </c>
      <c r="K541" s="504" t="str">
        <f t="shared" si="31"/>
        <v>a1N36000009o6RDEAY</v>
      </c>
      <c r="L541" s="521" t="s">
        <v>1674</v>
      </c>
      <c r="M541" s="518"/>
      <c r="N541" s="518"/>
      <c r="O541" s="50"/>
      <c r="AM541" s="5"/>
      <c r="AN541" s="5"/>
    </row>
    <row r="542" spans="1:40" ht="283.5" x14ac:dyDescent="0.25">
      <c r="A542" s="410">
        <v>75</v>
      </c>
      <c r="B542" s="428" t="str">
        <f t="shared" ref="B542:B573" si="32">IF(A542=A541,"",IF(VLOOKUP(A542,$A$8:$D$90,4,FALSE)=0,"",VLOOKUP(A542,$A$8:$D$90,4,FALSE)))</f>
        <v/>
      </c>
      <c r="C542" s="502" t="str">
        <f ca="1">TEXT(IFERROR(INDEX('Overview - Section A'!$A$37:$A$44,MATCH(G542,'Overview - Section A'!$U$37:$U$44,0)),""),"d-mmm-yy") &amp;" to " &amp; TEXT(IFERROR(INDEX('Overview - Section A'!$E$37:$E$44,MATCH(G542,'Overview - Section A'!$U$37:$U$44,0)),""),"d-mmm-yy")</f>
        <v>d-janv-yy to d-juin-yy</v>
      </c>
      <c r="D542" s="518"/>
      <c r="E542" s="518"/>
      <c r="F542" s="519"/>
      <c r="G542" s="520" t="s">
        <v>470</v>
      </c>
      <c r="H542" s="520">
        <v>44012</v>
      </c>
      <c r="I542" s="504" t="b">
        <f t="shared" ref="I542:I573" si="33">IFERROR(TRUE,FALSE)</f>
        <v>1</v>
      </c>
      <c r="J542" s="504" t="b">
        <f t="shared" ref="J542:J573" si="34">IFERROR(IF(VLOOKUP(A542,$A$8:$D$90,4,FALSE)&lt;&gt;"",TRUE,FALSE),FALSE)</f>
        <v>0</v>
      </c>
      <c r="K542" s="504" t="str">
        <f t="shared" ref="K542:K573" si="35">IFERROR(VLOOKUP(A542,$A$8:$T$90,20,FALSE),"")</f>
        <v>a1N36000009o6RDEAY</v>
      </c>
      <c r="L542" s="521" t="s">
        <v>1675</v>
      </c>
      <c r="M542" s="518"/>
      <c r="N542" s="518"/>
      <c r="O542" s="50"/>
      <c r="AM542" s="5"/>
      <c r="AN542" s="5"/>
    </row>
    <row r="543" spans="1:40" ht="283.5" x14ac:dyDescent="0.25">
      <c r="A543" s="410">
        <v>75</v>
      </c>
      <c r="B543" s="428" t="str">
        <f t="shared" si="32"/>
        <v/>
      </c>
      <c r="C543" s="502" t="str">
        <f ca="1">TEXT(IFERROR(INDEX('Overview - Section A'!$A$37:$A$44,MATCH(G543,'Overview - Section A'!$U$37:$U$44,0)),""),"d-mmm-yy") &amp;" to " &amp; TEXT(IFERROR(INDEX('Overview - Section A'!$E$37:$E$44,MATCH(G543,'Overview - Section A'!$U$37:$U$44,0)),""),"d-mmm-yy")</f>
        <v>d-juil-yy to d-déc-yy</v>
      </c>
      <c r="D543" s="518"/>
      <c r="E543" s="518"/>
      <c r="F543" s="519"/>
      <c r="G543" s="520" t="s">
        <v>473</v>
      </c>
      <c r="H543" s="520">
        <v>44196</v>
      </c>
      <c r="I543" s="504" t="b">
        <f t="shared" si="33"/>
        <v>1</v>
      </c>
      <c r="J543" s="504" t="b">
        <f t="shared" si="34"/>
        <v>0</v>
      </c>
      <c r="K543" s="504" t="str">
        <f t="shared" si="35"/>
        <v>a1N36000009o6RDEAY</v>
      </c>
      <c r="L543" s="521" t="s">
        <v>1676</v>
      </c>
      <c r="M543" s="518"/>
      <c r="N543" s="518"/>
      <c r="O543" s="50"/>
      <c r="AM543" s="5"/>
      <c r="AN543" s="5"/>
    </row>
    <row r="544" spans="1:40" ht="283.5" x14ac:dyDescent="0.25">
      <c r="A544" s="410">
        <v>76</v>
      </c>
      <c r="B544" s="428" t="str">
        <f t="shared" si="32"/>
        <v/>
      </c>
      <c r="C544" s="502" t="str">
        <f ca="1">TEXT(IFERROR(INDEX('Overview - Section A'!$A$37:$A$44,MATCH(G544,'Overview - Section A'!$U$37:$U$44,0)),""),"d-mmm-yy") &amp;" to " &amp; TEXT(IFERROR(INDEX('Overview - Section A'!$E$37:$E$44,MATCH(G544,'Overview - Section A'!$U$37:$U$44,0)),""),"d-mmm-yy")</f>
        <v>d-janv-yy to d-juin-yy</v>
      </c>
      <c r="D544" s="518"/>
      <c r="E544" s="518"/>
      <c r="F544" s="519"/>
      <c r="G544" s="520" t="s">
        <v>462</v>
      </c>
      <c r="H544" s="520">
        <v>43281</v>
      </c>
      <c r="I544" s="504" t="b">
        <f t="shared" si="33"/>
        <v>1</v>
      </c>
      <c r="J544" s="504" t="b">
        <f t="shared" si="34"/>
        <v>0</v>
      </c>
      <c r="K544" s="504" t="str">
        <f t="shared" si="35"/>
        <v>a1N36000009o6REEAY</v>
      </c>
      <c r="L544" s="521" t="s">
        <v>1677</v>
      </c>
      <c r="M544" s="518"/>
      <c r="N544" s="518"/>
      <c r="O544" s="50"/>
      <c r="AM544" s="5"/>
      <c r="AN544" s="5"/>
    </row>
    <row r="545" spans="1:40" ht="283.5" x14ac:dyDescent="0.25">
      <c r="A545" s="410">
        <v>76</v>
      </c>
      <c r="B545" s="428" t="str">
        <f t="shared" si="32"/>
        <v/>
      </c>
      <c r="C545" s="502" t="str">
        <f ca="1">TEXT(IFERROR(INDEX('Overview - Section A'!$A$37:$A$44,MATCH(G545,'Overview - Section A'!$U$37:$U$44,0)),""),"d-mmm-yy") &amp;" to " &amp; TEXT(IFERROR(INDEX('Overview - Section A'!$E$37:$E$44,MATCH(G545,'Overview - Section A'!$U$37:$U$44,0)),""),"d-mmm-yy")</f>
        <v>d-juil-yy to d-déc-yy</v>
      </c>
      <c r="D545" s="518"/>
      <c r="E545" s="518"/>
      <c r="F545" s="519"/>
      <c r="G545" s="520" t="s">
        <v>464</v>
      </c>
      <c r="H545" s="520">
        <v>43465</v>
      </c>
      <c r="I545" s="504" t="b">
        <f t="shared" si="33"/>
        <v>1</v>
      </c>
      <c r="J545" s="504" t="b">
        <f t="shared" si="34"/>
        <v>0</v>
      </c>
      <c r="K545" s="504" t="str">
        <f t="shared" si="35"/>
        <v>a1N36000009o6REEAY</v>
      </c>
      <c r="L545" s="521" t="s">
        <v>1678</v>
      </c>
      <c r="M545" s="518"/>
      <c r="N545" s="518"/>
      <c r="O545" s="50"/>
      <c r="AM545" s="5"/>
      <c r="AN545" s="5"/>
    </row>
    <row r="546" spans="1:40" ht="283.5" x14ac:dyDescent="0.25">
      <c r="A546" s="410">
        <v>76</v>
      </c>
      <c r="B546" s="428" t="str">
        <f t="shared" si="32"/>
        <v/>
      </c>
      <c r="C546" s="502" t="str">
        <f ca="1">TEXT(IFERROR(INDEX('Overview - Section A'!$A$37:$A$44,MATCH(G546,'Overview - Section A'!$U$37:$U$44,0)),""),"d-mmm-yy") &amp;" to " &amp; TEXT(IFERROR(INDEX('Overview - Section A'!$E$37:$E$44,MATCH(G546,'Overview - Section A'!$U$37:$U$44,0)),""),"d-mmm-yy")</f>
        <v>d-janv-yy to d-juin-yy</v>
      </c>
      <c r="D546" s="518"/>
      <c r="E546" s="518"/>
      <c r="F546" s="519"/>
      <c r="G546" s="520" t="s">
        <v>466</v>
      </c>
      <c r="H546" s="520">
        <v>43646</v>
      </c>
      <c r="I546" s="504" t="b">
        <f t="shared" si="33"/>
        <v>1</v>
      </c>
      <c r="J546" s="504" t="b">
        <f t="shared" si="34"/>
        <v>0</v>
      </c>
      <c r="K546" s="504" t="str">
        <f t="shared" si="35"/>
        <v>a1N36000009o6REEAY</v>
      </c>
      <c r="L546" s="521" t="s">
        <v>1679</v>
      </c>
      <c r="M546" s="518"/>
      <c r="N546" s="518"/>
      <c r="O546" s="50"/>
      <c r="AM546" s="5"/>
      <c r="AN546" s="5"/>
    </row>
    <row r="547" spans="1:40" ht="283.5" x14ac:dyDescent="0.25">
      <c r="A547" s="410">
        <v>76</v>
      </c>
      <c r="B547" s="428" t="str">
        <f t="shared" si="32"/>
        <v/>
      </c>
      <c r="C547" s="502" t="str">
        <f ca="1">TEXT(IFERROR(INDEX('Overview - Section A'!$A$37:$A$44,MATCH(G547,'Overview - Section A'!$U$37:$U$44,0)),""),"d-mmm-yy") &amp;" to " &amp; TEXT(IFERROR(INDEX('Overview - Section A'!$E$37:$E$44,MATCH(G547,'Overview - Section A'!$U$37:$U$44,0)),""),"d-mmm-yy")</f>
        <v>d-juil-yy to d-déc-yy</v>
      </c>
      <c r="D547" s="518"/>
      <c r="E547" s="518"/>
      <c r="F547" s="519"/>
      <c r="G547" s="520" t="s">
        <v>468</v>
      </c>
      <c r="H547" s="520">
        <v>43830</v>
      </c>
      <c r="I547" s="504" t="b">
        <f t="shared" si="33"/>
        <v>1</v>
      </c>
      <c r="J547" s="504" t="b">
        <f t="shared" si="34"/>
        <v>0</v>
      </c>
      <c r="K547" s="504" t="str">
        <f t="shared" si="35"/>
        <v>a1N36000009o6REEAY</v>
      </c>
      <c r="L547" s="521" t="s">
        <v>1680</v>
      </c>
      <c r="M547" s="518"/>
      <c r="N547" s="518"/>
      <c r="O547" s="50"/>
      <c r="AM547" s="5"/>
      <c r="AN547" s="5"/>
    </row>
    <row r="548" spans="1:40" ht="283.5" x14ac:dyDescent="0.25">
      <c r="A548" s="410">
        <v>76</v>
      </c>
      <c r="B548" s="428" t="str">
        <f t="shared" si="32"/>
        <v/>
      </c>
      <c r="C548" s="502" t="str">
        <f ca="1">TEXT(IFERROR(INDEX('Overview - Section A'!$A$37:$A$44,MATCH(G548,'Overview - Section A'!$U$37:$U$44,0)),""),"d-mmm-yy") &amp;" to " &amp; TEXT(IFERROR(INDEX('Overview - Section A'!$E$37:$E$44,MATCH(G548,'Overview - Section A'!$U$37:$U$44,0)),""),"d-mmm-yy")</f>
        <v>d-janv-yy to d-juin-yy</v>
      </c>
      <c r="D548" s="518"/>
      <c r="E548" s="518"/>
      <c r="F548" s="519"/>
      <c r="G548" s="520" t="s">
        <v>470</v>
      </c>
      <c r="H548" s="520">
        <v>44012</v>
      </c>
      <c r="I548" s="504" t="b">
        <f t="shared" si="33"/>
        <v>1</v>
      </c>
      <c r="J548" s="504" t="b">
        <f t="shared" si="34"/>
        <v>0</v>
      </c>
      <c r="K548" s="504" t="str">
        <f t="shared" si="35"/>
        <v>a1N36000009o6REEAY</v>
      </c>
      <c r="L548" s="521" t="s">
        <v>1681</v>
      </c>
      <c r="M548" s="518"/>
      <c r="N548" s="518"/>
      <c r="O548" s="50"/>
      <c r="AM548" s="5"/>
      <c r="AN548" s="5"/>
    </row>
    <row r="549" spans="1:40" ht="283.5" x14ac:dyDescent="0.25">
      <c r="A549" s="410">
        <v>76</v>
      </c>
      <c r="B549" s="428" t="str">
        <f t="shared" si="32"/>
        <v/>
      </c>
      <c r="C549" s="502" t="str">
        <f ca="1">TEXT(IFERROR(INDEX('Overview - Section A'!$A$37:$A$44,MATCH(G549,'Overview - Section A'!$U$37:$U$44,0)),""),"d-mmm-yy") &amp;" to " &amp; TEXT(IFERROR(INDEX('Overview - Section A'!$E$37:$E$44,MATCH(G549,'Overview - Section A'!$U$37:$U$44,0)),""),"d-mmm-yy")</f>
        <v>d-juil-yy to d-déc-yy</v>
      </c>
      <c r="D549" s="518"/>
      <c r="E549" s="518"/>
      <c r="F549" s="519"/>
      <c r="G549" s="520" t="s">
        <v>473</v>
      </c>
      <c r="H549" s="520">
        <v>44196</v>
      </c>
      <c r="I549" s="504" t="b">
        <f t="shared" si="33"/>
        <v>1</v>
      </c>
      <c r="J549" s="504" t="b">
        <f t="shared" si="34"/>
        <v>0</v>
      </c>
      <c r="K549" s="504" t="str">
        <f t="shared" si="35"/>
        <v>a1N36000009o6REEAY</v>
      </c>
      <c r="L549" s="521" t="s">
        <v>1682</v>
      </c>
      <c r="M549" s="518"/>
      <c r="N549" s="518"/>
      <c r="O549" s="50"/>
      <c r="AM549" s="5"/>
      <c r="AN549" s="5"/>
    </row>
    <row r="550" spans="1:40" ht="283.5" x14ac:dyDescent="0.25">
      <c r="A550" s="410">
        <v>77</v>
      </c>
      <c r="B550" s="428" t="str">
        <f t="shared" si="32"/>
        <v/>
      </c>
      <c r="C550" s="502" t="str">
        <f ca="1">TEXT(IFERROR(INDEX('Overview - Section A'!$A$37:$A$44,MATCH(G550,'Overview - Section A'!$U$37:$U$44,0)),""),"d-mmm-yy") &amp;" to " &amp; TEXT(IFERROR(INDEX('Overview - Section A'!$E$37:$E$44,MATCH(G550,'Overview - Section A'!$U$37:$U$44,0)),""),"d-mmm-yy")</f>
        <v>d-janv-yy to d-juin-yy</v>
      </c>
      <c r="D550" s="518"/>
      <c r="E550" s="518"/>
      <c r="F550" s="519"/>
      <c r="G550" s="520" t="s">
        <v>462</v>
      </c>
      <c r="H550" s="520">
        <v>43281</v>
      </c>
      <c r="I550" s="504" t="b">
        <f t="shared" si="33"/>
        <v>1</v>
      </c>
      <c r="J550" s="504" t="b">
        <f t="shared" si="34"/>
        <v>0</v>
      </c>
      <c r="K550" s="504" t="str">
        <f t="shared" si="35"/>
        <v>a1N36000009o6RFEAY</v>
      </c>
      <c r="L550" s="521" t="s">
        <v>1683</v>
      </c>
      <c r="M550" s="518"/>
      <c r="N550" s="518"/>
      <c r="O550" s="50"/>
      <c r="AM550" s="5"/>
      <c r="AN550" s="5"/>
    </row>
    <row r="551" spans="1:40" ht="283.5" x14ac:dyDescent="0.25">
      <c r="A551" s="410">
        <v>77</v>
      </c>
      <c r="B551" s="428" t="str">
        <f t="shared" si="32"/>
        <v/>
      </c>
      <c r="C551" s="502" t="str">
        <f ca="1">TEXT(IFERROR(INDEX('Overview - Section A'!$A$37:$A$44,MATCH(G551,'Overview - Section A'!$U$37:$U$44,0)),""),"d-mmm-yy") &amp;" to " &amp; TEXT(IFERROR(INDEX('Overview - Section A'!$E$37:$E$44,MATCH(G551,'Overview - Section A'!$U$37:$U$44,0)),""),"d-mmm-yy")</f>
        <v>d-juil-yy to d-déc-yy</v>
      </c>
      <c r="D551" s="518"/>
      <c r="E551" s="518"/>
      <c r="F551" s="519"/>
      <c r="G551" s="520" t="s">
        <v>464</v>
      </c>
      <c r="H551" s="520">
        <v>43465</v>
      </c>
      <c r="I551" s="504" t="b">
        <f t="shared" si="33"/>
        <v>1</v>
      </c>
      <c r="J551" s="504" t="b">
        <f t="shared" si="34"/>
        <v>0</v>
      </c>
      <c r="K551" s="504" t="str">
        <f t="shared" si="35"/>
        <v>a1N36000009o6RFEAY</v>
      </c>
      <c r="L551" s="521" t="s">
        <v>1684</v>
      </c>
      <c r="M551" s="518"/>
      <c r="N551" s="518"/>
      <c r="O551" s="50"/>
      <c r="AM551" s="5"/>
      <c r="AN551" s="5"/>
    </row>
    <row r="552" spans="1:40" ht="283.5" x14ac:dyDescent="0.25">
      <c r="A552" s="410">
        <v>77</v>
      </c>
      <c r="B552" s="428" t="str">
        <f t="shared" si="32"/>
        <v/>
      </c>
      <c r="C552" s="502" t="str">
        <f ca="1">TEXT(IFERROR(INDEX('Overview - Section A'!$A$37:$A$44,MATCH(G552,'Overview - Section A'!$U$37:$U$44,0)),""),"d-mmm-yy") &amp;" to " &amp; TEXT(IFERROR(INDEX('Overview - Section A'!$E$37:$E$44,MATCH(G552,'Overview - Section A'!$U$37:$U$44,0)),""),"d-mmm-yy")</f>
        <v>d-janv-yy to d-juin-yy</v>
      </c>
      <c r="D552" s="518"/>
      <c r="E552" s="518"/>
      <c r="F552" s="519"/>
      <c r="G552" s="520" t="s">
        <v>466</v>
      </c>
      <c r="H552" s="520">
        <v>43646</v>
      </c>
      <c r="I552" s="504" t="b">
        <f t="shared" si="33"/>
        <v>1</v>
      </c>
      <c r="J552" s="504" t="b">
        <f t="shared" si="34"/>
        <v>0</v>
      </c>
      <c r="K552" s="504" t="str">
        <f t="shared" si="35"/>
        <v>a1N36000009o6RFEAY</v>
      </c>
      <c r="L552" s="521" t="s">
        <v>1685</v>
      </c>
      <c r="M552" s="518"/>
      <c r="N552" s="518"/>
      <c r="O552" s="50"/>
      <c r="AM552" s="5"/>
      <c r="AN552" s="5"/>
    </row>
    <row r="553" spans="1:40" ht="283.5" x14ac:dyDescent="0.25">
      <c r="A553" s="410">
        <v>77</v>
      </c>
      <c r="B553" s="428" t="str">
        <f t="shared" si="32"/>
        <v/>
      </c>
      <c r="C553" s="502" t="str">
        <f ca="1">TEXT(IFERROR(INDEX('Overview - Section A'!$A$37:$A$44,MATCH(G553,'Overview - Section A'!$U$37:$U$44,0)),""),"d-mmm-yy") &amp;" to " &amp; TEXT(IFERROR(INDEX('Overview - Section A'!$E$37:$E$44,MATCH(G553,'Overview - Section A'!$U$37:$U$44,0)),""),"d-mmm-yy")</f>
        <v>d-juil-yy to d-déc-yy</v>
      </c>
      <c r="D553" s="518"/>
      <c r="E553" s="518"/>
      <c r="F553" s="519"/>
      <c r="G553" s="520" t="s">
        <v>468</v>
      </c>
      <c r="H553" s="520">
        <v>43830</v>
      </c>
      <c r="I553" s="504" t="b">
        <f t="shared" si="33"/>
        <v>1</v>
      </c>
      <c r="J553" s="504" t="b">
        <f t="shared" si="34"/>
        <v>0</v>
      </c>
      <c r="K553" s="504" t="str">
        <f t="shared" si="35"/>
        <v>a1N36000009o6RFEAY</v>
      </c>
      <c r="L553" s="521" t="s">
        <v>1686</v>
      </c>
      <c r="M553" s="518"/>
      <c r="N553" s="518"/>
      <c r="O553" s="50"/>
      <c r="AM553" s="5"/>
      <c r="AN553" s="5"/>
    </row>
    <row r="554" spans="1:40" ht="283.5" x14ac:dyDescent="0.25">
      <c r="A554" s="410">
        <v>77</v>
      </c>
      <c r="B554" s="428" t="str">
        <f t="shared" si="32"/>
        <v/>
      </c>
      <c r="C554" s="502" t="str">
        <f ca="1">TEXT(IFERROR(INDEX('Overview - Section A'!$A$37:$A$44,MATCH(G554,'Overview - Section A'!$U$37:$U$44,0)),""),"d-mmm-yy") &amp;" to " &amp; TEXT(IFERROR(INDEX('Overview - Section A'!$E$37:$E$44,MATCH(G554,'Overview - Section A'!$U$37:$U$44,0)),""),"d-mmm-yy")</f>
        <v>d-janv-yy to d-juin-yy</v>
      </c>
      <c r="D554" s="518"/>
      <c r="E554" s="518"/>
      <c r="F554" s="519"/>
      <c r="G554" s="520" t="s">
        <v>470</v>
      </c>
      <c r="H554" s="520">
        <v>44012</v>
      </c>
      <c r="I554" s="504" t="b">
        <f t="shared" si="33"/>
        <v>1</v>
      </c>
      <c r="J554" s="504" t="b">
        <f t="shared" si="34"/>
        <v>0</v>
      </c>
      <c r="K554" s="504" t="str">
        <f t="shared" si="35"/>
        <v>a1N36000009o6RFEAY</v>
      </c>
      <c r="L554" s="521" t="s">
        <v>1687</v>
      </c>
      <c r="M554" s="518"/>
      <c r="N554" s="518"/>
      <c r="O554" s="50"/>
      <c r="AM554" s="5"/>
      <c r="AN554" s="5"/>
    </row>
    <row r="555" spans="1:40" ht="283.5" x14ac:dyDescent="0.25">
      <c r="A555" s="410">
        <v>77</v>
      </c>
      <c r="B555" s="428" t="str">
        <f t="shared" si="32"/>
        <v/>
      </c>
      <c r="C555" s="502" t="str">
        <f ca="1">TEXT(IFERROR(INDEX('Overview - Section A'!$A$37:$A$44,MATCH(G555,'Overview - Section A'!$U$37:$U$44,0)),""),"d-mmm-yy") &amp;" to " &amp; TEXT(IFERROR(INDEX('Overview - Section A'!$E$37:$E$44,MATCH(G555,'Overview - Section A'!$U$37:$U$44,0)),""),"d-mmm-yy")</f>
        <v>d-juil-yy to d-déc-yy</v>
      </c>
      <c r="D555" s="518"/>
      <c r="E555" s="518"/>
      <c r="F555" s="519"/>
      <c r="G555" s="520" t="s">
        <v>473</v>
      </c>
      <c r="H555" s="520">
        <v>44196</v>
      </c>
      <c r="I555" s="504" t="b">
        <f t="shared" si="33"/>
        <v>1</v>
      </c>
      <c r="J555" s="504" t="b">
        <f t="shared" si="34"/>
        <v>0</v>
      </c>
      <c r="K555" s="504" t="str">
        <f t="shared" si="35"/>
        <v>a1N36000009o6RFEAY</v>
      </c>
      <c r="L555" s="521" t="s">
        <v>1688</v>
      </c>
      <c r="M555" s="518"/>
      <c r="N555" s="518"/>
      <c r="O555" s="50"/>
      <c r="AM555" s="5"/>
      <c r="AN555" s="5"/>
    </row>
    <row r="556" spans="1:40" ht="283.5" x14ac:dyDescent="0.25">
      <c r="A556" s="410">
        <v>78</v>
      </c>
      <c r="B556" s="428" t="str">
        <f t="shared" si="32"/>
        <v/>
      </c>
      <c r="C556" s="502" t="str">
        <f ca="1">TEXT(IFERROR(INDEX('Overview - Section A'!$A$37:$A$44,MATCH(G556,'Overview - Section A'!$U$37:$U$44,0)),""),"d-mmm-yy") &amp;" to " &amp; TEXT(IFERROR(INDEX('Overview - Section A'!$E$37:$E$44,MATCH(G556,'Overview - Section A'!$U$37:$U$44,0)),""),"d-mmm-yy")</f>
        <v>d-janv-yy to d-juin-yy</v>
      </c>
      <c r="D556" s="518"/>
      <c r="E556" s="518"/>
      <c r="F556" s="519"/>
      <c r="G556" s="520" t="s">
        <v>462</v>
      </c>
      <c r="H556" s="520">
        <v>43281</v>
      </c>
      <c r="I556" s="504" t="b">
        <f t="shared" si="33"/>
        <v>1</v>
      </c>
      <c r="J556" s="504" t="b">
        <f t="shared" si="34"/>
        <v>0</v>
      </c>
      <c r="K556" s="504" t="str">
        <f t="shared" si="35"/>
        <v>a1N36000009o6RGEAY</v>
      </c>
      <c r="L556" s="521" t="s">
        <v>1689</v>
      </c>
      <c r="M556" s="518"/>
      <c r="N556" s="518"/>
      <c r="O556" s="50"/>
      <c r="AM556" s="5"/>
      <c r="AN556" s="5"/>
    </row>
    <row r="557" spans="1:40" ht="283.5" x14ac:dyDescent="0.25">
      <c r="A557" s="410">
        <v>78</v>
      </c>
      <c r="B557" s="428" t="str">
        <f t="shared" si="32"/>
        <v/>
      </c>
      <c r="C557" s="502" t="str">
        <f ca="1">TEXT(IFERROR(INDEX('Overview - Section A'!$A$37:$A$44,MATCH(G557,'Overview - Section A'!$U$37:$U$44,0)),""),"d-mmm-yy") &amp;" to " &amp; TEXT(IFERROR(INDEX('Overview - Section A'!$E$37:$E$44,MATCH(G557,'Overview - Section A'!$U$37:$U$44,0)),""),"d-mmm-yy")</f>
        <v>d-juil-yy to d-déc-yy</v>
      </c>
      <c r="D557" s="518"/>
      <c r="E557" s="518"/>
      <c r="F557" s="519"/>
      <c r="G557" s="520" t="s">
        <v>464</v>
      </c>
      <c r="H557" s="520">
        <v>43465</v>
      </c>
      <c r="I557" s="504" t="b">
        <f t="shared" si="33"/>
        <v>1</v>
      </c>
      <c r="J557" s="504" t="b">
        <f t="shared" si="34"/>
        <v>0</v>
      </c>
      <c r="K557" s="504" t="str">
        <f t="shared" si="35"/>
        <v>a1N36000009o6RGEAY</v>
      </c>
      <c r="L557" s="521" t="s">
        <v>1690</v>
      </c>
      <c r="M557" s="518"/>
      <c r="N557" s="518"/>
      <c r="O557" s="50"/>
      <c r="AM557" s="5"/>
      <c r="AN557" s="5"/>
    </row>
    <row r="558" spans="1:40" ht="283.5" x14ac:dyDescent="0.25">
      <c r="A558" s="410">
        <v>78</v>
      </c>
      <c r="B558" s="428" t="str">
        <f t="shared" si="32"/>
        <v/>
      </c>
      <c r="C558" s="502" t="str">
        <f ca="1">TEXT(IFERROR(INDEX('Overview - Section A'!$A$37:$A$44,MATCH(G558,'Overview - Section A'!$U$37:$U$44,0)),""),"d-mmm-yy") &amp;" to " &amp; TEXT(IFERROR(INDEX('Overview - Section A'!$E$37:$E$44,MATCH(G558,'Overview - Section A'!$U$37:$U$44,0)),""),"d-mmm-yy")</f>
        <v>d-janv-yy to d-juin-yy</v>
      </c>
      <c r="D558" s="518"/>
      <c r="E558" s="518"/>
      <c r="F558" s="519"/>
      <c r="G558" s="520" t="s">
        <v>466</v>
      </c>
      <c r="H558" s="520">
        <v>43646</v>
      </c>
      <c r="I558" s="504" t="b">
        <f t="shared" si="33"/>
        <v>1</v>
      </c>
      <c r="J558" s="504" t="b">
        <f t="shared" si="34"/>
        <v>0</v>
      </c>
      <c r="K558" s="504" t="str">
        <f t="shared" si="35"/>
        <v>a1N36000009o6RGEAY</v>
      </c>
      <c r="L558" s="521" t="s">
        <v>1691</v>
      </c>
      <c r="M558" s="518"/>
      <c r="N558" s="518"/>
      <c r="O558" s="50"/>
      <c r="AM558" s="5"/>
      <c r="AN558" s="5"/>
    </row>
    <row r="559" spans="1:40" ht="283.5" x14ac:dyDescent="0.25">
      <c r="A559" s="410">
        <v>78</v>
      </c>
      <c r="B559" s="428" t="str">
        <f t="shared" si="32"/>
        <v/>
      </c>
      <c r="C559" s="502" t="str">
        <f ca="1">TEXT(IFERROR(INDEX('Overview - Section A'!$A$37:$A$44,MATCH(G559,'Overview - Section A'!$U$37:$U$44,0)),""),"d-mmm-yy") &amp;" to " &amp; TEXT(IFERROR(INDEX('Overview - Section A'!$E$37:$E$44,MATCH(G559,'Overview - Section A'!$U$37:$U$44,0)),""),"d-mmm-yy")</f>
        <v>d-juil-yy to d-déc-yy</v>
      </c>
      <c r="D559" s="518"/>
      <c r="E559" s="518"/>
      <c r="F559" s="519"/>
      <c r="G559" s="520" t="s">
        <v>468</v>
      </c>
      <c r="H559" s="520">
        <v>43830</v>
      </c>
      <c r="I559" s="504" t="b">
        <f t="shared" si="33"/>
        <v>1</v>
      </c>
      <c r="J559" s="504" t="b">
        <f t="shared" si="34"/>
        <v>0</v>
      </c>
      <c r="K559" s="504" t="str">
        <f t="shared" si="35"/>
        <v>a1N36000009o6RGEAY</v>
      </c>
      <c r="L559" s="521" t="s">
        <v>1692</v>
      </c>
      <c r="M559" s="518"/>
      <c r="N559" s="518"/>
      <c r="O559" s="50"/>
      <c r="AM559" s="5"/>
      <c r="AN559" s="5"/>
    </row>
    <row r="560" spans="1:40" ht="283.5" x14ac:dyDescent="0.25">
      <c r="A560" s="410">
        <v>78</v>
      </c>
      <c r="B560" s="428" t="str">
        <f t="shared" si="32"/>
        <v/>
      </c>
      <c r="C560" s="502" t="str">
        <f ca="1">TEXT(IFERROR(INDEX('Overview - Section A'!$A$37:$A$44,MATCH(G560,'Overview - Section A'!$U$37:$U$44,0)),""),"d-mmm-yy") &amp;" to " &amp; TEXT(IFERROR(INDEX('Overview - Section A'!$E$37:$E$44,MATCH(G560,'Overview - Section A'!$U$37:$U$44,0)),""),"d-mmm-yy")</f>
        <v>d-janv-yy to d-juin-yy</v>
      </c>
      <c r="D560" s="518"/>
      <c r="E560" s="518"/>
      <c r="F560" s="519"/>
      <c r="G560" s="520" t="s">
        <v>470</v>
      </c>
      <c r="H560" s="520">
        <v>44012</v>
      </c>
      <c r="I560" s="504" t="b">
        <f t="shared" si="33"/>
        <v>1</v>
      </c>
      <c r="J560" s="504" t="b">
        <f t="shared" si="34"/>
        <v>0</v>
      </c>
      <c r="K560" s="504" t="str">
        <f t="shared" si="35"/>
        <v>a1N36000009o6RGEAY</v>
      </c>
      <c r="L560" s="521" t="s">
        <v>1693</v>
      </c>
      <c r="M560" s="518"/>
      <c r="N560" s="518"/>
      <c r="O560" s="50"/>
      <c r="AM560" s="5"/>
      <c r="AN560" s="5"/>
    </row>
    <row r="561" spans="1:40" ht="283.5" x14ac:dyDescent="0.25">
      <c r="A561" s="410">
        <v>78</v>
      </c>
      <c r="B561" s="428" t="str">
        <f t="shared" si="32"/>
        <v/>
      </c>
      <c r="C561" s="502" t="str">
        <f ca="1">TEXT(IFERROR(INDEX('Overview - Section A'!$A$37:$A$44,MATCH(G561,'Overview - Section A'!$U$37:$U$44,0)),""),"d-mmm-yy") &amp;" to " &amp; TEXT(IFERROR(INDEX('Overview - Section A'!$E$37:$E$44,MATCH(G561,'Overview - Section A'!$U$37:$U$44,0)),""),"d-mmm-yy")</f>
        <v>d-juil-yy to d-déc-yy</v>
      </c>
      <c r="D561" s="518"/>
      <c r="E561" s="518"/>
      <c r="F561" s="519"/>
      <c r="G561" s="520" t="s">
        <v>473</v>
      </c>
      <c r="H561" s="520">
        <v>44196</v>
      </c>
      <c r="I561" s="504" t="b">
        <f t="shared" si="33"/>
        <v>1</v>
      </c>
      <c r="J561" s="504" t="b">
        <f t="shared" si="34"/>
        <v>0</v>
      </c>
      <c r="K561" s="504" t="str">
        <f t="shared" si="35"/>
        <v>a1N36000009o6RGEAY</v>
      </c>
      <c r="L561" s="521" t="s">
        <v>1694</v>
      </c>
      <c r="M561" s="518"/>
      <c r="N561" s="518"/>
      <c r="O561" s="50"/>
      <c r="AM561" s="5"/>
      <c r="AN561" s="5"/>
    </row>
    <row r="562" spans="1:40" ht="283.5" x14ac:dyDescent="0.25">
      <c r="A562" s="410">
        <v>79</v>
      </c>
      <c r="B562" s="428" t="str">
        <f t="shared" si="32"/>
        <v/>
      </c>
      <c r="C562" s="502" t="str">
        <f ca="1">TEXT(IFERROR(INDEX('Overview - Section A'!$A$37:$A$44,MATCH(G562,'Overview - Section A'!$U$37:$U$44,0)),""),"d-mmm-yy") &amp;" to " &amp; TEXT(IFERROR(INDEX('Overview - Section A'!$E$37:$E$44,MATCH(G562,'Overview - Section A'!$U$37:$U$44,0)),""),"d-mmm-yy")</f>
        <v>d-janv-yy to d-juin-yy</v>
      </c>
      <c r="D562" s="518"/>
      <c r="E562" s="518"/>
      <c r="F562" s="519"/>
      <c r="G562" s="520" t="s">
        <v>462</v>
      </c>
      <c r="H562" s="520">
        <v>43281</v>
      </c>
      <c r="I562" s="504" t="b">
        <f t="shared" si="33"/>
        <v>1</v>
      </c>
      <c r="J562" s="504" t="b">
        <f t="shared" si="34"/>
        <v>0</v>
      </c>
      <c r="K562" s="504" t="str">
        <f t="shared" si="35"/>
        <v>a1N36000009o6RHEAY</v>
      </c>
      <c r="L562" s="521" t="s">
        <v>1695</v>
      </c>
      <c r="M562" s="518"/>
      <c r="N562" s="518"/>
      <c r="O562" s="50"/>
      <c r="AM562" s="5"/>
      <c r="AN562" s="5"/>
    </row>
    <row r="563" spans="1:40" ht="283.5" x14ac:dyDescent="0.25">
      <c r="A563" s="410">
        <v>79</v>
      </c>
      <c r="B563" s="428" t="str">
        <f t="shared" si="32"/>
        <v/>
      </c>
      <c r="C563" s="502" t="str">
        <f ca="1">TEXT(IFERROR(INDEX('Overview - Section A'!$A$37:$A$44,MATCH(G563,'Overview - Section A'!$U$37:$U$44,0)),""),"d-mmm-yy") &amp;" to " &amp; TEXT(IFERROR(INDEX('Overview - Section A'!$E$37:$E$44,MATCH(G563,'Overview - Section A'!$U$37:$U$44,0)),""),"d-mmm-yy")</f>
        <v>d-juil-yy to d-déc-yy</v>
      </c>
      <c r="D563" s="518"/>
      <c r="E563" s="518"/>
      <c r="F563" s="519"/>
      <c r="G563" s="520" t="s">
        <v>464</v>
      </c>
      <c r="H563" s="520">
        <v>43465</v>
      </c>
      <c r="I563" s="504" t="b">
        <f t="shared" si="33"/>
        <v>1</v>
      </c>
      <c r="J563" s="504" t="b">
        <f t="shared" si="34"/>
        <v>0</v>
      </c>
      <c r="K563" s="504" t="str">
        <f t="shared" si="35"/>
        <v>a1N36000009o6RHEAY</v>
      </c>
      <c r="L563" s="521" t="s">
        <v>1696</v>
      </c>
      <c r="M563" s="518"/>
      <c r="N563" s="518"/>
      <c r="O563" s="50"/>
      <c r="AM563" s="5"/>
      <c r="AN563" s="5"/>
    </row>
    <row r="564" spans="1:40" ht="283.5" x14ac:dyDescent="0.25">
      <c r="A564" s="410">
        <v>79</v>
      </c>
      <c r="B564" s="428" t="str">
        <f t="shared" si="32"/>
        <v/>
      </c>
      <c r="C564" s="502" t="str">
        <f ca="1">TEXT(IFERROR(INDEX('Overview - Section A'!$A$37:$A$44,MATCH(G564,'Overview - Section A'!$U$37:$U$44,0)),""),"d-mmm-yy") &amp;" to " &amp; TEXT(IFERROR(INDEX('Overview - Section A'!$E$37:$E$44,MATCH(G564,'Overview - Section A'!$U$37:$U$44,0)),""),"d-mmm-yy")</f>
        <v>d-janv-yy to d-juin-yy</v>
      </c>
      <c r="D564" s="518"/>
      <c r="E564" s="518"/>
      <c r="F564" s="519"/>
      <c r="G564" s="520" t="s">
        <v>466</v>
      </c>
      <c r="H564" s="520">
        <v>43646</v>
      </c>
      <c r="I564" s="504" t="b">
        <f t="shared" si="33"/>
        <v>1</v>
      </c>
      <c r="J564" s="504" t="b">
        <f t="shared" si="34"/>
        <v>0</v>
      </c>
      <c r="K564" s="504" t="str">
        <f t="shared" si="35"/>
        <v>a1N36000009o6RHEAY</v>
      </c>
      <c r="L564" s="521" t="s">
        <v>1697</v>
      </c>
      <c r="M564" s="518"/>
      <c r="N564" s="518"/>
      <c r="O564" s="50"/>
      <c r="AM564" s="5"/>
      <c r="AN564" s="5"/>
    </row>
    <row r="565" spans="1:40" ht="283.5" x14ac:dyDescent="0.25">
      <c r="A565" s="410">
        <v>79</v>
      </c>
      <c r="B565" s="428" t="str">
        <f t="shared" si="32"/>
        <v/>
      </c>
      <c r="C565" s="502" t="str">
        <f ca="1">TEXT(IFERROR(INDEX('Overview - Section A'!$A$37:$A$44,MATCH(G565,'Overview - Section A'!$U$37:$U$44,0)),""),"d-mmm-yy") &amp;" to " &amp; TEXT(IFERROR(INDEX('Overview - Section A'!$E$37:$E$44,MATCH(G565,'Overview - Section A'!$U$37:$U$44,0)),""),"d-mmm-yy")</f>
        <v>d-juil-yy to d-déc-yy</v>
      </c>
      <c r="D565" s="518"/>
      <c r="E565" s="518"/>
      <c r="F565" s="519"/>
      <c r="G565" s="520" t="s">
        <v>468</v>
      </c>
      <c r="H565" s="520">
        <v>43830</v>
      </c>
      <c r="I565" s="504" t="b">
        <f t="shared" si="33"/>
        <v>1</v>
      </c>
      <c r="J565" s="504" t="b">
        <f t="shared" si="34"/>
        <v>0</v>
      </c>
      <c r="K565" s="504" t="str">
        <f t="shared" si="35"/>
        <v>a1N36000009o6RHEAY</v>
      </c>
      <c r="L565" s="521" t="s">
        <v>1698</v>
      </c>
      <c r="M565" s="518"/>
      <c r="N565" s="518"/>
      <c r="O565" s="50"/>
      <c r="AM565" s="5"/>
      <c r="AN565" s="5"/>
    </row>
    <row r="566" spans="1:40" ht="283.5" x14ac:dyDescent="0.25">
      <c r="A566" s="410">
        <v>79</v>
      </c>
      <c r="B566" s="428" t="str">
        <f t="shared" si="32"/>
        <v/>
      </c>
      <c r="C566" s="502" t="str">
        <f ca="1">TEXT(IFERROR(INDEX('Overview - Section A'!$A$37:$A$44,MATCH(G566,'Overview - Section A'!$U$37:$U$44,0)),""),"d-mmm-yy") &amp;" to " &amp; TEXT(IFERROR(INDEX('Overview - Section A'!$E$37:$E$44,MATCH(G566,'Overview - Section A'!$U$37:$U$44,0)),""),"d-mmm-yy")</f>
        <v>d-janv-yy to d-juin-yy</v>
      </c>
      <c r="D566" s="518"/>
      <c r="E566" s="518"/>
      <c r="F566" s="519"/>
      <c r="G566" s="520" t="s">
        <v>470</v>
      </c>
      <c r="H566" s="520">
        <v>44012</v>
      </c>
      <c r="I566" s="504" t="b">
        <f t="shared" si="33"/>
        <v>1</v>
      </c>
      <c r="J566" s="504" t="b">
        <f t="shared" si="34"/>
        <v>0</v>
      </c>
      <c r="K566" s="504" t="str">
        <f t="shared" si="35"/>
        <v>a1N36000009o6RHEAY</v>
      </c>
      <c r="L566" s="521" t="s">
        <v>1699</v>
      </c>
      <c r="M566" s="518"/>
      <c r="N566" s="518"/>
      <c r="O566" s="50"/>
      <c r="AM566" s="5"/>
      <c r="AN566" s="5"/>
    </row>
    <row r="567" spans="1:40" ht="283.5" x14ac:dyDescent="0.25">
      <c r="A567" s="410">
        <v>79</v>
      </c>
      <c r="B567" s="428" t="str">
        <f t="shared" si="32"/>
        <v/>
      </c>
      <c r="C567" s="502" t="str">
        <f ca="1">TEXT(IFERROR(INDEX('Overview - Section A'!$A$37:$A$44,MATCH(G567,'Overview - Section A'!$U$37:$U$44,0)),""),"d-mmm-yy") &amp;" to " &amp; TEXT(IFERROR(INDEX('Overview - Section A'!$E$37:$E$44,MATCH(G567,'Overview - Section A'!$U$37:$U$44,0)),""),"d-mmm-yy")</f>
        <v>d-juil-yy to d-déc-yy</v>
      </c>
      <c r="D567" s="518"/>
      <c r="E567" s="518"/>
      <c r="F567" s="519"/>
      <c r="G567" s="520" t="s">
        <v>473</v>
      </c>
      <c r="H567" s="520">
        <v>44196</v>
      </c>
      <c r="I567" s="504" t="b">
        <f t="shared" si="33"/>
        <v>1</v>
      </c>
      <c r="J567" s="504" t="b">
        <f t="shared" si="34"/>
        <v>0</v>
      </c>
      <c r="K567" s="504" t="str">
        <f t="shared" si="35"/>
        <v>a1N36000009o6RHEAY</v>
      </c>
      <c r="L567" s="521" t="s">
        <v>1700</v>
      </c>
      <c r="M567" s="518"/>
      <c r="N567" s="518"/>
      <c r="O567" s="50"/>
      <c r="AM567" s="5"/>
      <c r="AN567" s="5"/>
    </row>
    <row r="568" spans="1:40" ht="283.5" x14ac:dyDescent="0.25">
      <c r="A568" s="410">
        <v>80</v>
      </c>
      <c r="B568" s="428" t="str">
        <f t="shared" si="32"/>
        <v/>
      </c>
      <c r="C568" s="502" t="str">
        <f ca="1">TEXT(IFERROR(INDEX('Overview - Section A'!$A$37:$A$44,MATCH(G568,'Overview - Section A'!$U$37:$U$44,0)),""),"d-mmm-yy") &amp;" to " &amp; TEXT(IFERROR(INDEX('Overview - Section A'!$E$37:$E$44,MATCH(G568,'Overview - Section A'!$U$37:$U$44,0)),""),"d-mmm-yy")</f>
        <v>d-janv-yy to d-juin-yy</v>
      </c>
      <c r="D568" s="518"/>
      <c r="E568" s="518"/>
      <c r="F568" s="519"/>
      <c r="G568" s="520" t="s">
        <v>462</v>
      </c>
      <c r="H568" s="520">
        <v>43281</v>
      </c>
      <c r="I568" s="504" t="b">
        <f t="shared" si="33"/>
        <v>1</v>
      </c>
      <c r="J568" s="504" t="b">
        <f t="shared" si="34"/>
        <v>0</v>
      </c>
      <c r="K568" s="504" t="str">
        <f t="shared" si="35"/>
        <v>a1N36000009o6RIEAY</v>
      </c>
      <c r="L568" s="521" t="s">
        <v>1701</v>
      </c>
      <c r="M568" s="518"/>
      <c r="N568" s="518"/>
      <c r="O568" s="50"/>
      <c r="AM568" s="5"/>
      <c r="AN568" s="5"/>
    </row>
    <row r="569" spans="1:40" ht="283.5" x14ac:dyDescent="0.25">
      <c r="A569" s="410">
        <v>80</v>
      </c>
      <c r="B569" s="428" t="str">
        <f t="shared" si="32"/>
        <v/>
      </c>
      <c r="C569" s="502" t="str">
        <f ca="1">TEXT(IFERROR(INDEX('Overview - Section A'!$A$37:$A$44,MATCH(G569,'Overview - Section A'!$U$37:$U$44,0)),""),"d-mmm-yy") &amp;" to " &amp; TEXT(IFERROR(INDEX('Overview - Section A'!$E$37:$E$44,MATCH(G569,'Overview - Section A'!$U$37:$U$44,0)),""),"d-mmm-yy")</f>
        <v>d-juil-yy to d-déc-yy</v>
      </c>
      <c r="D569" s="518"/>
      <c r="E569" s="518"/>
      <c r="F569" s="519"/>
      <c r="G569" s="520" t="s">
        <v>464</v>
      </c>
      <c r="H569" s="520">
        <v>43465</v>
      </c>
      <c r="I569" s="504" t="b">
        <f t="shared" si="33"/>
        <v>1</v>
      </c>
      <c r="J569" s="504" t="b">
        <f t="shared" si="34"/>
        <v>0</v>
      </c>
      <c r="K569" s="504" t="str">
        <f t="shared" si="35"/>
        <v>a1N36000009o6RIEAY</v>
      </c>
      <c r="L569" s="521" t="s">
        <v>1702</v>
      </c>
      <c r="M569" s="518"/>
      <c r="N569" s="518"/>
      <c r="O569" s="50"/>
      <c r="AM569" s="5"/>
      <c r="AN569" s="5"/>
    </row>
    <row r="570" spans="1:40" ht="283.5" x14ac:dyDescent="0.25">
      <c r="A570" s="410">
        <v>80</v>
      </c>
      <c r="B570" s="428" t="str">
        <f t="shared" si="32"/>
        <v/>
      </c>
      <c r="C570" s="502" t="str">
        <f ca="1">TEXT(IFERROR(INDEX('Overview - Section A'!$A$37:$A$44,MATCH(G570,'Overview - Section A'!$U$37:$U$44,0)),""),"d-mmm-yy") &amp;" to " &amp; TEXT(IFERROR(INDEX('Overview - Section A'!$E$37:$E$44,MATCH(G570,'Overview - Section A'!$U$37:$U$44,0)),""),"d-mmm-yy")</f>
        <v>d-janv-yy to d-juin-yy</v>
      </c>
      <c r="D570" s="518"/>
      <c r="E570" s="518"/>
      <c r="F570" s="519"/>
      <c r="G570" s="520" t="s">
        <v>466</v>
      </c>
      <c r="H570" s="520">
        <v>43646</v>
      </c>
      <c r="I570" s="504" t="b">
        <f t="shared" si="33"/>
        <v>1</v>
      </c>
      <c r="J570" s="504" t="b">
        <f t="shared" si="34"/>
        <v>0</v>
      </c>
      <c r="K570" s="504" t="str">
        <f t="shared" si="35"/>
        <v>a1N36000009o6RIEAY</v>
      </c>
      <c r="L570" s="521" t="s">
        <v>1703</v>
      </c>
      <c r="M570" s="518"/>
      <c r="N570" s="518"/>
      <c r="O570" s="50"/>
      <c r="AM570" s="5"/>
      <c r="AN570" s="5"/>
    </row>
    <row r="571" spans="1:40" ht="283.5" x14ac:dyDescent="0.25">
      <c r="A571" s="410">
        <v>80</v>
      </c>
      <c r="B571" s="428" t="str">
        <f t="shared" si="32"/>
        <v/>
      </c>
      <c r="C571" s="502" t="str">
        <f ca="1">TEXT(IFERROR(INDEX('Overview - Section A'!$A$37:$A$44,MATCH(G571,'Overview - Section A'!$U$37:$U$44,0)),""),"d-mmm-yy") &amp;" to " &amp; TEXT(IFERROR(INDEX('Overview - Section A'!$E$37:$E$44,MATCH(G571,'Overview - Section A'!$U$37:$U$44,0)),""),"d-mmm-yy")</f>
        <v>d-juil-yy to d-déc-yy</v>
      </c>
      <c r="D571" s="518"/>
      <c r="E571" s="518"/>
      <c r="F571" s="519"/>
      <c r="G571" s="520" t="s">
        <v>468</v>
      </c>
      <c r="H571" s="520">
        <v>43830</v>
      </c>
      <c r="I571" s="504" t="b">
        <f t="shared" si="33"/>
        <v>1</v>
      </c>
      <c r="J571" s="504" t="b">
        <f t="shared" si="34"/>
        <v>0</v>
      </c>
      <c r="K571" s="504" t="str">
        <f t="shared" si="35"/>
        <v>a1N36000009o6RIEAY</v>
      </c>
      <c r="L571" s="521" t="s">
        <v>1704</v>
      </c>
      <c r="M571" s="518"/>
      <c r="N571" s="518"/>
      <c r="O571" s="50"/>
      <c r="AM571" s="5"/>
      <c r="AN571" s="5"/>
    </row>
    <row r="572" spans="1:40" ht="283.5" x14ac:dyDescent="0.25">
      <c r="A572" s="410">
        <v>80</v>
      </c>
      <c r="B572" s="428" t="str">
        <f t="shared" si="32"/>
        <v/>
      </c>
      <c r="C572" s="502" t="str">
        <f ca="1">TEXT(IFERROR(INDEX('Overview - Section A'!$A$37:$A$44,MATCH(G572,'Overview - Section A'!$U$37:$U$44,0)),""),"d-mmm-yy") &amp;" to " &amp; TEXT(IFERROR(INDEX('Overview - Section A'!$E$37:$E$44,MATCH(G572,'Overview - Section A'!$U$37:$U$44,0)),""),"d-mmm-yy")</f>
        <v>d-janv-yy to d-juin-yy</v>
      </c>
      <c r="D572" s="518"/>
      <c r="E572" s="518"/>
      <c r="F572" s="519"/>
      <c r="G572" s="520" t="s">
        <v>470</v>
      </c>
      <c r="H572" s="520">
        <v>44012</v>
      </c>
      <c r="I572" s="504" t="b">
        <f t="shared" si="33"/>
        <v>1</v>
      </c>
      <c r="J572" s="504" t="b">
        <f t="shared" si="34"/>
        <v>0</v>
      </c>
      <c r="K572" s="504" t="str">
        <f t="shared" si="35"/>
        <v>a1N36000009o6RIEAY</v>
      </c>
      <c r="L572" s="521" t="s">
        <v>1705</v>
      </c>
      <c r="M572" s="518"/>
      <c r="N572" s="518"/>
      <c r="O572" s="50"/>
      <c r="AM572" s="5"/>
      <c r="AN572" s="5"/>
    </row>
    <row r="573" spans="1:40" ht="283.5" x14ac:dyDescent="0.25">
      <c r="A573" s="410">
        <v>80</v>
      </c>
      <c r="B573" s="428" t="str">
        <f t="shared" si="32"/>
        <v/>
      </c>
      <c r="C573" s="502" t="str">
        <f ca="1">TEXT(IFERROR(INDEX('Overview - Section A'!$A$37:$A$44,MATCH(G573,'Overview - Section A'!$U$37:$U$44,0)),""),"d-mmm-yy") &amp;" to " &amp; TEXT(IFERROR(INDEX('Overview - Section A'!$E$37:$E$44,MATCH(G573,'Overview - Section A'!$U$37:$U$44,0)),""),"d-mmm-yy")</f>
        <v>d-juil-yy to d-déc-yy</v>
      </c>
      <c r="D573" s="518"/>
      <c r="E573" s="518"/>
      <c r="F573" s="519"/>
      <c r="G573" s="520" t="s">
        <v>473</v>
      </c>
      <c r="H573" s="520">
        <v>44196</v>
      </c>
      <c r="I573" s="504" t="b">
        <f t="shared" si="33"/>
        <v>1</v>
      </c>
      <c r="J573" s="504" t="b">
        <f t="shared" si="34"/>
        <v>0</v>
      </c>
      <c r="K573" s="504" t="str">
        <f t="shared" si="35"/>
        <v>a1N36000009o6RIEAY</v>
      </c>
      <c r="L573" s="521" t="s">
        <v>1706</v>
      </c>
      <c r="M573" s="518"/>
      <c r="N573" s="518"/>
      <c r="O573" s="50"/>
      <c r="AM573" s="5"/>
      <c r="AN573" s="5"/>
    </row>
    <row r="574" spans="1:40" ht="0.75" customHeight="1" thickBot="1" x14ac:dyDescent="0.3">
      <c r="A574" s="64"/>
      <c r="B574" s="65"/>
      <c r="C574" s="65"/>
      <c r="D574" s="65"/>
      <c r="E574" s="65"/>
      <c r="F574" s="65"/>
      <c r="G574" s="65"/>
      <c r="H574" s="65"/>
      <c r="I574" s="65"/>
      <c r="J574" s="65"/>
      <c r="K574" s="65"/>
      <c r="L574" s="65"/>
      <c r="M574" s="65"/>
      <c r="N574" s="65"/>
      <c r="O574" s="60"/>
    </row>
    <row r="577" spans="1:5" x14ac:dyDescent="0.25">
      <c r="D577" s="103"/>
      <c r="E577" s="103"/>
    </row>
    <row r="578" spans="1:5" x14ac:dyDescent="0.25">
      <c r="D578" s="303"/>
      <c r="E578" s="303"/>
    </row>
    <row r="579" spans="1:5" x14ac:dyDescent="0.25">
      <c r="D579" s="103"/>
      <c r="E579" s="103"/>
    </row>
    <row r="580" spans="1:5" x14ac:dyDescent="0.25">
      <c r="A580" s="66" t="s">
        <v>86</v>
      </c>
    </row>
  </sheetData>
  <sheetProtection algorithmName="SHA-512" hashValue="lx4+0kiItVbk6mHhL2JUL5mYry2PyV4Uvt+3efVRvtbRIgq4ZatQNJgW47RP7daui09pY7mc1FsdetmdYt5swA==" saltValue="qX8uLrWk70CQAXUJXFilWw==" spinCount="100000" sheet="1" objects="1" scenarios="1" formatCells="0" sort="0" autoFilter="0"/>
  <dataConsolidate/>
  <mergeCells count="3">
    <mergeCell ref="A6:O6"/>
    <mergeCell ref="A91:N91"/>
    <mergeCell ref="A1:O2"/>
  </mergeCells>
  <conditionalFormatting sqref="A93:C573">
    <cfRule type="expression" dxfId="7" priority="6">
      <formula>MOD($A93,2)=0</formula>
    </cfRule>
    <cfRule type="expression" dxfId="6" priority="7">
      <formula>MOD($A93,2)=1</formula>
    </cfRule>
  </conditionalFormatting>
  <conditionalFormatting sqref="A8:AA12">
    <cfRule type="expression" dxfId="5" priority="2">
      <formula>$T8:$T89="[Record ID]"</formula>
    </cfRule>
  </conditionalFormatting>
  <conditionalFormatting sqref="A93:N573">
    <cfRule type="expression" dxfId="4" priority="1">
      <formula>$G93:$G574="[Record ID]"</formula>
    </cfRule>
  </conditionalFormatting>
  <conditionalFormatting sqref="A13:AA88">
    <cfRule type="expression" dxfId="3" priority="39">
      <formula>$T13:$T574="[Record ID]"</formula>
    </cfRule>
  </conditionalFormatting>
  <dataValidations count="9">
    <dataValidation type="list" allowBlank="1" showInputMessage="1" showErrorMessage="1" sqref="B8:B88" xr:uid="{00000000-0002-0000-0700-000000000000}">
      <formula1>Coverage_Module</formula1>
    </dataValidation>
    <dataValidation type="list" allowBlank="1" showInputMessage="1" showErrorMessage="1" sqref="C8:C88" xr:uid="{00000000-0002-0000-0700-000001000000}">
      <formula1>OFFSET(KeyActivityStart,MATCH(B8,KeyActivityColumn,0)-1,1,COUNTIF(KeyActivityColumn,B8),1)</formula1>
    </dataValidation>
    <dataValidation type="list" allowBlank="1" showInputMessage="1" showErrorMessage="1" sqref="E8:E88" xr:uid="{00000000-0002-0000-0700-000002000000}">
      <formula1>ResponsiblePR</formula1>
    </dataValidation>
    <dataValidation type="list" allowBlank="1" showInputMessage="1" showErrorMessage="1" sqref="M8:M88" xr:uid="{00000000-0002-0000-0700-000003000000}">
      <formula1>Country</formula1>
    </dataValidation>
    <dataValidation type="decimal" allowBlank="1" showInputMessage="1" showErrorMessage="1" errorTitle="X-Author for Excel" error="Please enter a valid numeric value. Valid range for Key Activity Milestone Number is -1E+18 to 1E+18." promptTitle="X-Author for Excel" sqref="A8:A88 A93:A573" xr:uid="{00000000-0002-0000-0700-000004000000}">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S8:S88 I93:J573" xr:uid="{00000000-0002-0000-0700-000005000000}">
      <formula1>"TRUE,FALSE"</formula1>
    </dataValidation>
    <dataValidation type="custom" allowBlank="1" showInputMessage="1" showErrorMessage="1" errorTitle="X-Author for Excel" error="Id and Lookup fields are not editable." promptTitle="X-Author for Excel" sqref="Z8:Z88 T8:V88 G93:G573 K93:L573" xr:uid="{00000000-0002-0000-0700-000006000000}">
      <formula1>""</formula1>
    </dataValidation>
    <dataValidation type="list" allowBlank="1" showInputMessage="1" showErrorMessage="1" errorTitle="X-Author for Excel" error="Please select a value from the drop-down." promptTitle="X-Author for Excel" sqref="AA8:AA88" xr:uid="{00000000-0002-0000-0700-000007000000}">
      <formula1>IF(IFERROR(ROWS(INDIRECT(SUBSTITUTE("AIM_Key_Activity_Milestone__c.AIM_De_activate_Key_Activity__c"," ","_"))),-1) &lt; 0, XAuthorInvalidPicklistData,INDIRECT(SUBSTITUTE("AIM_Key_Activity_Milestone__c.AIM_De_activate_Key_Activity__c"," ","_")))</formula1>
    </dataValidation>
    <dataValidation type="date" allowBlank="1" showInputMessage="1" showErrorMessage="1" errorTitle="X-Author for Excel" error="Please enter a valid date." promptTitle="X-Author for Excel" sqref="H93:H573" xr:uid="{00000000-0002-0000-0700-000008000000}">
      <formula1>1</formula1>
      <formula2>767376</formula2>
    </dataValidation>
  </dataValidations>
  <hyperlinks>
    <hyperlink ref="A580" location="'WPTM - Section F'!A4" display="'WPTM - Section F'!A4" xr:uid="{00000000-0004-0000-0700-000000000000}"/>
    <hyperlink ref="B4" location="'WPTM - Section F'!A6" display="Work Plan tracking Measures" xr:uid="{00000000-0004-0000-0700-000001000000}"/>
    <hyperlink ref="C4" location="_d8b44ed0_a865_499e_aa2c_09925ed64c24" display="Milestone targets" xr:uid="{00000000-0004-0000-0700-000002000000}"/>
  </hyperlinks>
  <pageMargins left="0.7" right="0.7" top="0.75" bottom="0.75" header="0.3" footer="0.3"/>
  <pageSetup paperSize="8" scale="41" orientation="landscape" r:id="rId1"/>
  <extLst>
    <ext xmlns:x14="http://schemas.microsoft.com/office/spreadsheetml/2009/9/main" uri="{78C0D931-6437-407d-A8EE-F0AAD7539E65}">
      <x14:conditionalFormattings>
        <x14:conditionalFormatting xmlns:xm="http://schemas.microsoft.com/office/excel/2006/main">
          <x14:cfRule type="expression" priority="5" id="{606BD51C-FAB7-456B-922B-5FAE5AC357B5}">
            <xm:f>INDEX('Overview - Section A'!$E$35:$E$36,MATCH($G93,'Overview - Section A'!$I$35:$I$36,0))&gt;'Overview - Section A'!$E$8</xm:f>
            <x14:dxf>
              <font>
                <color theme="0" tint="-0.24994659260841701"/>
              </font>
              <fill>
                <patternFill>
                  <bgColor theme="0" tint="-0.24994659260841701"/>
                </patternFill>
              </fill>
            </x14:dxf>
          </x14:cfRule>
          <xm:sqref>A93:E574</xm:sqref>
        </x14:conditionalFormatting>
        <x14:conditionalFormatting xmlns:xm="http://schemas.microsoft.com/office/excel/2006/main">
          <x14:cfRule type="expression" priority="4" id="{BA358AE9-FD49-48F9-860F-392AF5E900A6}">
            <xm:f>OR('Overview - Section A'!$AN$5="Grant Making", 'Overview - Section A'!$AN$5="Grant Revision")</xm:f>
            <x14:dxf>
              <font>
                <color theme="0" tint="-0.24994659260841701"/>
              </font>
              <fill>
                <patternFill>
                  <bgColor theme="0" tint="-0.24994659260841701"/>
                </patternFill>
              </fill>
              <border>
                <left/>
                <right/>
                <top/>
                <bottom/>
              </border>
            </x14:dxf>
          </x14:cfRule>
          <xm:sqref>E7:E88</xm:sqref>
        </x14:conditionalFormatting>
        <x14:conditionalFormatting xmlns:xm="http://schemas.microsoft.com/office/excel/2006/main">
          <x14:cfRule type="expression" priority="3" id="{DB6B644D-D7FB-40E2-9059-FA6EADC531E6}">
            <xm:f>INDEX('Overview - Section A'!$E$35:$E$36,MATCH($G93,'Overview - Section A'!$I$35:$I$36,0))&gt;'Overview - Section A'!$E$8</xm:f>
            <x14:dxf>
              <font>
                <color theme="0" tint="-0.24994659260841701"/>
              </font>
              <fill>
                <patternFill>
                  <bgColor theme="0" tint="-0.24994659260841701"/>
                </patternFill>
              </fill>
            </x14:dxf>
          </x14:cfRule>
          <xm:sqref>M93:N573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9000000}">
          <x14:formula1>
            <xm:f>'Overview - Section A'!$AO$25:$AO$32</xm:f>
          </x14:formula1>
          <xm:sqref>G8:L88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J363"/>
  <sheetViews>
    <sheetView zoomScale="40" zoomScaleNormal="40" workbookViewId="0">
      <selection sqref="A1:AI1"/>
    </sheetView>
  </sheetViews>
  <sheetFormatPr defaultColWidth="9" defaultRowHeight="15.75" x14ac:dyDescent="0.25"/>
  <cols>
    <col min="1" max="1" width="9.125" style="159" customWidth="1"/>
    <col min="2" max="2" width="40.875" style="159" customWidth="1"/>
    <col min="3" max="3" width="47.625" style="159" customWidth="1"/>
    <col min="4" max="4" width="39.125" style="159" customWidth="1"/>
    <col min="5" max="5" width="15.125" style="159" customWidth="1"/>
    <col min="6" max="6" width="13.625" style="159" customWidth="1"/>
    <col min="7" max="7" width="12.5" style="159" customWidth="1"/>
    <col min="8" max="8" width="27" style="159" customWidth="1"/>
    <col min="9" max="10" width="19.875" style="159" customWidth="1"/>
    <col min="11" max="11" width="21.875" style="159" customWidth="1"/>
    <col min="12" max="12" width="15.125" style="159" customWidth="1"/>
    <col min="13" max="13" width="16.5" style="159" customWidth="1"/>
    <col min="14" max="14" width="19.375" style="159" customWidth="1"/>
    <col min="15" max="15" width="17.375" style="159" customWidth="1"/>
    <col min="16" max="16" width="15.625" style="159" customWidth="1"/>
    <col min="17" max="17" width="14.125" style="159" customWidth="1"/>
    <col min="18" max="18" width="15.625" style="159" customWidth="1"/>
    <col min="19" max="19" width="12.125" style="159" customWidth="1"/>
    <col min="20" max="20" width="16.625" style="159" customWidth="1"/>
    <col min="21" max="21" width="15" style="159" customWidth="1"/>
    <col min="22" max="22" width="13.875" style="159" customWidth="1"/>
    <col min="23" max="23" width="15.375" style="159" customWidth="1"/>
    <col min="24" max="24" width="12.625" style="159" customWidth="1"/>
    <col min="25" max="25" width="15" style="159" customWidth="1"/>
    <col min="26" max="26" width="15.625" style="159" customWidth="1"/>
    <col min="27" max="27" width="14.125" style="159" customWidth="1"/>
    <col min="28" max="28" width="15.125" style="159" customWidth="1"/>
    <col min="29" max="29" width="13.125" style="159" customWidth="1"/>
    <col min="30" max="30" width="15.125" style="159" customWidth="1"/>
    <col min="31" max="31" width="15.5" style="159" customWidth="1"/>
    <col min="32" max="32" width="14" style="159" customWidth="1"/>
    <col min="33" max="33" width="15" style="159" customWidth="1"/>
    <col min="34" max="34" width="12.5" style="159" customWidth="1"/>
    <col min="35" max="35" width="17.625" style="159" customWidth="1"/>
    <col min="36" max="36" width="93" customWidth="1"/>
  </cols>
  <sheetData>
    <row r="1" spans="1:35" ht="29.25" thickBot="1" x14ac:dyDescent="0.3">
      <c r="A1" s="681" t="str">
        <f>'Overview - Section A'!A1:D1</f>
        <v>Cadre de résultats  - Overview - Section A</v>
      </c>
      <c r="B1" s="682"/>
      <c r="C1" s="682"/>
      <c r="D1" s="682"/>
      <c r="E1" s="682"/>
      <c r="F1" s="682"/>
      <c r="G1" s="682"/>
      <c r="H1" s="682"/>
      <c r="I1" s="682"/>
      <c r="J1" s="682"/>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row>
    <row r="2" spans="1:35" ht="36.75" thickBot="1" x14ac:dyDescent="0.6">
      <c r="A2" s="683" t="s">
        <v>124</v>
      </c>
      <c r="B2" s="684"/>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row>
    <row r="3" spans="1:35" ht="16.5" thickBot="1" x14ac:dyDescent="0.3">
      <c r="A3" s="139"/>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row>
    <row r="4" spans="1:35" ht="99.75" customHeight="1" thickBot="1" x14ac:dyDescent="0.3">
      <c r="A4" s="139"/>
      <c r="B4" s="140" t="str">
        <f>'Overview - Section A'!A5</f>
        <v>Pays / Candidat</v>
      </c>
      <c r="C4" s="165" t="str">
        <f>'Overview - Section A'!E5</f>
        <v>Burundi</v>
      </c>
      <c r="D4" s="139"/>
      <c r="E4" s="685" t="str">
        <f>'Overview - Section A'!E24</f>
        <v xml:space="preserve">Récipiendaires principal </v>
      </c>
      <c r="F4" s="686"/>
      <c r="G4" s="686"/>
      <c r="H4" s="687"/>
      <c r="I4" s="688" t="e">
        <f>'Overview - Section A'!#REF!</f>
        <v>#REF!</v>
      </c>
      <c r="J4" s="686"/>
      <c r="K4" s="686"/>
      <c r="L4" s="687"/>
      <c r="M4" s="139"/>
      <c r="N4" s="139"/>
      <c r="O4" s="689">
        <f>'Overview - Section A'!A33</f>
        <v>0</v>
      </c>
      <c r="P4" s="690"/>
      <c r="Q4" s="690"/>
      <c r="R4" s="691"/>
      <c r="S4" s="139"/>
      <c r="T4" s="139"/>
      <c r="U4" s="139"/>
      <c r="V4" s="139"/>
      <c r="W4" s="139"/>
      <c r="X4" s="139"/>
      <c r="Y4" s="139"/>
      <c r="Z4" s="139"/>
      <c r="AA4" s="139"/>
      <c r="AB4" s="139"/>
      <c r="AC4" s="139"/>
      <c r="AD4" s="139"/>
      <c r="AE4" s="139"/>
      <c r="AF4" s="139"/>
      <c r="AG4" s="139"/>
      <c r="AH4" s="139"/>
      <c r="AI4" s="139"/>
    </row>
    <row r="5" spans="1:35" ht="47.25" thickBot="1" x14ac:dyDescent="0.3">
      <c r="A5" s="139"/>
      <c r="B5" s="140" t="str">
        <f>'Overview - Section A'!A6</f>
        <v>Funding Request/Grant Name</v>
      </c>
      <c r="C5" s="165" t="str">
        <f>'Overview - Section A'!E6</f>
        <v>BDI-M-UNDP</v>
      </c>
      <c r="D5" s="167">
        <v>1</v>
      </c>
      <c r="E5" s="669" t="str">
        <f>IFERROR(IF(INDEX('Overview - Section A'!E$25:E$27,MATCH('Print View'!D5,'Overview - Section A'!$A$25:$A$27,0))&lt;&gt;0,(INDEX('Overview - Section A'!$E$25:$E$27,MATCH('Print View'!D5,'Overview - Section A'!$A$25:$A$27,0))),""),"")</f>
        <v/>
      </c>
      <c r="F5" s="670"/>
      <c r="G5" s="670"/>
      <c r="H5" s="671"/>
      <c r="I5" s="669" t="str">
        <f>IFERROR(IF(INDEX('Overview - Section A'!#REF!,MATCH('Print View'!D5,'Overview - Section A'!$A$25:$A$27,0))&lt;&gt;0,(INDEX('Overview - Section A'!#REF!,MATCH('Print View'!D5,'Overview - Section A'!$A$25:$A$27,0))),""),"")</f>
        <v/>
      </c>
      <c r="J5" s="670"/>
      <c r="K5" s="670"/>
      <c r="L5" s="671"/>
      <c r="M5" s="139"/>
      <c r="N5" s="167">
        <v>2</v>
      </c>
      <c r="O5" s="692" t="str">
        <f>IFERROR(IF(INDEX('Overview - Section A'!A$35:A$36,MATCH('Print View'!$N5,'Overview - Section A'!$B$35:$B$36,0))&lt;&gt;0,(INDEX('Overview - Section A'!A$35:A$36,MATCH('Print View'!$N5,'Overview - Section A'!$B$35:$B$36,0))),""),"")</f>
        <v/>
      </c>
      <c r="P5" s="693"/>
      <c r="Q5" s="694" t="str">
        <f>IFERROR(IF(INDEX('Overview - Section A'!E$35:E$36,MATCH('Print View'!$N5,'Overview - Section A'!$B$35:$B$36,0))&lt;&gt;0,(INDEX('Overview - Section A'!E$35:E$36,MATCH('Print View'!$N5,'Overview - Section A'!$B$35:$B$36,0))),""),"")</f>
        <v/>
      </c>
      <c r="R5" s="695"/>
      <c r="S5" s="139"/>
      <c r="T5" s="139"/>
      <c r="U5" s="139"/>
      <c r="V5" s="139"/>
      <c r="W5" s="139"/>
      <c r="X5" s="139"/>
      <c r="Y5" s="139"/>
      <c r="Z5" s="139"/>
      <c r="AA5" s="139"/>
      <c r="AB5" s="139"/>
      <c r="AC5" s="139"/>
      <c r="AD5" s="139"/>
      <c r="AE5" s="139"/>
      <c r="AF5" s="139"/>
      <c r="AG5" s="139"/>
      <c r="AH5" s="139"/>
      <c r="AI5" s="139"/>
    </row>
    <row r="6" spans="1:35" ht="77.25" customHeight="1" thickBot="1" x14ac:dyDescent="0.3">
      <c r="A6" s="139"/>
      <c r="B6" s="140" t="str">
        <f>'Overview - Section A'!A7</f>
        <v>Date de début du programme</v>
      </c>
      <c r="C6" s="166">
        <f>'Overview - Section A'!E7</f>
        <v>43101</v>
      </c>
      <c r="D6" s="167">
        <v>2</v>
      </c>
      <c r="E6" s="669" t="str">
        <f>IFERROR(IF(INDEX('Overview - Section A'!E$25:E$27,MATCH('Print View'!D6,'Overview - Section A'!$A$25:$A$27,0))&lt;&gt;0,(INDEX('Overview - Section A'!$E$25:$E$27,MATCH('Print View'!D6,'Overview - Section A'!$A$25:$A$27,0))),""),"")</f>
        <v/>
      </c>
      <c r="F6" s="670"/>
      <c r="G6" s="670"/>
      <c r="H6" s="671"/>
      <c r="I6" s="669" t="str">
        <f>IFERROR(IF(INDEX('Overview - Section A'!#REF!,MATCH('Print View'!D6,'Overview - Section A'!$A$25:$A$27,0))&lt;&gt;0,(INDEX('Overview - Section A'!#REF!,MATCH('Print View'!D6,'Overview - Section A'!$A$25:$A$27,0))),""),"")</f>
        <v/>
      </c>
      <c r="J6" s="670"/>
      <c r="K6" s="670"/>
      <c r="L6" s="671"/>
      <c r="M6" s="139"/>
      <c r="N6" s="167">
        <v>3</v>
      </c>
      <c r="O6" s="603" t="str">
        <f>IFERROR(IF(INDEX('Overview - Section A'!A$35:A$36,MATCH('Print View'!$N6,'Overview - Section A'!$B$35:$B$36,0))&lt;&gt;0,(INDEX('Overview - Section A'!A$35:A$36,MATCH('Print View'!$N6,'Overview - Section A'!$B$35:$B$36,0))),""),"")</f>
        <v/>
      </c>
      <c r="P6" s="604"/>
      <c r="Q6" s="677" t="str">
        <f>IFERROR(IF(INDEX('Overview - Section A'!E$35:E$36,MATCH('Print View'!$N6,'Overview - Section A'!$B$35:$B$36,0))&lt;&gt;0,(INDEX('Overview - Section A'!E$35:E$36,MATCH('Print View'!$N6,'Overview - Section A'!$B$35:$B$36,0))),""),"")</f>
        <v/>
      </c>
      <c r="R6" s="678"/>
      <c r="S6" s="139"/>
      <c r="T6" s="139"/>
      <c r="U6" s="139"/>
      <c r="V6" s="139"/>
      <c r="W6" s="139"/>
      <c r="X6" s="139"/>
      <c r="Y6" s="139"/>
      <c r="Z6" s="139"/>
      <c r="AA6" s="139"/>
      <c r="AB6" s="139"/>
      <c r="AC6" s="139"/>
      <c r="AD6" s="139"/>
      <c r="AE6" s="139"/>
      <c r="AF6" s="139"/>
      <c r="AG6" s="139"/>
      <c r="AH6" s="139"/>
      <c r="AI6" s="139"/>
    </row>
    <row r="7" spans="1:35" ht="24" thickBot="1" x14ac:dyDescent="0.3">
      <c r="A7" s="139"/>
      <c r="B7" s="140" t="str">
        <f>'Overview - Section A'!A8</f>
        <v>Date de fin du programme</v>
      </c>
      <c r="C7" s="166">
        <f>'Overview - Section A'!E8</f>
        <v>44196</v>
      </c>
      <c r="D7" s="167">
        <v>3</v>
      </c>
      <c r="E7" s="669" t="str">
        <f>IFERROR(IF(INDEX('Overview - Section A'!E$25:E$27,MATCH('Print View'!D7,'Overview - Section A'!$A$25:$A$27,0))&lt;&gt;0,(INDEX('Overview - Section A'!$E$25:$E$27,MATCH('Print View'!D7,'Overview - Section A'!$A$25:$A$27,0))),""),"")</f>
        <v/>
      </c>
      <c r="F7" s="670"/>
      <c r="G7" s="670"/>
      <c r="H7" s="671"/>
      <c r="I7" s="669" t="str">
        <f>IFERROR(IF(INDEX('Overview - Section A'!#REF!,MATCH('Print View'!D7,'Overview - Section A'!$A$25:$A$27,0))&lt;&gt;0,(INDEX('Overview - Section A'!#REF!,MATCH('Print View'!D7,'Overview - Section A'!$A$25:$A$27,0))),""),"")</f>
        <v/>
      </c>
      <c r="J7" s="670"/>
      <c r="K7" s="670"/>
      <c r="L7" s="671"/>
      <c r="M7" s="139"/>
      <c r="N7" s="167">
        <v>4</v>
      </c>
      <c r="O7" s="603" t="str">
        <f>IFERROR(IF(INDEX('Overview - Section A'!A$35:A$36,MATCH('Print View'!$N7,'Overview - Section A'!$B$35:$B$36,0))&lt;&gt;0,(INDEX('Overview - Section A'!A$35:A$36,MATCH('Print View'!$N7,'Overview - Section A'!$B$35:$B$36,0))),""),"")</f>
        <v/>
      </c>
      <c r="P7" s="604"/>
      <c r="Q7" s="677" t="str">
        <f>IFERROR(IF(INDEX('Overview - Section A'!E$35:E$36,MATCH('Print View'!$N7,'Overview - Section A'!$B$35:$B$36,0))&lt;&gt;0,(INDEX('Overview - Section A'!E$35:E$36,MATCH('Print View'!$N7,'Overview - Section A'!$B$35:$B$36,0))),""),"")</f>
        <v/>
      </c>
      <c r="R7" s="678"/>
      <c r="S7" s="139"/>
      <c r="T7" s="139"/>
      <c r="U7" s="139"/>
      <c r="V7" s="139"/>
      <c r="W7" s="139"/>
      <c r="X7" s="139"/>
      <c r="Y7" s="139"/>
      <c r="Z7" s="139"/>
      <c r="AA7" s="139"/>
      <c r="AB7" s="139"/>
      <c r="AC7" s="139"/>
      <c r="AD7" s="139"/>
      <c r="AE7" s="139"/>
      <c r="AF7" s="139"/>
      <c r="AG7" s="139"/>
      <c r="AH7" s="139"/>
      <c r="AI7" s="139"/>
    </row>
    <row r="8" spans="1:35" ht="72" customHeight="1" thickBot="1" x14ac:dyDescent="0.3">
      <c r="A8" s="139"/>
      <c r="B8" s="140" t="str">
        <f>'Overview - Section A'!A9</f>
        <v>Programmatic Report Period Frequency</v>
      </c>
      <c r="C8" s="166">
        <f>'Overview - Section A'!E9</f>
        <v>6</v>
      </c>
      <c r="D8" s="167">
        <v>4</v>
      </c>
      <c r="E8" s="669" t="str">
        <f>IFERROR(IF(INDEX('Overview - Section A'!E$25:E$27,MATCH('Print View'!D8,'Overview - Section A'!$A$25:$A$27,0))&lt;&gt;0,(INDEX('Overview - Section A'!$E$25:$E$27,MATCH('Print View'!D8,'Overview - Section A'!$A$25:$A$27,0))),""),"")</f>
        <v/>
      </c>
      <c r="F8" s="670"/>
      <c r="G8" s="670"/>
      <c r="H8" s="671"/>
      <c r="I8" s="669" t="str">
        <f>IFERROR(IF(INDEX('Overview - Section A'!#REF!,MATCH('Print View'!D8,'Overview - Section A'!$A$25:$A$27,0))&lt;&gt;0,(INDEX('Overview - Section A'!#REF!,MATCH('Print View'!D8,'Overview - Section A'!$A$25:$A$27,0))),""),"")</f>
        <v/>
      </c>
      <c r="J8" s="670"/>
      <c r="K8" s="670"/>
      <c r="L8" s="671"/>
      <c r="M8" s="139"/>
      <c r="N8" s="167">
        <v>5</v>
      </c>
      <c r="O8" s="603" t="str">
        <f>IFERROR(IF(INDEX('Overview - Section A'!A$35:A$36,MATCH('Print View'!$N8,'Overview - Section A'!$B$35:$B$36,0))&lt;&gt;0,(INDEX('Overview - Section A'!A$35:A$36,MATCH('Print View'!$N8,'Overview - Section A'!$B$35:$B$36,0))),""),"")</f>
        <v/>
      </c>
      <c r="P8" s="604"/>
      <c r="Q8" s="677" t="str">
        <f>IFERROR(IF(INDEX('Overview - Section A'!E$35:E$36,MATCH('Print View'!$N8,'Overview - Section A'!$B$35:$B$36,0))&lt;&gt;0,(INDEX('Overview - Section A'!E$35:E$36,MATCH('Print View'!$N8,'Overview - Section A'!$B$35:$B$36,0))),""),"")</f>
        <v/>
      </c>
      <c r="R8" s="678"/>
      <c r="S8" s="139"/>
      <c r="T8" s="139"/>
      <c r="U8" s="139"/>
      <c r="V8" s="139"/>
      <c r="W8" s="139"/>
      <c r="X8" s="139"/>
      <c r="Y8" s="139"/>
      <c r="Z8" s="139"/>
      <c r="AA8" s="139"/>
      <c r="AB8" s="139"/>
      <c r="AC8" s="139"/>
      <c r="AD8" s="139"/>
      <c r="AE8" s="139"/>
      <c r="AF8" s="139"/>
      <c r="AG8" s="139"/>
      <c r="AH8" s="139"/>
      <c r="AI8" s="139"/>
    </row>
    <row r="9" spans="1:35" ht="73.5" customHeight="1" thickBot="1" x14ac:dyDescent="0.3">
      <c r="A9" s="139"/>
      <c r="B9" s="140" t="str">
        <f>'Overview - Section A'!A10</f>
        <v>Allocation Utilization Period Start Date</v>
      </c>
      <c r="C9" s="166">
        <f>'Overview - Section A'!E10</f>
        <v>0</v>
      </c>
      <c r="D9" s="167">
        <v>5</v>
      </c>
      <c r="E9" s="669" t="str">
        <f>IFERROR(IF(INDEX('Overview - Section A'!E$25:E$27,MATCH('Print View'!D9,'Overview - Section A'!$A$25:$A$27,0))&lt;&gt;0,(INDEX('Overview - Section A'!$E$25:$E$27,MATCH('Print View'!D9,'Overview - Section A'!$A$25:$A$27,0))),""),"")</f>
        <v/>
      </c>
      <c r="F9" s="670"/>
      <c r="G9" s="670"/>
      <c r="H9" s="671"/>
      <c r="I9" s="669" t="str">
        <f>IFERROR(IF(INDEX('Overview - Section A'!#REF!,MATCH('Print View'!D9,'Overview - Section A'!$A$25:$A$27,0))&lt;&gt;0,(INDEX('Overview - Section A'!#REF!,MATCH('Print View'!D9,'Overview - Section A'!$A$25:$A$27,0))),""),"")</f>
        <v/>
      </c>
      <c r="J9" s="670"/>
      <c r="K9" s="670"/>
      <c r="L9" s="671"/>
      <c r="M9" s="139"/>
      <c r="N9" s="167">
        <v>6</v>
      </c>
      <c r="O9" s="603" t="str">
        <f>IFERROR(IF(INDEX('Overview - Section A'!A$35:A$36,MATCH('Print View'!$N9,'Overview - Section A'!$B$35:$B$36,0))&lt;&gt;0,(INDEX('Overview - Section A'!A$35:A$36,MATCH('Print View'!$N9,'Overview - Section A'!$B$35:$B$36,0))),""),"")</f>
        <v/>
      </c>
      <c r="P9" s="604"/>
      <c r="Q9" s="677" t="str">
        <f>IFERROR(IF(INDEX('Overview - Section A'!E$35:E$36,MATCH('Print View'!$N9,'Overview - Section A'!$B$35:$B$36,0))&lt;&gt;0,(INDEX('Overview - Section A'!E$35:E$36,MATCH('Print View'!$N9,'Overview - Section A'!$B$35:$B$36,0))),""),"")</f>
        <v/>
      </c>
      <c r="R9" s="678"/>
      <c r="S9" s="139"/>
      <c r="T9" s="139"/>
      <c r="U9" s="139"/>
      <c r="V9" s="139"/>
      <c r="W9" s="139"/>
      <c r="X9" s="139"/>
      <c r="Y9" s="139"/>
      <c r="Z9" s="139"/>
      <c r="AA9" s="139"/>
      <c r="AB9" s="139"/>
      <c r="AC9" s="139"/>
      <c r="AD9" s="139"/>
      <c r="AE9" s="139"/>
      <c r="AF9" s="139"/>
      <c r="AG9" s="139"/>
      <c r="AH9" s="139"/>
      <c r="AI9" s="139"/>
    </row>
    <row r="10" spans="1:35" ht="24" thickBot="1" x14ac:dyDescent="0.3">
      <c r="A10" s="139"/>
      <c r="B10" s="139"/>
      <c r="C10" s="139"/>
      <c r="D10" s="167">
        <v>6</v>
      </c>
      <c r="E10" s="669" t="str">
        <f>IFERROR(IF(INDEX('Overview - Section A'!E$25:E$27,MATCH('Print View'!D10,'Overview - Section A'!$A$25:$A$27,0))&lt;&gt;0,(INDEX('Overview - Section A'!$E$25:$E$27,MATCH('Print View'!D10,'Overview - Section A'!$A$25:$A$27,0))),""),"")</f>
        <v/>
      </c>
      <c r="F10" s="670"/>
      <c r="G10" s="670"/>
      <c r="H10" s="671"/>
      <c r="I10" s="669" t="str">
        <f>IFERROR(IF(INDEX('Overview - Section A'!#REF!,MATCH('Print View'!D10,'Overview - Section A'!$A$25:$A$27,0))&lt;&gt;0,(INDEX('Overview - Section A'!#REF!,MATCH('Print View'!D10,'Overview - Section A'!$A$25:$A$27,0))),""),"")</f>
        <v/>
      </c>
      <c r="J10" s="670"/>
      <c r="K10" s="670"/>
      <c r="L10" s="671"/>
      <c r="M10" s="139"/>
      <c r="N10" s="167">
        <v>7</v>
      </c>
      <c r="O10" s="603" t="str">
        <f>IFERROR(IF(INDEX('Overview - Section A'!A$35:A$36,MATCH('Print View'!$N10,'Overview - Section A'!$B$35:$B$36,0))&lt;&gt;0,(INDEX('Overview - Section A'!A$35:A$36,MATCH('Print View'!$N10,'Overview - Section A'!$B$35:$B$36,0))),""),"")</f>
        <v/>
      </c>
      <c r="P10" s="604"/>
      <c r="Q10" s="677" t="str">
        <f>IFERROR(IF(INDEX('Overview - Section A'!E$35:E$36,MATCH('Print View'!$N10,'Overview - Section A'!$B$35:$B$36,0))&lt;&gt;0,(INDEX('Overview - Section A'!E$35:E$36,MATCH('Print View'!$N10,'Overview - Section A'!$B$35:$B$36,0))),""),"")</f>
        <v/>
      </c>
      <c r="R10" s="678"/>
      <c r="S10" s="139"/>
      <c r="T10" s="139"/>
      <c r="U10" s="139"/>
      <c r="V10" s="139"/>
      <c r="W10" s="139"/>
      <c r="X10" s="139"/>
      <c r="Y10" s="139"/>
      <c r="Z10" s="139"/>
      <c r="AA10" s="139"/>
      <c r="AB10" s="139"/>
      <c r="AC10" s="139"/>
      <c r="AD10" s="139"/>
      <c r="AE10" s="139"/>
      <c r="AF10" s="139"/>
      <c r="AG10" s="139"/>
      <c r="AH10" s="139"/>
      <c r="AI10" s="139"/>
    </row>
    <row r="11" spans="1:35" ht="24" thickBot="1" x14ac:dyDescent="0.3">
      <c r="A11" s="139"/>
      <c r="B11" s="139"/>
      <c r="C11" s="139"/>
      <c r="D11" s="167">
        <v>7</v>
      </c>
      <c r="E11" s="669" t="str">
        <f>IFERROR(IF(INDEX('Overview - Section A'!E$25:E$27,MATCH('Print View'!D11,'Overview - Section A'!$A$25:$A$27,0))&lt;&gt;0,(INDEX('Overview - Section A'!$E$25:$E$27,MATCH('Print View'!D11,'Overview - Section A'!$A$25:$A$27,0))),""),"")</f>
        <v/>
      </c>
      <c r="F11" s="670"/>
      <c r="G11" s="670"/>
      <c r="H11" s="671"/>
      <c r="I11" s="669" t="str">
        <f>IFERROR(IF(INDEX('Overview - Section A'!#REF!,MATCH('Print View'!D11,'Overview - Section A'!$A$25:$A$27,0))&lt;&gt;0,(INDEX('Overview - Section A'!#REF!,MATCH('Print View'!D11,'Overview - Section A'!$A$25:$A$27,0))),""),"")</f>
        <v/>
      </c>
      <c r="J11" s="670"/>
      <c r="K11" s="670"/>
      <c r="L11" s="671"/>
      <c r="M11" s="139"/>
      <c r="N11" s="167">
        <v>8</v>
      </c>
      <c r="O11" s="603" t="str">
        <f>IFERROR(IF(INDEX('Overview - Section A'!A$35:A$36,MATCH('Print View'!$N11,'Overview - Section A'!$B$35:$B$36,0))&lt;&gt;0,(INDEX('Overview - Section A'!A$35:A$36,MATCH('Print View'!$N11,'Overview - Section A'!$B$35:$B$36,0))),""),"")</f>
        <v/>
      </c>
      <c r="P11" s="604"/>
      <c r="Q11" s="677" t="str">
        <f>IFERROR(IF(INDEX('Overview - Section A'!E$35:E$36,MATCH('Print View'!$N11,'Overview - Section A'!$B$35:$B$36,0))&lt;&gt;0,(INDEX('Overview - Section A'!E$35:E$36,MATCH('Print View'!$N11,'Overview - Section A'!$B$35:$B$36,0))),""),"")</f>
        <v/>
      </c>
      <c r="R11" s="678"/>
      <c r="S11" s="139"/>
      <c r="T11" s="139"/>
      <c r="U11" s="139"/>
      <c r="V11" s="139"/>
      <c r="W11" s="139"/>
      <c r="X11" s="139"/>
      <c r="Y11" s="139"/>
      <c r="Z11" s="139"/>
      <c r="AA11" s="139"/>
      <c r="AB11" s="139"/>
      <c r="AC11" s="139"/>
      <c r="AD11" s="139"/>
      <c r="AE11" s="139"/>
      <c r="AF11" s="139"/>
      <c r="AG11" s="139"/>
      <c r="AH11" s="139"/>
      <c r="AI11" s="139"/>
    </row>
    <row r="12" spans="1:35" ht="24" thickBot="1" x14ac:dyDescent="0.3">
      <c r="A12" s="139"/>
      <c r="B12" s="139"/>
      <c r="C12" s="139"/>
      <c r="D12" s="167">
        <v>8</v>
      </c>
      <c r="E12" s="669" t="str">
        <f>IFERROR(IF(INDEX('Overview - Section A'!E$25:E$27,MATCH('Print View'!D12,'Overview - Section A'!$A$25:$A$27,0))&lt;&gt;0,(INDEX('Overview - Section A'!$E$25:$E$27,MATCH('Print View'!D12,'Overview - Section A'!$A$25:$A$27,0))),""),"")</f>
        <v/>
      </c>
      <c r="F12" s="670"/>
      <c r="G12" s="670"/>
      <c r="H12" s="671"/>
      <c r="I12" s="669" t="str">
        <f>IFERROR(IF(INDEX('Overview - Section A'!#REF!,MATCH('Print View'!D12,'Overview - Section A'!$A$25:$A$27,0))&lt;&gt;0,(INDEX('Overview - Section A'!#REF!,MATCH('Print View'!D12,'Overview - Section A'!$A$25:$A$27,0))),""),"")</f>
        <v/>
      </c>
      <c r="J12" s="670"/>
      <c r="K12" s="670"/>
      <c r="L12" s="671"/>
      <c r="M12" s="139"/>
      <c r="N12" s="167">
        <v>9</v>
      </c>
      <c r="O12" s="672" t="str">
        <f>IFERROR(IF(INDEX('Overview - Section A'!A$35:A$36,MATCH('Print View'!$N12,'Overview - Section A'!$B$35:$B$36,0))&lt;&gt;0,(INDEX('Overview - Section A'!A$35:A$36,MATCH('Print View'!$N12,'Overview - Section A'!$B$35:$B$36,0))),""),"")</f>
        <v/>
      </c>
      <c r="P12" s="673"/>
      <c r="Q12" s="679" t="str">
        <f>IFERROR(IF(INDEX('Overview - Section A'!E$35:E$36,MATCH('Print View'!$N12,'Overview - Section A'!$B$35:$B$36,0))&lt;&gt;0,(INDEX('Overview - Section A'!E$35:E$36,MATCH('Print View'!$N12,'Overview - Section A'!$B$35:$B$36,0))),""),"")</f>
        <v/>
      </c>
      <c r="R12" s="680"/>
      <c r="S12" s="139"/>
      <c r="T12" s="139"/>
      <c r="U12" s="139"/>
      <c r="V12" s="139"/>
      <c r="W12" s="139"/>
      <c r="X12" s="139"/>
      <c r="Y12" s="139"/>
      <c r="Z12" s="139"/>
      <c r="AA12" s="139"/>
      <c r="AB12" s="139"/>
      <c r="AC12" s="139"/>
      <c r="AD12" s="139"/>
      <c r="AE12" s="139"/>
      <c r="AF12" s="139"/>
      <c r="AG12" s="139"/>
      <c r="AH12" s="139"/>
      <c r="AI12" s="139"/>
    </row>
    <row r="13" spans="1:35" ht="24" thickBot="1" x14ac:dyDescent="0.3">
      <c r="A13" s="139"/>
      <c r="B13" s="139"/>
      <c r="C13" s="139"/>
      <c r="D13" s="167">
        <v>9</v>
      </c>
      <c r="E13" s="669" t="str">
        <f>IFERROR(IF(INDEX('Overview - Section A'!E$25:E$27,MATCH('Print View'!D13,'Overview - Section A'!$A$25:$A$27,0))&lt;&gt;0,(INDEX('Overview - Section A'!$E$25:$E$27,MATCH('Print View'!D13,'Overview - Section A'!$A$25:$A$27,0))),""),"")</f>
        <v/>
      </c>
      <c r="F13" s="670"/>
      <c r="G13" s="670"/>
      <c r="H13" s="671"/>
      <c r="I13" s="669" t="str">
        <f>IFERROR(IF(INDEX('Overview - Section A'!#REF!,MATCH('Print View'!D13,'Overview - Section A'!$A$25:$A$27,0))&lt;&gt;0,(INDEX('Overview - Section A'!#REF!,MATCH('Print View'!D13,'Overview - Section A'!$A$25:$A$27,0))),""),"")</f>
        <v/>
      </c>
      <c r="J13" s="670"/>
      <c r="K13" s="670"/>
      <c r="L13" s="671"/>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row>
    <row r="14" spans="1:35" x14ac:dyDescent="0.25">
      <c r="A14" s="139"/>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row>
    <row r="15" spans="1:35" ht="16.5" thickBot="1" x14ac:dyDescent="0.3">
      <c r="A15" s="139"/>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row>
    <row r="16" spans="1:35" ht="46.5" x14ac:dyDescent="0.25">
      <c r="A16" s="139"/>
      <c r="B16" s="674" t="str">
        <f>'Overview - Section A'!A48</f>
        <v>Buts</v>
      </c>
      <c r="C16" s="675"/>
      <c r="D16" s="675"/>
      <c r="E16" s="675"/>
      <c r="F16" s="675"/>
      <c r="G16" s="675"/>
      <c r="H16" s="675"/>
      <c r="I16" s="675"/>
      <c r="J16" s="675"/>
      <c r="K16" s="675"/>
      <c r="L16" s="676"/>
      <c r="M16" s="139"/>
      <c r="N16" s="139"/>
      <c r="O16" s="674" t="str">
        <f>'Overview - Section A'!A66</f>
        <v>Objectifs</v>
      </c>
      <c r="P16" s="675"/>
      <c r="Q16" s="675"/>
      <c r="R16" s="675"/>
      <c r="S16" s="675"/>
      <c r="T16" s="675"/>
      <c r="U16" s="675"/>
      <c r="V16" s="675"/>
      <c r="W16" s="675"/>
      <c r="X16" s="675"/>
      <c r="Y16" s="675"/>
      <c r="Z16" s="675"/>
      <c r="AA16" s="676"/>
      <c r="AB16" s="139"/>
      <c r="AC16" s="139"/>
      <c r="AD16" s="139"/>
      <c r="AE16" s="139"/>
      <c r="AF16" s="139"/>
      <c r="AG16" s="139"/>
      <c r="AH16" s="139"/>
      <c r="AI16" s="139"/>
    </row>
    <row r="17" spans="1:35" ht="32.25" x14ac:dyDescent="0.25">
      <c r="A17" s="167">
        <v>1</v>
      </c>
      <c r="B17" s="616" t="str">
        <f>IFERROR(IF(INDEX('Overview - Section A'!$E$50:$E$63,MATCH('Print View'!$A17,'Overview - Section A'!$A$50:$A$63,0))&lt;&gt;0,INDEX('Overview - Section A'!$E$50:$E$63,MATCH('Print View'!$A17,'Overview - Section A'!$A$50:$A$63,0)),""),"")</f>
        <v>Réduire la morbidité et mortalité liée au paludisme d'au moins 30% de 2016 à 2020</v>
      </c>
      <c r="C17" s="617"/>
      <c r="D17" s="617"/>
      <c r="E17" s="617"/>
      <c r="F17" s="617"/>
      <c r="G17" s="617"/>
      <c r="H17" s="617"/>
      <c r="I17" s="617"/>
      <c r="J17" s="617"/>
      <c r="K17" s="617"/>
      <c r="L17" s="618"/>
      <c r="M17" s="218"/>
      <c r="N17" s="218"/>
      <c r="O17" s="616" t="str">
        <f>IFERROR(IF(INDEX('Overview - Section A'!$E$68:$E$81,MATCH('Print View'!$A17,'Overview - Section A'!$A$68:$A$81,0))&lt;&gt;0,INDEX('Overview - Section A'!$E$68:$E$81,MATCH('Print View'!$A17,'Overview - Section A'!$A$68:$A$81,0)),""),"")</f>
        <v>Assurer que 100%  des patients diagnostiqués positifs  beneficieront d'un traitement du paludisme selon les directives nationales a differents niveaux.</v>
      </c>
      <c r="P17" s="617"/>
      <c r="Q17" s="617"/>
      <c r="R17" s="617"/>
      <c r="S17" s="617"/>
      <c r="T17" s="617"/>
      <c r="U17" s="617"/>
      <c r="V17" s="617"/>
      <c r="W17" s="617"/>
      <c r="X17" s="617"/>
      <c r="Y17" s="617"/>
      <c r="Z17" s="617"/>
      <c r="AA17" s="618"/>
      <c r="AB17" s="139"/>
      <c r="AC17" s="139"/>
      <c r="AD17" s="139"/>
      <c r="AE17" s="139"/>
      <c r="AF17" s="139"/>
      <c r="AG17" s="139"/>
      <c r="AH17" s="139"/>
      <c r="AI17" s="139"/>
    </row>
    <row r="18" spans="1:35" ht="32.25" x14ac:dyDescent="0.25">
      <c r="A18" s="167">
        <v>2</v>
      </c>
      <c r="B18" s="616" t="str">
        <f>IFERROR(IF(INDEX('Overview - Section A'!$E$50:$E$63,MATCH('Print View'!$A18,'Overview - Section A'!$A$50:$A$63,0))&lt;&gt;0,INDEX('Overview - Section A'!$E$50:$E$63,MATCH('Print View'!$A18,'Overview - Section A'!$A$50:$A$63,0)),""),"")</f>
        <v/>
      </c>
      <c r="C18" s="617"/>
      <c r="D18" s="617"/>
      <c r="E18" s="617"/>
      <c r="F18" s="617"/>
      <c r="G18" s="617"/>
      <c r="H18" s="617"/>
      <c r="I18" s="617"/>
      <c r="J18" s="617"/>
      <c r="K18" s="617"/>
      <c r="L18" s="618"/>
      <c r="M18" s="218"/>
      <c r="N18" s="218"/>
      <c r="O18" s="616" t="str">
        <f>IFERROR(IF(INDEX('Overview - Section A'!$E$68:$E$81,MATCH('Print View'!$A18,'Overview - Section A'!$A$68:$A$81,0))&lt;&gt;0,INDEX('Overview - Section A'!$E$68:$E$81,MATCH('Print View'!$A18,'Overview - Section A'!$A$68:$A$81,0)),""),"")</f>
        <v>Assurer  le maintien de la couverture universelle des menages en MILDA  et leur utilisation par au moins 80% de la population generale d'ici 2020</v>
      </c>
      <c r="P18" s="617"/>
      <c r="Q18" s="617"/>
      <c r="R18" s="617"/>
      <c r="S18" s="617"/>
      <c r="T18" s="617"/>
      <c r="U18" s="617"/>
      <c r="V18" s="617"/>
      <c r="W18" s="617"/>
      <c r="X18" s="617"/>
      <c r="Y18" s="617"/>
      <c r="Z18" s="617"/>
      <c r="AA18" s="618"/>
      <c r="AB18" s="139"/>
      <c r="AC18" s="139"/>
      <c r="AD18" s="139"/>
      <c r="AE18" s="139"/>
      <c r="AF18" s="139"/>
      <c r="AG18" s="139"/>
      <c r="AH18" s="139"/>
      <c r="AI18" s="139"/>
    </row>
    <row r="19" spans="1:35" ht="32.25" x14ac:dyDescent="0.25">
      <c r="A19" s="167">
        <v>3</v>
      </c>
      <c r="B19" s="616" t="str">
        <f>IFERROR(IF(INDEX('Overview - Section A'!$E$50:$E$63,MATCH('Print View'!$A19,'Overview - Section A'!$A$50:$A$63,0))&lt;&gt;0,INDEX('Overview - Section A'!$E$50:$E$63,MATCH('Print View'!$A19,'Overview - Section A'!$A$50:$A$63,0)),""),"")</f>
        <v/>
      </c>
      <c r="C19" s="617"/>
      <c r="D19" s="617"/>
      <c r="E19" s="617"/>
      <c r="F19" s="617"/>
      <c r="G19" s="617"/>
      <c r="H19" s="617"/>
      <c r="I19" s="617"/>
      <c r="J19" s="617"/>
      <c r="K19" s="617"/>
      <c r="L19" s="618"/>
      <c r="M19" s="218"/>
      <c r="N19" s="218"/>
      <c r="O19" s="616" t="str">
        <f>IFERROR(IF(INDEX('Overview - Section A'!$E$68:$E$81,MATCH('Print View'!$A19,'Overview - Section A'!$A$68:$A$81,0))&lt;&gt;0,INDEX('Overview - Section A'!$E$68:$E$81,MATCH('Print View'!$A19,'Overview - Section A'!$A$68:$A$81,0)),""),"")</f>
        <v>Assurer qu'au moins 90% des femmes enceintes reçues en CPN beneficient d'au moins trois doses de SP</v>
      </c>
      <c r="P19" s="617"/>
      <c r="Q19" s="617"/>
      <c r="R19" s="617"/>
      <c r="S19" s="617"/>
      <c r="T19" s="617"/>
      <c r="U19" s="617"/>
      <c r="V19" s="617"/>
      <c r="W19" s="617"/>
      <c r="X19" s="617"/>
      <c r="Y19" s="617"/>
      <c r="Z19" s="617"/>
      <c r="AA19" s="618"/>
      <c r="AB19" s="139"/>
      <c r="AC19" s="139"/>
      <c r="AD19" s="139"/>
      <c r="AE19" s="139"/>
      <c r="AF19" s="139"/>
      <c r="AG19" s="139"/>
      <c r="AH19" s="139"/>
      <c r="AI19" s="139"/>
    </row>
    <row r="20" spans="1:35" ht="32.25" x14ac:dyDescent="0.25">
      <c r="A20" s="167">
        <v>4</v>
      </c>
      <c r="B20" s="616" t="str">
        <f>IFERROR(IF(INDEX('Overview - Section A'!$E$50:$E$63,MATCH('Print View'!$A20,'Overview - Section A'!$A$50:$A$63,0))&lt;&gt;0,INDEX('Overview - Section A'!$E$50:$E$63,MATCH('Print View'!$A20,'Overview - Section A'!$A$50:$A$63,0)),""),"")</f>
        <v/>
      </c>
      <c r="C20" s="617"/>
      <c r="D20" s="617"/>
      <c r="E20" s="617"/>
      <c r="F20" s="617"/>
      <c r="G20" s="617"/>
      <c r="H20" s="617"/>
      <c r="I20" s="617"/>
      <c r="J20" s="617"/>
      <c r="K20" s="617"/>
      <c r="L20" s="618"/>
      <c r="M20" s="218"/>
      <c r="N20" s="218"/>
      <c r="O20" s="616" t="str">
        <f>IFERROR(IF(INDEX('Overview - Section A'!$E$68:$E$81,MATCH('Print View'!$A20,'Overview - Section A'!$A$68:$A$81,0))&lt;&gt;0,INDEX('Overview - Section A'!$E$68:$E$81,MATCH('Print View'!$A20,'Overview - Section A'!$A$68:$A$81,0)),""),"")</f>
        <v>Assurer la prise en charge des cas au niveau communautaire chez les enfants de moins de 5 ans dans les 28 districts les plus affectés d'ici 2020</v>
      </c>
      <c r="P20" s="617"/>
      <c r="Q20" s="617"/>
      <c r="R20" s="617"/>
      <c r="S20" s="617"/>
      <c r="T20" s="617"/>
      <c r="U20" s="617"/>
      <c r="V20" s="617"/>
      <c r="W20" s="617"/>
      <c r="X20" s="617"/>
      <c r="Y20" s="617"/>
      <c r="Z20" s="617"/>
      <c r="AA20" s="618"/>
      <c r="AB20" s="139"/>
      <c r="AC20" s="139"/>
      <c r="AD20" s="139"/>
      <c r="AE20" s="139"/>
      <c r="AF20" s="139"/>
      <c r="AG20" s="139"/>
      <c r="AH20" s="139"/>
      <c r="AI20" s="139"/>
    </row>
    <row r="21" spans="1:35" ht="32.25" x14ac:dyDescent="0.25">
      <c r="A21" s="167">
        <v>5</v>
      </c>
      <c r="B21" s="616" t="str">
        <f>IFERROR(IF(INDEX('Overview - Section A'!$E$50:$E$63,MATCH('Print View'!$A21,'Overview - Section A'!$A$50:$A$63,0))&lt;&gt;0,INDEX('Overview - Section A'!$E$50:$E$63,MATCH('Print View'!$A21,'Overview - Section A'!$A$50:$A$63,0)),""),"")</f>
        <v/>
      </c>
      <c r="C21" s="617"/>
      <c r="D21" s="617"/>
      <c r="E21" s="617"/>
      <c r="F21" s="617"/>
      <c r="G21" s="617"/>
      <c r="H21" s="617"/>
      <c r="I21" s="617"/>
      <c r="J21" s="617"/>
      <c r="K21" s="617"/>
      <c r="L21" s="618"/>
      <c r="M21" s="218"/>
      <c r="N21" s="218"/>
      <c r="O21" s="616" t="str">
        <f>IFERROR(IF(INDEX('Overview - Section A'!$E$68:$E$81,MATCH('Print View'!$A21,'Overview - Section A'!$A$68:$A$81,0))&lt;&gt;0,INDEX('Overview - Section A'!$E$68:$E$81,MATCH('Print View'!$A21,'Overview - Section A'!$A$68:$A$81,0)),""),"")</f>
        <v/>
      </c>
      <c r="P21" s="617"/>
      <c r="Q21" s="617"/>
      <c r="R21" s="617"/>
      <c r="S21" s="617"/>
      <c r="T21" s="617"/>
      <c r="U21" s="617"/>
      <c r="V21" s="617"/>
      <c r="W21" s="617"/>
      <c r="X21" s="617"/>
      <c r="Y21" s="617"/>
      <c r="Z21" s="617"/>
      <c r="AA21" s="618"/>
      <c r="AB21" s="139"/>
      <c r="AC21" s="139"/>
      <c r="AD21" s="139"/>
      <c r="AE21" s="139"/>
      <c r="AF21" s="139"/>
      <c r="AG21" s="139"/>
      <c r="AH21" s="139"/>
      <c r="AI21" s="139"/>
    </row>
    <row r="22" spans="1:35" ht="32.25" x14ac:dyDescent="0.25">
      <c r="A22" s="167">
        <v>6</v>
      </c>
      <c r="B22" s="616" t="str">
        <f>IFERROR(IF(INDEX('Overview - Section A'!$E$50:$E$63,MATCH('Print View'!$A22,'Overview - Section A'!$A$50:$A$63,0))&lt;&gt;0,INDEX('Overview - Section A'!$E$50:$E$63,MATCH('Print View'!$A22,'Overview - Section A'!$A$50:$A$63,0)),""),"")</f>
        <v/>
      </c>
      <c r="C22" s="617"/>
      <c r="D22" s="617"/>
      <c r="E22" s="617"/>
      <c r="F22" s="617"/>
      <c r="G22" s="617"/>
      <c r="H22" s="617"/>
      <c r="I22" s="617"/>
      <c r="J22" s="617"/>
      <c r="K22" s="617"/>
      <c r="L22" s="618"/>
      <c r="M22" s="218"/>
      <c r="N22" s="218"/>
      <c r="O22" s="616" t="str">
        <f>IFERROR(IF(INDEX('Overview - Section A'!$E$68:$E$81,MATCH('Print View'!$A22,'Overview - Section A'!$A$68:$A$81,0))&lt;&gt;0,INDEX('Overview - Section A'!$E$68:$E$81,MATCH('Print View'!$A22,'Overview - Section A'!$A$68:$A$81,0)),""),"")</f>
        <v/>
      </c>
      <c r="P22" s="617"/>
      <c r="Q22" s="617"/>
      <c r="R22" s="617"/>
      <c r="S22" s="617"/>
      <c r="T22" s="617"/>
      <c r="U22" s="617"/>
      <c r="V22" s="617"/>
      <c r="W22" s="617"/>
      <c r="X22" s="617"/>
      <c r="Y22" s="617"/>
      <c r="Z22" s="617"/>
      <c r="AA22" s="618"/>
      <c r="AB22" s="139"/>
      <c r="AC22" s="139"/>
      <c r="AD22" s="139"/>
      <c r="AE22" s="139"/>
      <c r="AF22" s="139"/>
      <c r="AG22" s="139"/>
      <c r="AH22" s="139"/>
      <c r="AI22" s="139"/>
    </row>
    <row r="23" spans="1:35" ht="32.25" x14ac:dyDescent="0.25">
      <c r="A23" s="167">
        <v>7</v>
      </c>
      <c r="B23" s="616" t="str">
        <f>IFERROR(IF(INDEX('Overview - Section A'!$E$50:$E$63,MATCH('Print View'!$A23,'Overview - Section A'!$A$50:$A$63,0))&lt;&gt;0,INDEX('Overview - Section A'!$E$50:$E$63,MATCH('Print View'!$A23,'Overview - Section A'!$A$50:$A$63,0)),""),"")</f>
        <v/>
      </c>
      <c r="C23" s="617"/>
      <c r="D23" s="617"/>
      <c r="E23" s="617"/>
      <c r="F23" s="617"/>
      <c r="G23" s="617"/>
      <c r="H23" s="617"/>
      <c r="I23" s="617"/>
      <c r="J23" s="617"/>
      <c r="K23" s="617"/>
      <c r="L23" s="618"/>
      <c r="M23" s="218"/>
      <c r="N23" s="218"/>
      <c r="O23" s="616" t="str">
        <f>IFERROR(IF(INDEX('Overview - Section A'!$E$68:$E$81,MATCH('Print View'!$A23,'Overview - Section A'!$A$68:$A$81,0))&lt;&gt;0,INDEX('Overview - Section A'!$E$68:$E$81,MATCH('Print View'!$A23,'Overview - Section A'!$A$68:$A$81,0)),""),"")</f>
        <v/>
      </c>
      <c r="P23" s="617"/>
      <c r="Q23" s="617"/>
      <c r="R23" s="617"/>
      <c r="S23" s="617"/>
      <c r="T23" s="617"/>
      <c r="U23" s="617"/>
      <c r="V23" s="617"/>
      <c r="W23" s="617"/>
      <c r="X23" s="617"/>
      <c r="Y23" s="617"/>
      <c r="Z23" s="617"/>
      <c r="AA23" s="618"/>
      <c r="AB23" s="139"/>
      <c r="AC23" s="139"/>
      <c r="AD23" s="139"/>
      <c r="AE23" s="139"/>
      <c r="AF23" s="139"/>
      <c r="AG23" s="139"/>
      <c r="AH23" s="139"/>
      <c r="AI23" s="139"/>
    </row>
    <row r="24" spans="1:35" ht="32.25" x14ac:dyDescent="0.25">
      <c r="A24" s="167">
        <v>8</v>
      </c>
      <c r="B24" s="616" t="str">
        <f>IFERROR(IF(INDEX('Overview - Section A'!$E$50:$E$63,MATCH('Print View'!$A24,'Overview - Section A'!$A$50:$A$63,0))&lt;&gt;0,INDEX('Overview - Section A'!$E$50:$E$63,MATCH('Print View'!$A24,'Overview - Section A'!$A$50:$A$63,0)),""),"")</f>
        <v/>
      </c>
      <c r="C24" s="617"/>
      <c r="D24" s="617"/>
      <c r="E24" s="617"/>
      <c r="F24" s="617"/>
      <c r="G24" s="617"/>
      <c r="H24" s="617"/>
      <c r="I24" s="617"/>
      <c r="J24" s="617"/>
      <c r="K24" s="617"/>
      <c r="L24" s="618"/>
      <c r="M24" s="218"/>
      <c r="N24" s="218"/>
      <c r="O24" s="616" t="str">
        <f>IFERROR(IF(INDEX('Overview - Section A'!$E$68:$E$81,MATCH('Print View'!$A24,'Overview - Section A'!$A$68:$A$81,0))&lt;&gt;0,INDEX('Overview - Section A'!$E$68:$E$81,MATCH('Print View'!$A24,'Overview - Section A'!$A$68:$A$81,0)),""),"")</f>
        <v/>
      </c>
      <c r="P24" s="617"/>
      <c r="Q24" s="617"/>
      <c r="R24" s="617"/>
      <c r="S24" s="617"/>
      <c r="T24" s="617"/>
      <c r="U24" s="617"/>
      <c r="V24" s="617"/>
      <c r="W24" s="617"/>
      <c r="X24" s="617"/>
      <c r="Y24" s="617"/>
      <c r="Z24" s="617"/>
      <c r="AA24" s="618"/>
      <c r="AB24" s="139"/>
      <c r="AC24" s="139"/>
      <c r="AD24" s="139"/>
      <c r="AE24" s="139"/>
      <c r="AF24" s="139"/>
      <c r="AG24" s="139"/>
      <c r="AH24" s="139"/>
      <c r="AI24" s="139"/>
    </row>
    <row r="25" spans="1:35" ht="32.25" x14ac:dyDescent="0.25">
      <c r="A25" s="167">
        <v>9</v>
      </c>
      <c r="B25" s="616" t="str">
        <f>IFERROR(IF(INDEX('Overview - Section A'!$E$50:$E$63,MATCH('Print View'!$A25,'Overview - Section A'!$A$50:$A$63,0))&lt;&gt;0,INDEX('Overview - Section A'!$E$50:$E$63,MATCH('Print View'!$A25,'Overview - Section A'!$A$50:$A$63,0)),""),"")</f>
        <v/>
      </c>
      <c r="C25" s="617"/>
      <c r="D25" s="617"/>
      <c r="E25" s="617"/>
      <c r="F25" s="617"/>
      <c r="G25" s="617"/>
      <c r="H25" s="617"/>
      <c r="I25" s="617"/>
      <c r="J25" s="617"/>
      <c r="K25" s="617"/>
      <c r="L25" s="618"/>
      <c r="M25" s="218"/>
      <c r="N25" s="218"/>
      <c r="O25" s="616" t="str">
        <f>IFERROR(IF(INDEX('Overview - Section A'!$E$68:$E$81,MATCH('Print View'!$A25,'Overview - Section A'!$A$68:$A$81,0))&lt;&gt;0,INDEX('Overview - Section A'!$E$68:$E$81,MATCH('Print View'!$A25,'Overview - Section A'!$A$68:$A$81,0)),""),"")</f>
        <v/>
      </c>
      <c r="P25" s="617"/>
      <c r="Q25" s="617"/>
      <c r="R25" s="617"/>
      <c r="S25" s="617"/>
      <c r="T25" s="617"/>
      <c r="U25" s="617"/>
      <c r="V25" s="617"/>
      <c r="W25" s="617"/>
      <c r="X25" s="617"/>
      <c r="Y25" s="617"/>
      <c r="Z25" s="617"/>
      <c r="AA25" s="618"/>
      <c r="AB25" s="139"/>
      <c r="AC25" s="139"/>
      <c r="AD25" s="139"/>
      <c r="AE25" s="139"/>
      <c r="AF25" s="139"/>
      <c r="AG25" s="139"/>
      <c r="AH25" s="139"/>
      <c r="AI25" s="139"/>
    </row>
    <row r="26" spans="1:35" ht="32.25" x14ac:dyDescent="0.25">
      <c r="A26" s="167">
        <v>10</v>
      </c>
      <c r="B26" s="616" t="str">
        <f>IFERROR(IF(INDEX('Overview - Section A'!$E$50:$E$63,MATCH('Print View'!$A26,'Overview - Section A'!$A$50:$A$63,0))&lt;&gt;0,INDEX('Overview - Section A'!$E$50:$E$63,MATCH('Print View'!$A26,'Overview - Section A'!$A$50:$A$63,0)),""),"")</f>
        <v/>
      </c>
      <c r="C26" s="617"/>
      <c r="D26" s="617"/>
      <c r="E26" s="617"/>
      <c r="F26" s="617"/>
      <c r="G26" s="617"/>
      <c r="H26" s="617"/>
      <c r="I26" s="617"/>
      <c r="J26" s="617"/>
      <c r="K26" s="617"/>
      <c r="L26" s="618"/>
      <c r="M26" s="218"/>
      <c r="N26" s="218"/>
      <c r="O26" s="616" t="str">
        <f>IFERROR(IF(INDEX('Overview - Section A'!$E$68:$E$81,MATCH('Print View'!$A26,'Overview - Section A'!$A$68:$A$81,0))&lt;&gt;0,INDEX('Overview - Section A'!$E$68:$E$81,MATCH('Print View'!$A26,'Overview - Section A'!$A$68:$A$81,0)),""),"")</f>
        <v/>
      </c>
      <c r="P26" s="617"/>
      <c r="Q26" s="617"/>
      <c r="R26" s="617"/>
      <c r="S26" s="617"/>
      <c r="T26" s="617"/>
      <c r="U26" s="617"/>
      <c r="V26" s="617"/>
      <c r="W26" s="617"/>
      <c r="X26" s="617"/>
      <c r="Y26" s="617"/>
      <c r="Z26" s="617"/>
      <c r="AA26" s="618"/>
      <c r="AB26" s="139"/>
      <c r="AC26" s="139"/>
      <c r="AD26" s="139"/>
      <c r="AE26" s="139"/>
      <c r="AF26" s="139"/>
      <c r="AG26" s="139"/>
      <c r="AH26" s="139"/>
      <c r="AI26" s="139"/>
    </row>
    <row r="27" spans="1:35" ht="32.25" x14ac:dyDescent="0.25">
      <c r="A27" s="167">
        <v>11</v>
      </c>
      <c r="B27" s="616" t="str">
        <f>IFERROR(IF(INDEX('Overview - Section A'!$E$50:$E$63,MATCH('Print View'!$A27,'Overview - Section A'!$A$50:$A$63,0))&lt;&gt;0,INDEX('Overview - Section A'!$E$50:$E$63,MATCH('Print View'!$A27,'Overview - Section A'!$A$50:$A$63,0)),""),"")</f>
        <v/>
      </c>
      <c r="C27" s="617"/>
      <c r="D27" s="617"/>
      <c r="E27" s="617"/>
      <c r="F27" s="617"/>
      <c r="G27" s="617"/>
      <c r="H27" s="617"/>
      <c r="I27" s="617"/>
      <c r="J27" s="617"/>
      <c r="K27" s="617"/>
      <c r="L27" s="618"/>
      <c r="M27" s="218"/>
      <c r="N27" s="218"/>
      <c r="O27" s="616" t="str">
        <f>IFERROR(IF(INDEX('Overview - Section A'!$E$68:$E$81,MATCH('Print View'!$A27,'Overview - Section A'!$A$68:$A$81,0))&lt;&gt;0,INDEX('Overview - Section A'!$E$68:$E$81,MATCH('Print View'!$A27,'Overview - Section A'!$A$68:$A$81,0)),""),"")</f>
        <v/>
      </c>
      <c r="P27" s="617"/>
      <c r="Q27" s="617"/>
      <c r="R27" s="617"/>
      <c r="S27" s="617"/>
      <c r="T27" s="617"/>
      <c r="U27" s="617"/>
      <c r="V27" s="617"/>
      <c r="W27" s="617"/>
      <c r="X27" s="617"/>
      <c r="Y27" s="617"/>
      <c r="Z27" s="617"/>
      <c r="AA27" s="618"/>
      <c r="AB27" s="139"/>
      <c r="AC27" s="139"/>
      <c r="AD27" s="139"/>
      <c r="AE27" s="139"/>
      <c r="AF27" s="139"/>
      <c r="AG27" s="139"/>
      <c r="AH27" s="139"/>
      <c r="AI27" s="139"/>
    </row>
    <row r="28" spans="1:35" ht="32.25" x14ac:dyDescent="0.25">
      <c r="A28" s="167">
        <v>12</v>
      </c>
      <c r="B28" s="616" t="str">
        <f>IFERROR(IF(INDEX('Overview - Section A'!$E$50:$E$63,MATCH('Print View'!$A28,'Overview - Section A'!$A$50:$A$63,0))&lt;&gt;0,INDEX('Overview - Section A'!$E$50:$E$63,MATCH('Print View'!$A28,'Overview - Section A'!$A$50:$A$63,0)),""),"")</f>
        <v/>
      </c>
      <c r="C28" s="617"/>
      <c r="D28" s="617"/>
      <c r="E28" s="617"/>
      <c r="F28" s="617"/>
      <c r="G28" s="617"/>
      <c r="H28" s="617"/>
      <c r="I28" s="617"/>
      <c r="J28" s="617"/>
      <c r="K28" s="617"/>
      <c r="L28" s="618"/>
      <c r="M28" s="218"/>
      <c r="N28" s="218"/>
      <c r="O28" s="616" t="str">
        <f>IFERROR(IF(INDEX('Overview - Section A'!$E$68:$E$81,MATCH('Print View'!$A28,'Overview - Section A'!$A$68:$A$81,0))&lt;&gt;0,INDEX('Overview - Section A'!$E$68:$E$81,MATCH('Print View'!$A28,'Overview - Section A'!$A$68:$A$81,0)),""),"")</f>
        <v/>
      </c>
      <c r="P28" s="617"/>
      <c r="Q28" s="617"/>
      <c r="R28" s="617"/>
      <c r="S28" s="617"/>
      <c r="T28" s="617"/>
      <c r="U28" s="617"/>
      <c r="V28" s="617"/>
      <c r="W28" s="617"/>
      <c r="X28" s="617"/>
      <c r="Y28" s="617"/>
      <c r="Z28" s="617"/>
      <c r="AA28" s="618"/>
      <c r="AB28" s="139"/>
      <c r="AC28" s="139"/>
      <c r="AD28" s="139"/>
      <c r="AE28" s="139"/>
      <c r="AF28" s="139"/>
      <c r="AG28" s="139"/>
      <c r="AH28" s="139"/>
      <c r="AI28" s="139"/>
    </row>
    <row r="29" spans="1:35" x14ac:dyDescent="0.25">
      <c r="A29" s="139"/>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row>
    <row r="30" spans="1:35" x14ac:dyDescent="0.25">
      <c r="A30" s="139"/>
      <c r="B30" s="139"/>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row>
    <row r="31" spans="1:35" x14ac:dyDescent="0.25">
      <c r="A31" s="139"/>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row>
    <row r="32" spans="1:35" ht="16.5" thickBot="1" x14ac:dyDescent="0.3">
      <c r="A32" s="139"/>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row>
    <row r="33" spans="1:36" ht="47.25" thickBot="1" x14ac:dyDescent="0.3">
      <c r="A33" s="639" t="str">
        <f>'Impact Indicators - Section B'!A7:J7</f>
        <v>Indicateurs d'impact</v>
      </c>
      <c r="B33" s="640"/>
      <c r="C33" s="640"/>
      <c r="D33" s="640"/>
      <c r="E33" s="640"/>
      <c r="F33" s="640"/>
      <c r="G33" s="640"/>
      <c r="H33" s="640"/>
      <c r="I33" s="641"/>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row>
    <row r="34" spans="1:36" ht="16.5" thickBot="1" x14ac:dyDescent="0.3">
      <c r="A34" s="139"/>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row>
    <row r="35" spans="1:36" ht="29.25" thickBot="1" x14ac:dyDescent="0.3">
      <c r="A35" s="663" t="s">
        <v>128</v>
      </c>
      <c r="B35" s="665" t="str">
        <f>'Impact Indicators - Section B'!B8</f>
        <v>Indicateurs d'impact standard</v>
      </c>
      <c r="C35" s="665" t="str">
        <f>'Impact Indicators - Section B'!C8</f>
        <v>Indicateurs d'impact personnalisé</v>
      </c>
      <c r="D35" s="665" t="str">
        <f>'Impact Indicators - Section B'!D8</f>
        <v>Référence Valeur</v>
      </c>
      <c r="E35" s="665" t="str">
        <f>'Impact Indicators - Section B'!E8</f>
        <v>Référence Année</v>
      </c>
      <c r="F35" s="665" t="str">
        <f>'Impact Indicators - Section B'!F8</f>
        <v>Référence Source</v>
      </c>
      <c r="G35" s="665" t="str">
        <f>'Impact Indicators - Section B'!G8</f>
        <v>Ventilation obligatoire</v>
      </c>
      <c r="H35" s="665" t="str">
        <f>'Impact Indicators - Section B'!H8</f>
        <v xml:space="preserve">Récipiendaires principaux responsables </v>
      </c>
      <c r="I35" s="667">
        <f>'Impact Indicators - Section B'!O8</f>
        <v>0</v>
      </c>
      <c r="J35" s="619"/>
      <c r="K35" s="620"/>
      <c r="L35" s="620"/>
      <c r="M35" s="620"/>
      <c r="N35" s="621"/>
      <c r="O35" s="622"/>
      <c r="P35" s="623"/>
      <c r="Q35" s="623"/>
      <c r="R35" s="623"/>
      <c r="S35" s="624"/>
      <c r="T35" s="622"/>
      <c r="U35" s="623"/>
      <c r="V35" s="623"/>
      <c r="W35" s="623"/>
      <c r="X35" s="624"/>
      <c r="Y35" s="622"/>
      <c r="Z35" s="623"/>
      <c r="AA35" s="623"/>
      <c r="AB35" s="623"/>
      <c r="AC35" s="624"/>
      <c r="AD35" s="622"/>
      <c r="AE35" s="623"/>
      <c r="AF35" s="623"/>
      <c r="AG35" s="623"/>
      <c r="AH35" s="624"/>
      <c r="AI35" s="224"/>
      <c r="AJ35" s="608">
        <f>'Impact Indicators - Section B'!P8</f>
        <v>0</v>
      </c>
    </row>
    <row r="36" spans="1:36" ht="114.75" thickBot="1" x14ac:dyDescent="0.3">
      <c r="A36" s="664"/>
      <c r="B36" s="666"/>
      <c r="C36" s="666"/>
      <c r="D36" s="666"/>
      <c r="E36" s="666"/>
      <c r="F36" s="666"/>
      <c r="G36" s="666"/>
      <c r="H36" s="666"/>
      <c r="I36" s="668"/>
      <c r="J36" s="225" t="str">
        <f>'Impact Indicators - Section B'!D28</f>
        <v>Cible N#</v>
      </c>
      <c r="K36" s="226" t="str">
        <f>'Impact Indicators - Section B'!E28</f>
        <v>Cible D#</v>
      </c>
      <c r="L36" s="226" t="str">
        <f>'Impact Indicators - Section B'!F28</f>
        <v>Cible %</v>
      </c>
      <c r="M36" s="226" t="str">
        <f>'Impact Indicators - Section B'!G28</f>
        <v>Date de remise du rapport</v>
      </c>
      <c r="N36" s="227" t="str">
        <f>'Impact Indicators - Section B'!H28</f>
        <v>Mark if target is TBD?</v>
      </c>
      <c r="O36" s="225" t="str">
        <f>'Impact Indicators - Section B'!D28</f>
        <v>Cible N#</v>
      </c>
      <c r="P36" s="226" t="str">
        <f>'Impact Indicators - Section B'!E28</f>
        <v>Cible D#</v>
      </c>
      <c r="Q36" s="226" t="str">
        <f>'Impact Indicators - Section B'!F28</f>
        <v>Cible %</v>
      </c>
      <c r="R36" s="226" t="str">
        <f>'Impact Indicators - Section B'!G28</f>
        <v>Date de remise du rapport</v>
      </c>
      <c r="S36" s="227" t="str">
        <f>'Impact Indicators - Section B'!H28</f>
        <v>Mark if target is TBD?</v>
      </c>
      <c r="T36" s="225" t="str">
        <f>'Impact Indicators - Section B'!D28</f>
        <v>Cible N#</v>
      </c>
      <c r="U36" s="226" t="str">
        <f>'Impact Indicators - Section B'!E28</f>
        <v>Cible D#</v>
      </c>
      <c r="V36" s="226" t="str">
        <f>'Impact Indicators - Section B'!F28</f>
        <v>Cible %</v>
      </c>
      <c r="W36" s="226" t="str">
        <f>'Impact Indicators - Section B'!G28</f>
        <v>Date de remise du rapport</v>
      </c>
      <c r="X36" s="227" t="str">
        <f>'Impact Indicators - Section B'!H28</f>
        <v>Mark if target is TBD?</v>
      </c>
      <c r="Y36" s="225" t="str">
        <f>'Impact Indicators - Section B'!D28</f>
        <v>Cible N#</v>
      </c>
      <c r="Z36" s="226" t="str">
        <f>'Impact Indicators - Section B'!E28</f>
        <v>Cible D#</v>
      </c>
      <c r="AA36" s="226" t="str">
        <f>'Impact Indicators - Section B'!F28</f>
        <v>Cible %</v>
      </c>
      <c r="AB36" s="226" t="str">
        <f>'Impact Indicators - Section B'!G28</f>
        <v>Date de remise du rapport</v>
      </c>
      <c r="AC36" s="228" t="str">
        <f>'Impact Indicators - Section B'!H28</f>
        <v>Mark if target is TBD?</v>
      </c>
      <c r="AD36" s="225" t="str">
        <f>'Impact Indicators - Section B'!D28</f>
        <v>Cible N#</v>
      </c>
      <c r="AE36" s="226" t="str">
        <f>'Impact Indicators - Section B'!E28</f>
        <v>Cible D#</v>
      </c>
      <c r="AF36" s="226" t="str">
        <f>'Impact Indicators - Section B'!F28</f>
        <v>Cible %</v>
      </c>
      <c r="AG36" s="226" t="str">
        <f>'Impact Indicators - Section B'!G28</f>
        <v>Date de remise du rapport</v>
      </c>
      <c r="AH36" s="227" t="str">
        <f>'Impact Indicators - Section B'!H28</f>
        <v>Mark if target is TBD?</v>
      </c>
      <c r="AI36" s="229"/>
      <c r="AJ36" s="609"/>
    </row>
    <row r="37" spans="1:36" s="182" customFormat="1" ht="142.5" x14ac:dyDescent="0.45">
      <c r="A37" s="264">
        <v>1</v>
      </c>
      <c r="B37" s="230" t="str">
        <f>IFERROR(IF(INDEX('Impact Indicators - Section B'!B$9:B$25,MATCH('Print View'!$A37,'Impact Indicators - Section B'!$A$9:$A$25,0))&lt;&gt;0,INDEX('Impact Indicators - Section B'!B$9:B$25,MATCH('Print View'!$A37,'Impact Indicators - Section B'!$A$9:$A$25,0)),""),"")</f>
        <v>Malaria I-3.1(M): Nombre de décès de patients hospitalisés dus au paludisme : taux pour 100 000 habitants par an</v>
      </c>
      <c r="C37" s="230" t="str">
        <f>IFERROR(IF(INDEX('Impact Indicators - Section B'!C$9:C$25,MATCH('Print View'!$A37,'Impact Indicators - Section B'!$A$9:$A$25,0))&lt;&gt;0,INDEX('Impact Indicators - Section B'!C$9:C$25,MATCH('Print View'!$A37,'Impact Indicators - Section B'!$A$9:$A$25,0)),""),"")</f>
        <v/>
      </c>
      <c r="D37" s="230" t="str">
        <f>IFERROR(IF(INDEX('Impact Indicators - Section B'!D$9:D$25,MATCH('Print View'!$A37,'Impact Indicators - Section B'!$A$9:$A$25,0))&lt;&gt;0,INDEX('Impact Indicators - Section B'!D$9:D$25,MATCH('Print View'!$A37,'Impact Indicators - Section B'!$A$9:$A$25,0)),""),"")</f>
        <v>58</v>
      </c>
      <c r="E37" s="230" t="str">
        <f>IFERROR(IF(INDEX('Impact Indicators - Section B'!E$9:E$25,MATCH('Print View'!$A37,'Impact Indicators - Section B'!$A$9:$A$25,0))&lt;&gt;0,INDEX('Impact Indicators - Section B'!E$9:E$25,MATCH('Print View'!$A37,'Impact Indicators - Section B'!$A$9:$A$25,0)),""),"")</f>
        <v>2016</v>
      </c>
      <c r="F37" s="230" t="str">
        <f>IFERROR(IF(INDEX('Impact Indicators - Section B'!F$9:F$25,MATCH('Print View'!$A37,'Impact Indicators - Section B'!$A$9:$A$25,0))&lt;&gt;0,INDEX('Impact Indicators - Section B'!F$9:F$25,MATCH('Print View'!$A37,'Impact Indicators - Section B'!$A$9:$A$25,0)),""),"")</f>
        <v>DHIS2</v>
      </c>
      <c r="G37" s="230" t="str">
        <f>IFERROR(IF(INDEX('Impact Indicators - Section B'!G$9:G$25,MATCH('Print View'!$A37,'Impact Indicators - Section B'!$A$9:$A$25,0))&lt;&gt;0,INDEX('Impact Indicators - Section B'!G$9:G$25,MATCH('Print View'!$A37,'Impact Indicators - Section B'!$A$9:$A$25,0)),""),"")</f>
        <v>Age</v>
      </c>
      <c r="H37" s="230" t="str">
        <f>IFERROR(IF(INDEX('Impact Indicators - Section B'!H$9:H$25,MATCH('Print View'!$A37,'Impact Indicators - Section B'!$A$9:$A$25,0))&lt;&gt;0,INDEX('Impact Indicators - Section B'!H$9:H$25,MATCH('Print View'!$A37,'Impact Indicators - Section B'!$A$9:$A$25,0)),""),"")</f>
        <v/>
      </c>
      <c r="I37" s="230" t="str">
        <f>IFERROR(IF(INDEX('Impact Indicators - Section B'!O$9:O$25,MATCH('Print View'!H37,'Impact Indicators - Section B'!$A$9:$A$25,0))&lt;&gt;0,INDEX('Impact Indicators - Section B'!O$9:O$25,MATCH('Print View'!$A37,'Impact Indicators - Section B'!$A$9:$A$25,0)),""),"")</f>
        <v/>
      </c>
      <c r="J37" s="231"/>
      <c r="K37" s="232"/>
      <c r="L37" s="232"/>
      <c r="M37" s="232"/>
      <c r="N37" s="233"/>
      <c r="O37" s="231"/>
      <c r="P37" s="232"/>
      <c r="Q37" s="232"/>
      <c r="R37" s="232"/>
      <c r="S37" s="233"/>
      <c r="T37" s="231"/>
      <c r="U37" s="232"/>
      <c r="V37" s="232"/>
      <c r="W37" s="232"/>
      <c r="X37" s="234"/>
      <c r="Y37" s="235"/>
      <c r="Z37" s="232"/>
      <c r="AA37" s="232"/>
      <c r="AB37" s="232"/>
      <c r="AC37" s="236"/>
      <c r="AD37" s="231"/>
      <c r="AE37" s="232"/>
      <c r="AF37" s="232"/>
      <c r="AG37" s="230"/>
      <c r="AH37" s="237"/>
      <c r="AI37" s="238"/>
      <c r="AJ37" s="239" t="str">
        <f>IFERROR(IF(INDEX('Impact Indicators - Section B'!P$9:P$25,MATCH('Print View'!H37,'Impact Indicators - Section B'!$A$9:$A$25,0))&lt;&gt;0,INDEX('Impact Indicators - Section B'!P$9:P$25,MATCH('Print View'!$A37,'Impact Indicators - Section B'!$A$9:$A$25,0)),""),"")</f>
        <v/>
      </c>
    </row>
    <row r="38" spans="1:36" s="182" customFormat="1" ht="142.5" x14ac:dyDescent="0.45">
      <c r="A38" s="265">
        <v>2</v>
      </c>
      <c r="B38" s="266" t="str">
        <f>IFERROR(IF(INDEX('Impact Indicators - Section B'!B$9:B$25,MATCH('Print View'!$A38,'Impact Indicators - Section B'!$A$9:$A$25,0))&lt;&gt;0,INDEX('Impact Indicators - Section B'!B$9:B$25,MATCH('Print View'!$A38,'Impact Indicators - Section B'!$A$9:$A$25,0)),""),"")</f>
        <v>Malaria I-1(M): Cas de paludisme enregistrés, présumés et confirmés</v>
      </c>
      <c r="C38" s="266" t="str">
        <f>IFERROR(IF(INDEX('Impact Indicators - Section B'!C$9:C$25,MATCH('Print View'!$A38,'Impact Indicators - Section B'!$A$9:$A$25,0))&lt;&gt;0,INDEX('Impact Indicators - Section B'!C$9:C$25,MATCH('Print View'!$A38,'Impact Indicators - Section B'!$A$9:$A$25,0)),""),"")</f>
        <v/>
      </c>
      <c r="D38" s="266" t="str">
        <f>IFERROR(IF(INDEX('Impact Indicators - Section B'!D$9:D$25,MATCH('Print View'!$A38,'Impact Indicators - Section B'!$A$9:$A$25,0))&lt;&gt;0,INDEX('Impact Indicators - Section B'!D$9:D$25,MATCH('Print View'!$A38,'Impact Indicators - Section B'!$A$9:$A$25,0)),""),"")</f>
        <v>8842367</v>
      </c>
      <c r="E38" s="266" t="str">
        <f>IFERROR(IF(INDEX('Impact Indicators - Section B'!E$9:E$25,MATCH('Print View'!$A38,'Impact Indicators - Section B'!$A$9:$A$25,0))&lt;&gt;0,INDEX('Impact Indicators - Section B'!E$9:E$25,MATCH('Print View'!$A38,'Impact Indicators - Section B'!$A$9:$A$25,0)),""),"")</f>
        <v>2016</v>
      </c>
      <c r="F38" s="266" t="str">
        <f>IFERROR(IF(INDEX('Impact Indicators - Section B'!F$9:F$25,MATCH('Print View'!$A38,'Impact Indicators - Section B'!$A$9:$A$25,0))&lt;&gt;0,INDEX('Impact Indicators - Section B'!F$9:F$25,MATCH('Print View'!$A38,'Impact Indicators - Section B'!$A$9:$A$25,0)),""),"")</f>
        <v>DHIS2</v>
      </c>
      <c r="G38" s="266" t="str">
        <f>IFERROR(IF(INDEX('Impact Indicators - Section B'!G$9:G$25,MATCH('Print View'!$A38,'Impact Indicators - Section B'!$A$9:$A$25,0))&lt;&gt;0,INDEX('Impact Indicators - Section B'!G$9:G$25,MATCH('Print View'!$A38,'Impact Indicators - Section B'!$A$9:$A$25,0)),""),"")</f>
        <v>Définition des cas,Espèce,Age</v>
      </c>
      <c r="H38" s="266" t="str">
        <f>IFERROR(IF(INDEX('Impact Indicators - Section B'!H$9:H$25,MATCH('Print View'!$A38,'Impact Indicators - Section B'!$A$9:$A$25,0))&lt;&gt;0,INDEX('Impact Indicators - Section B'!H$9:H$25,MATCH('Print View'!$A38,'Impact Indicators - Section B'!$A$9:$A$25,0)),""),"")</f>
        <v/>
      </c>
      <c r="I38" s="266" t="str">
        <f>IFERROR(IF(INDEX('Impact Indicators - Section B'!O$9:O$25,MATCH('Print View'!H38,'Impact Indicators - Section B'!$A$9:$A$25,0))&lt;&gt;0,INDEX('Impact Indicators - Section B'!O$9:O$25,MATCH('Print View'!$A38,'Impact Indicators - Section B'!$A$9:$A$25,0)),""),"")</f>
        <v/>
      </c>
      <c r="J38" s="267"/>
      <c r="K38" s="268"/>
      <c r="L38" s="268"/>
      <c r="M38" s="268"/>
      <c r="N38" s="269"/>
      <c r="O38" s="267"/>
      <c r="P38" s="268"/>
      <c r="Q38" s="268"/>
      <c r="R38" s="268"/>
      <c r="S38" s="269"/>
      <c r="T38" s="267"/>
      <c r="U38" s="268"/>
      <c r="V38" s="268"/>
      <c r="W38" s="268"/>
      <c r="X38" s="270"/>
      <c r="Y38" s="271"/>
      <c r="Z38" s="268"/>
      <c r="AA38" s="268"/>
      <c r="AB38" s="268"/>
      <c r="AC38" s="272"/>
      <c r="AD38" s="267"/>
      <c r="AE38" s="268"/>
      <c r="AF38" s="268"/>
      <c r="AG38" s="273"/>
      <c r="AH38" s="274"/>
      <c r="AI38" s="238"/>
      <c r="AJ38" s="275" t="str">
        <f>IFERROR(IF(INDEX('Impact Indicators - Section B'!P$9:P$25,MATCH('Print View'!H38,'Impact Indicators - Section B'!$A$9:$A$25,0))&lt;&gt;0,INDEX('Impact Indicators - Section B'!P$9:P$25,MATCH('Print View'!$A38,'Impact Indicators - Section B'!$A$9:$A$25,0)),""),"")</f>
        <v/>
      </c>
    </row>
    <row r="39" spans="1:36" s="182" customFormat="1" ht="28.5" x14ac:dyDescent="0.45">
      <c r="A39" s="265">
        <v>3</v>
      </c>
      <c r="B39" s="230" t="str">
        <f>IFERROR(IF(INDEX('Impact Indicators - Section B'!B$9:B$25,MATCH('Print View'!$A39,'Impact Indicators - Section B'!$A$9:$A$25,0))&lt;&gt;0,INDEX('Impact Indicators - Section B'!B$9:B$25,MATCH('Print View'!$A39,'Impact Indicators - Section B'!$A$9:$A$25,0)),""),"")</f>
        <v/>
      </c>
      <c r="C39" s="230" t="str">
        <f>IFERROR(IF(INDEX('Impact Indicators - Section B'!C$9:C$25,MATCH('Print View'!$A39,'Impact Indicators - Section B'!$A$9:$A$25,0))&lt;&gt;0,INDEX('Impact Indicators - Section B'!C$9:C$25,MATCH('Print View'!$A39,'Impact Indicators - Section B'!$A$9:$A$25,0)),""),"")</f>
        <v/>
      </c>
      <c r="D39" s="230" t="str">
        <f>IFERROR(IF(INDEX('Impact Indicators - Section B'!D$9:D$25,MATCH('Print View'!$A39,'Impact Indicators - Section B'!$A$9:$A$25,0))&lt;&gt;0,INDEX('Impact Indicators - Section B'!D$9:D$25,MATCH('Print View'!$A39,'Impact Indicators - Section B'!$A$9:$A$25,0)),""),"")</f>
        <v/>
      </c>
      <c r="E39" s="230" t="str">
        <f>IFERROR(IF(INDEX('Impact Indicators - Section B'!E$9:E$25,MATCH('Print View'!$A39,'Impact Indicators - Section B'!$A$9:$A$25,0))&lt;&gt;0,INDEX('Impact Indicators - Section B'!E$9:E$25,MATCH('Print View'!$A39,'Impact Indicators - Section B'!$A$9:$A$25,0)),""),"")</f>
        <v/>
      </c>
      <c r="F39" s="230" t="str">
        <f>IFERROR(IF(INDEX('Impact Indicators - Section B'!F$9:F$25,MATCH('Print View'!$A39,'Impact Indicators - Section B'!$A$9:$A$25,0))&lt;&gt;0,INDEX('Impact Indicators - Section B'!F$9:F$25,MATCH('Print View'!$A39,'Impact Indicators - Section B'!$A$9:$A$25,0)),""),"")</f>
        <v/>
      </c>
      <c r="G39" s="230" t="str">
        <f>IFERROR(IF(INDEX('Impact Indicators - Section B'!G$9:G$25,MATCH('Print View'!$A39,'Impact Indicators - Section B'!$A$9:$A$25,0))&lt;&gt;0,INDEX('Impact Indicators - Section B'!G$9:G$25,MATCH('Print View'!$A39,'Impact Indicators - Section B'!$A$9:$A$25,0)),""),"")</f>
        <v/>
      </c>
      <c r="H39" s="230" t="str">
        <f>IFERROR(IF(INDEX('Impact Indicators - Section B'!H$9:H$25,MATCH('Print View'!$A39,'Impact Indicators - Section B'!$A$9:$A$25,0))&lt;&gt;0,INDEX('Impact Indicators - Section B'!H$9:H$25,MATCH('Print View'!$A39,'Impact Indicators - Section B'!$A$9:$A$25,0)),""),"")</f>
        <v/>
      </c>
      <c r="I39" s="230" t="str">
        <f>IFERROR(IF(INDEX('Impact Indicators - Section B'!O$9:O$25,MATCH('Print View'!H39,'Impact Indicators - Section B'!$A$9:$A$25,0))&lt;&gt;0,INDEX('Impact Indicators - Section B'!O$9:O$25,MATCH('Print View'!$A39,'Impact Indicators - Section B'!$A$9:$A$25,0)),""),"")</f>
        <v/>
      </c>
      <c r="J39" s="240"/>
      <c r="K39" s="241"/>
      <c r="L39" s="241"/>
      <c r="M39" s="241"/>
      <c r="N39" s="242"/>
      <c r="O39" s="240"/>
      <c r="P39" s="241"/>
      <c r="Q39" s="241"/>
      <c r="R39" s="241"/>
      <c r="S39" s="242"/>
      <c r="T39" s="240"/>
      <c r="U39" s="241"/>
      <c r="V39" s="241"/>
      <c r="W39" s="241"/>
      <c r="X39" s="243"/>
      <c r="Y39" s="244"/>
      <c r="Z39" s="241"/>
      <c r="AA39" s="241"/>
      <c r="AB39" s="241"/>
      <c r="AC39" s="245"/>
      <c r="AD39" s="240"/>
      <c r="AE39" s="241"/>
      <c r="AF39" s="241"/>
      <c r="AG39" s="246"/>
      <c r="AH39" s="247"/>
      <c r="AI39" s="238"/>
      <c r="AJ39" s="239" t="str">
        <f>IFERROR(IF(INDEX('Impact Indicators - Section B'!P$9:P$25,MATCH('Print View'!H39,'Impact Indicators - Section B'!$A$9:$A$25,0))&lt;&gt;0,INDEX('Impact Indicators - Section B'!P$9:P$25,MATCH('Print View'!$A39,'Impact Indicators - Section B'!$A$9:$A$25,0)),""),"")</f>
        <v/>
      </c>
    </row>
    <row r="40" spans="1:36" s="182" customFormat="1" ht="28.5" x14ac:dyDescent="0.45">
      <c r="A40" s="265">
        <v>4</v>
      </c>
      <c r="B40" s="266" t="str">
        <f>IFERROR(IF(INDEX('Impact Indicators - Section B'!B$9:B$25,MATCH('Print View'!$A40,'Impact Indicators - Section B'!$A$9:$A$25,0))&lt;&gt;0,INDEX('Impact Indicators - Section B'!B$9:B$25,MATCH('Print View'!$A40,'Impact Indicators - Section B'!$A$9:$A$25,0)),""),"")</f>
        <v/>
      </c>
      <c r="C40" s="266" t="str">
        <f>IFERROR(IF(INDEX('Impact Indicators - Section B'!C$9:C$25,MATCH('Print View'!$A40,'Impact Indicators - Section B'!$A$9:$A$25,0))&lt;&gt;0,INDEX('Impact Indicators - Section B'!C$9:C$25,MATCH('Print View'!$A40,'Impact Indicators - Section B'!$A$9:$A$25,0)),""),"")</f>
        <v/>
      </c>
      <c r="D40" s="266" t="str">
        <f>IFERROR(IF(INDEX('Impact Indicators - Section B'!D$9:D$25,MATCH('Print View'!$A40,'Impact Indicators - Section B'!$A$9:$A$25,0))&lt;&gt;0,INDEX('Impact Indicators - Section B'!D$9:D$25,MATCH('Print View'!$A40,'Impact Indicators - Section B'!$A$9:$A$25,0)),""),"")</f>
        <v/>
      </c>
      <c r="E40" s="266" t="str">
        <f>IFERROR(IF(INDEX('Impact Indicators - Section B'!E$9:E$25,MATCH('Print View'!$A40,'Impact Indicators - Section B'!$A$9:$A$25,0))&lt;&gt;0,INDEX('Impact Indicators - Section B'!E$9:E$25,MATCH('Print View'!$A40,'Impact Indicators - Section B'!$A$9:$A$25,0)),""),"")</f>
        <v/>
      </c>
      <c r="F40" s="266" t="str">
        <f>IFERROR(IF(INDEX('Impact Indicators - Section B'!F$9:F$25,MATCH('Print View'!$A40,'Impact Indicators - Section B'!$A$9:$A$25,0))&lt;&gt;0,INDEX('Impact Indicators - Section B'!F$9:F$25,MATCH('Print View'!$A40,'Impact Indicators - Section B'!$A$9:$A$25,0)),""),"")</f>
        <v/>
      </c>
      <c r="G40" s="266" t="str">
        <f>IFERROR(IF(INDEX('Impact Indicators - Section B'!G$9:G$25,MATCH('Print View'!$A40,'Impact Indicators - Section B'!$A$9:$A$25,0))&lt;&gt;0,INDEX('Impact Indicators - Section B'!G$9:G$25,MATCH('Print View'!$A40,'Impact Indicators - Section B'!$A$9:$A$25,0)),""),"")</f>
        <v/>
      </c>
      <c r="H40" s="266" t="str">
        <f>IFERROR(IF(INDEX('Impact Indicators - Section B'!H$9:H$25,MATCH('Print View'!$A40,'Impact Indicators - Section B'!$A$9:$A$25,0))&lt;&gt;0,INDEX('Impact Indicators - Section B'!H$9:H$25,MATCH('Print View'!$A40,'Impact Indicators - Section B'!$A$9:$A$25,0)),""),"")</f>
        <v/>
      </c>
      <c r="I40" s="266" t="str">
        <f>IFERROR(IF(INDEX('Impact Indicators - Section B'!O$9:O$25,MATCH('Print View'!H40,'Impact Indicators - Section B'!$A$9:$A$25,0))&lt;&gt;0,INDEX('Impact Indicators - Section B'!O$9:O$25,MATCH('Print View'!$A40,'Impact Indicators - Section B'!$A$9:$A$25,0)),""),"")</f>
        <v/>
      </c>
      <c r="J40" s="267"/>
      <c r="K40" s="268"/>
      <c r="L40" s="268"/>
      <c r="M40" s="268"/>
      <c r="N40" s="269"/>
      <c r="O40" s="267"/>
      <c r="P40" s="268"/>
      <c r="Q40" s="268"/>
      <c r="R40" s="268"/>
      <c r="S40" s="269"/>
      <c r="T40" s="267"/>
      <c r="U40" s="268"/>
      <c r="V40" s="268"/>
      <c r="W40" s="268"/>
      <c r="X40" s="270"/>
      <c r="Y40" s="271"/>
      <c r="Z40" s="268"/>
      <c r="AA40" s="268"/>
      <c r="AB40" s="268"/>
      <c r="AC40" s="272"/>
      <c r="AD40" s="267"/>
      <c r="AE40" s="268"/>
      <c r="AF40" s="268"/>
      <c r="AG40" s="273"/>
      <c r="AH40" s="274"/>
      <c r="AI40" s="238"/>
      <c r="AJ40" s="275" t="str">
        <f>IFERROR(IF(INDEX('Impact Indicators - Section B'!P$9:P$25,MATCH('Print View'!H40,'Impact Indicators - Section B'!$A$9:$A$25,0))&lt;&gt;0,INDEX('Impact Indicators - Section B'!P$9:P$25,MATCH('Print View'!$A40,'Impact Indicators - Section B'!$A$9:$A$25,0)),""),"")</f>
        <v/>
      </c>
    </row>
    <row r="41" spans="1:36" s="182" customFormat="1" ht="28.5" x14ac:dyDescent="0.45">
      <c r="A41" s="265">
        <v>5</v>
      </c>
      <c r="B41" s="230" t="str">
        <f>IFERROR(IF(INDEX('Impact Indicators - Section B'!B$9:B$25,MATCH('Print View'!$A41,'Impact Indicators - Section B'!$A$9:$A$25,0))&lt;&gt;0,INDEX('Impact Indicators - Section B'!B$9:B$25,MATCH('Print View'!$A41,'Impact Indicators - Section B'!$A$9:$A$25,0)),""),"")</f>
        <v/>
      </c>
      <c r="C41" s="230" t="str">
        <f>IFERROR(IF(INDEX('Impact Indicators - Section B'!C$9:C$25,MATCH('Print View'!$A41,'Impact Indicators - Section B'!$A$9:$A$25,0))&lt;&gt;0,INDEX('Impact Indicators - Section B'!C$9:C$25,MATCH('Print View'!$A41,'Impact Indicators - Section B'!$A$9:$A$25,0)),""),"")</f>
        <v/>
      </c>
      <c r="D41" s="230" t="str">
        <f>IFERROR(IF(INDEX('Impact Indicators - Section B'!D$9:D$25,MATCH('Print View'!$A41,'Impact Indicators - Section B'!$A$9:$A$25,0))&lt;&gt;0,INDEX('Impact Indicators - Section B'!D$9:D$25,MATCH('Print View'!$A41,'Impact Indicators - Section B'!$A$9:$A$25,0)),""),"")</f>
        <v/>
      </c>
      <c r="E41" s="230" t="str">
        <f>IFERROR(IF(INDEX('Impact Indicators - Section B'!E$9:E$25,MATCH('Print View'!$A41,'Impact Indicators - Section B'!$A$9:$A$25,0))&lt;&gt;0,INDEX('Impact Indicators - Section B'!E$9:E$25,MATCH('Print View'!$A41,'Impact Indicators - Section B'!$A$9:$A$25,0)),""),"")</f>
        <v/>
      </c>
      <c r="F41" s="230" t="str">
        <f>IFERROR(IF(INDEX('Impact Indicators - Section B'!F$9:F$25,MATCH('Print View'!$A41,'Impact Indicators - Section B'!$A$9:$A$25,0))&lt;&gt;0,INDEX('Impact Indicators - Section B'!F$9:F$25,MATCH('Print View'!$A41,'Impact Indicators - Section B'!$A$9:$A$25,0)),""),"")</f>
        <v/>
      </c>
      <c r="G41" s="230" t="str">
        <f>IFERROR(IF(INDEX('Impact Indicators - Section B'!G$9:G$25,MATCH('Print View'!$A41,'Impact Indicators - Section B'!$A$9:$A$25,0))&lt;&gt;0,INDEX('Impact Indicators - Section B'!G$9:G$25,MATCH('Print View'!$A41,'Impact Indicators - Section B'!$A$9:$A$25,0)),""),"")</f>
        <v/>
      </c>
      <c r="H41" s="230" t="str">
        <f>IFERROR(IF(INDEX('Impact Indicators - Section B'!H$9:H$25,MATCH('Print View'!$A41,'Impact Indicators - Section B'!$A$9:$A$25,0))&lt;&gt;0,INDEX('Impact Indicators - Section B'!H$9:H$25,MATCH('Print View'!$A41,'Impact Indicators - Section B'!$A$9:$A$25,0)),""),"")</f>
        <v/>
      </c>
      <c r="I41" s="230" t="str">
        <f>IFERROR(IF(INDEX('Impact Indicators - Section B'!O$9:O$25,MATCH('Print View'!H41,'Impact Indicators - Section B'!$A$9:$A$25,0))&lt;&gt;0,INDEX('Impact Indicators - Section B'!O$9:O$25,MATCH('Print View'!$A41,'Impact Indicators - Section B'!$A$9:$A$25,0)),""),"")</f>
        <v/>
      </c>
      <c r="J41" s="240"/>
      <c r="K41" s="241"/>
      <c r="L41" s="241"/>
      <c r="M41" s="241"/>
      <c r="N41" s="242"/>
      <c r="O41" s="240"/>
      <c r="P41" s="241"/>
      <c r="Q41" s="241"/>
      <c r="R41" s="241"/>
      <c r="S41" s="242"/>
      <c r="T41" s="240"/>
      <c r="U41" s="241"/>
      <c r="V41" s="241"/>
      <c r="W41" s="241"/>
      <c r="X41" s="243"/>
      <c r="Y41" s="240"/>
      <c r="Z41" s="241"/>
      <c r="AA41" s="241"/>
      <c r="AB41" s="241"/>
      <c r="AC41" s="245"/>
      <c r="AD41" s="240"/>
      <c r="AE41" s="241"/>
      <c r="AF41" s="241"/>
      <c r="AG41" s="246"/>
      <c r="AH41" s="247"/>
      <c r="AI41" s="238"/>
      <c r="AJ41" s="239" t="str">
        <f>IFERROR(IF(INDEX('Impact Indicators - Section B'!P$9:P$25,MATCH('Print View'!H41,'Impact Indicators - Section B'!$A$9:$A$25,0))&lt;&gt;0,INDEX('Impact Indicators - Section B'!P$9:P$25,MATCH('Print View'!$A41,'Impact Indicators - Section B'!$A$9:$A$25,0)),""),"")</f>
        <v/>
      </c>
    </row>
    <row r="42" spans="1:36" s="182" customFormat="1" ht="28.5" x14ac:dyDescent="0.45">
      <c r="A42" s="264">
        <v>6</v>
      </c>
      <c r="B42" s="266" t="str">
        <f>IFERROR(IF(INDEX('Impact Indicators - Section B'!B$9:B$25,MATCH('Print View'!$A42,'Impact Indicators - Section B'!$A$9:$A$25,0))&lt;&gt;0,INDEX('Impact Indicators - Section B'!B$9:B$25,MATCH('Print View'!$A42,'Impact Indicators - Section B'!$A$9:$A$25,0)),""),"")</f>
        <v/>
      </c>
      <c r="C42" s="266" t="str">
        <f>IFERROR(IF(INDEX('Impact Indicators - Section B'!C$9:C$25,MATCH('Print View'!$A42,'Impact Indicators - Section B'!$A$9:$A$25,0))&lt;&gt;0,INDEX('Impact Indicators - Section B'!C$9:C$25,MATCH('Print View'!$A42,'Impact Indicators - Section B'!$A$9:$A$25,0)),""),"")</f>
        <v/>
      </c>
      <c r="D42" s="266" t="str">
        <f>IFERROR(IF(INDEX('Impact Indicators - Section B'!D$9:D$25,MATCH('Print View'!$A42,'Impact Indicators - Section B'!$A$9:$A$25,0))&lt;&gt;0,INDEX('Impact Indicators - Section B'!D$9:D$25,MATCH('Print View'!$A42,'Impact Indicators - Section B'!$A$9:$A$25,0)),""),"")</f>
        <v/>
      </c>
      <c r="E42" s="266" t="str">
        <f>IFERROR(IF(INDEX('Impact Indicators - Section B'!E$9:E$25,MATCH('Print View'!$A42,'Impact Indicators - Section B'!$A$9:$A$25,0))&lt;&gt;0,INDEX('Impact Indicators - Section B'!E$9:E$25,MATCH('Print View'!$A42,'Impact Indicators - Section B'!$A$9:$A$25,0)),""),"")</f>
        <v/>
      </c>
      <c r="F42" s="266" t="str">
        <f>IFERROR(IF(INDEX('Impact Indicators - Section B'!F$9:F$25,MATCH('Print View'!$A42,'Impact Indicators - Section B'!$A$9:$A$25,0))&lt;&gt;0,INDEX('Impact Indicators - Section B'!F$9:F$25,MATCH('Print View'!$A42,'Impact Indicators - Section B'!$A$9:$A$25,0)),""),"")</f>
        <v/>
      </c>
      <c r="G42" s="266" t="str">
        <f>IFERROR(IF(INDEX('Impact Indicators - Section B'!G$9:G$25,MATCH('Print View'!$A42,'Impact Indicators - Section B'!$A$9:$A$25,0))&lt;&gt;0,INDEX('Impact Indicators - Section B'!G$9:G$25,MATCH('Print View'!$A42,'Impact Indicators - Section B'!$A$9:$A$25,0)),""),"")</f>
        <v/>
      </c>
      <c r="H42" s="266" t="str">
        <f>IFERROR(IF(INDEX('Impact Indicators - Section B'!H$9:H$25,MATCH('Print View'!$A42,'Impact Indicators - Section B'!$A$9:$A$25,0))&lt;&gt;0,INDEX('Impact Indicators - Section B'!H$9:H$25,MATCH('Print View'!$A42,'Impact Indicators - Section B'!$A$9:$A$25,0)),""),"")</f>
        <v/>
      </c>
      <c r="I42" s="266" t="str">
        <f>IFERROR(IF(INDEX('Impact Indicators - Section B'!O$9:O$25,MATCH('Print View'!H42,'Impact Indicators - Section B'!$A$9:$A$25,0))&lt;&gt;0,INDEX('Impact Indicators - Section B'!O$9:O$25,MATCH('Print View'!$A42,'Impact Indicators - Section B'!$A$9:$A$25,0)),""),"")</f>
        <v/>
      </c>
      <c r="J42" s="267"/>
      <c r="K42" s="268"/>
      <c r="L42" s="268"/>
      <c r="M42" s="268"/>
      <c r="N42" s="269"/>
      <c r="O42" s="267"/>
      <c r="P42" s="268"/>
      <c r="Q42" s="268"/>
      <c r="R42" s="268"/>
      <c r="S42" s="269"/>
      <c r="T42" s="267"/>
      <c r="U42" s="268"/>
      <c r="V42" s="268"/>
      <c r="W42" s="268"/>
      <c r="X42" s="270"/>
      <c r="Y42" s="267"/>
      <c r="Z42" s="268"/>
      <c r="AA42" s="268"/>
      <c r="AB42" s="268"/>
      <c r="AC42" s="272"/>
      <c r="AD42" s="267"/>
      <c r="AE42" s="268"/>
      <c r="AF42" s="268"/>
      <c r="AG42" s="273"/>
      <c r="AH42" s="274"/>
      <c r="AI42" s="238"/>
      <c r="AJ42" s="275" t="str">
        <f>IFERROR(IF(INDEX('Impact Indicators - Section B'!P$9:P$25,MATCH('Print View'!H42,'Impact Indicators - Section B'!$A$9:$A$25,0))&lt;&gt;0,INDEX('Impact Indicators - Section B'!P$9:P$25,MATCH('Print View'!$A42,'Impact Indicators - Section B'!$A$9:$A$25,0)),""),"")</f>
        <v/>
      </c>
    </row>
    <row r="43" spans="1:36" s="182" customFormat="1" ht="28.5" x14ac:dyDescent="0.45">
      <c r="A43" s="265">
        <v>7</v>
      </c>
      <c r="B43" s="230" t="str">
        <f>IFERROR(IF(INDEX('Impact Indicators - Section B'!B$9:B$25,MATCH('Print View'!$A43,'Impact Indicators - Section B'!$A$9:$A$25,0))&lt;&gt;0,INDEX('Impact Indicators - Section B'!B$9:B$25,MATCH('Print View'!$A43,'Impact Indicators - Section B'!$A$9:$A$25,0)),""),"")</f>
        <v/>
      </c>
      <c r="C43" s="230" t="str">
        <f>IFERROR(IF(INDEX('Impact Indicators - Section B'!C$9:C$25,MATCH('Print View'!$A43,'Impact Indicators - Section B'!$A$9:$A$25,0))&lt;&gt;0,INDEX('Impact Indicators - Section B'!C$9:C$25,MATCH('Print View'!$A43,'Impact Indicators - Section B'!$A$9:$A$25,0)),""),"")</f>
        <v/>
      </c>
      <c r="D43" s="230" t="str">
        <f>IFERROR(IF(INDEX('Impact Indicators - Section B'!D$9:D$25,MATCH('Print View'!$A43,'Impact Indicators - Section B'!$A$9:$A$25,0))&lt;&gt;0,INDEX('Impact Indicators - Section B'!D$9:D$25,MATCH('Print View'!$A43,'Impact Indicators - Section B'!$A$9:$A$25,0)),""),"")</f>
        <v/>
      </c>
      <c r="E43" s="230" t="str">
        <f>IFERROR(IF(INDEX('Impact Indicators - Section B'!E$9:E$25,MATCH('Print View'!$A43,'Impact Indicators - Section B'!$A$9:$A$25,0))&lt;&gt;0,INDEX('Impact Indicators - Section B'!E$9:E$25,MATCH('Print View'!$A43,'Impact Indicators - Section B'!$A$9:$A$25,0)),""),"")</f>
        <v/>
      </c>
      <c r="F43" s="230" t="str">
        <f>IFERROR(IF(INDEX('Impact Indicators - Section B'!F$9:F$25,MATCH('Print View'!$A43,'Impact Indicators - Section B'!$A$9:$A$25,0))&lt;&gt;0,INDEX('Impact Indicators - Section B'!F$9:F$25,MATCH('Print View'!$A43,'Impact Indicators - Section B'!$A$9:$A$25,0)),""),"")</f>
        <v/>
      </c>
      <c r="G43" s="230" t="str">
        <f>IFERROR(IF(INDEX('Impact Indicators - Section B'!G$9:G$25,MATCH('Print View'!$A43,'Impact Indicators - Section B'!$A$9:$A$25,0))&lt;&gt;0,INDEX('Impact Indicators - Section B'!G$9:G$25,MATCH('Print View'!$A43,'Impact Indicators - Section B'!$A$9:$A$25,0)),""),"")</f>
        <v/>
      </c>
      <c r="H43" s="230" t="str">
        <f>IFERROR(IF(INDEX('Impact Indicators - Section B'!H$9:H$25,MATCH('Print View'!$A43,'Impact Indicators - Section B'!$A$9:$A$25,0))&lt;&gt;0,INDEX('Impact Indicators - Section B'!H$9:H$25,MATCH('Print View'!$A43,'Impact Indicators - Section B'!$A$9:$A$25,0)),""),"")</f>
        <v/>
      </c>
      <c r="I43" s="230" t="str">
        <f>IFERROR(IF(INDEX('Impact Indicators - Section B'!O$9:O$25,MATCH('Print View'!H43,'Impact Indicators - Section B'!$A$9:$A$25,0))&lt;&gt;0,INDEX('Impact Indicators - Section B'!O$9:O$25,MATCH('Print View'!$A43,'Impact Indicators - Section B'!$A$9:$A$25,0)),""),"")</f>
        <v/>
      </c>
      <c r="J43" s="240"/>
      <c r="K43" s="241"/>
      <c r="L43" s="241"/>
      <c r="M43" s="241"/>
      <c r="N43" s="242"/>
      <c r="O43" s="240"/>
      <c r="P43" s="241"/>
      <c r="Q43" s="241"/>
      <c r="R43" s="241"/>
      <c r="S43" s="242"/>
      <c r="T43" s="240"/>
      <c r="U43" s="241"/>
      <c r="V43" s="241"/>
      <c r="W43" s="241"/>
      <c r="X43" s="243"/>
      <c r="Y43" s="240"/>
      <c r="Z43" s="241"/>
      <c r="AA43" s="241"/>
      <c r="AB43" s="241"/>
      <c r="AC43" s="245"/>
      <c r="AD43" s="240"/>
      <c r="AE43" s="241"/>
      <c r="AF43" s="241"/>
      <c r="AG43" s="246"/>
      <c r="AH43" s="247"/>
      <c r="AI43" s="238"/>
      <c r="AJ43" s="239" t="str">
        <f>IFERROR(IF(INDEX('Impact Indicators - Section B'!P$9:P$25,MATCH('Print View'!H43,'Impact Indicators - Section B'!$A$9:$A$25,0))&lt;&gt;0,INDEX('Impact Indicators - Section B'!P$9:P$25,MATCH('Print View'!$A43,'Impact Indicators - Section B'!$A$9:$A$25,0)),""),"")</f>
        <v/>
      </c>
    </row>
    <row r="44" spans="1:36" s="182" customFormat="1" ht="28.5" x14ac:dyDescent="0.45">
      <c r="A44" s="265">
        <v>8</v>
      </c>
      <c r="B44" s="266" t="str">
        <f>IFERROR(IF(INDEX('Impact Indicators - Section B'!B$9:B$25,MATCH('Print View'!$A44,'Impact Indicators - Section B'!$A$9:$A$25,0))&lt;&gt;0,INDEX('Impact Indicators - Section B'!B$9:B$25,MATCH('Print View'!$A44,'Impact Indicators - Section B'!$A$9:$A$25,0)),""),"")</f>
        <v/>
      </c>
      <c r="C44" s="266" t="str">
        <f>IFERROR(IF(INDEX('Impact Indicators - Section B'!C$9:C$25,MATCH('Print View'!$A44,'Impact Indicators - Section B'!$A$9:$A$25,0))&lt;&gt;0,INDEX('Impact Indicators - Section B'!C$9:C$25,MATCH('Print View'!$A44,'Impact Indicators - Section B'!$A$9:$A$25,0)),""),"")</f>
        <v/>
      </c>
      <c r="D44" s="266" t="str">
        <f>IFERROR(IF(INDEX('Impact Indicators - Section B'!D$9:D$25,MATCH('Print View'!$A44,'Impact Indicators - Section B'!$A$9:$A$25,0))&lt;&gt;0,INDEX('Impact Indicators - Section B'!D$9:D$25,MATCH('Print View'!$A44,'Impact Indicators - Section B'!$A$9:$A$25,0)),""),"")</f>
        <v/>
      </c>
      <c r="E44" s="266" t="str">
        <f>IFERROR(IF(INDEX('Impact Indicators - Section B'!E$9:E$25,MATCH('Print View'!$A44,'Impact Indicators - Section B'!$A$9:$A$25,0))&lt;&gt;0,INDEX('Impact Indicators - Section B'!E$9:E$25,MATCH('Print View'!$A44,'Impact Indicators - Section B'!$A$9:$A$25,0)),""),"")</f>
        <v/>
      </c>
      <c r="F44" s="266" t="str">
        <f>IFERROR(IF(INDEX('Impact Indicators - Section B'!F$9:F$25,MATCH('Print View'!$A44,'Impact Indicators - Section B'!$A$9:$A$25,0))&lt;&gt;0,INDEX('Impact Indicators - Section B'!F$9:F$25,MATCH('Print View'!$A44,'Impact Indicators - Section B'!$A$9:$A$25,0)),""),"")</f>
        <v/>
      </c>
      <c r="G44" s="266" t="str">
        <f>IFERROR(IF(INDEX('Impact Indicators - Section B'!G$9:G$25,MATCH('Print View'!$A44,'Impact Indicators - Section B'!$A$9:$A$25,0))&lt;&gt;0,INDEX('Impact Indicators - Section B'!G$9:G$25,MATCH('Print View'!$A44,'Impact Indicators - Section B'!$A$9:$A$25,0)),""),"")</f>
        <v/>
      </c>
      <c r="H44" s="266" t="str">
        <f>IFERROR(IF(INDEX('Impact Indicators - Section B'!H$9:H$25,MATCH('Print View'!$A44,'Impact Indicators - Section B'!$A$9:$A$25,0))&lt;&gt;0,INDEX('Impact Indicators - Section B'!H$9:H$25,MATCH('Print View'!$A44,'Impact Indicators - Section B'!$A$9:$A$25,0)),""),"")</f>
        <v/>
      </c>
      <c r="I44" s="266" t="str">
        <f>IFERROR(IF(INDEX('Impact Indicators - Section B'!O$9:O$25,MATCH('Print View'!H44,'Impact Indicators - Section B'!$A$9:$A$25,0))&lt;&gt;0,INDEX('Impact Indicators - Section B'!O$9:O$25,MATCH('Print View'!$A44,'Impact Indicators - Section B'!$A$9:$A$25,0)),""),"")</f>
        <v/>
      </c>
      <c r="J44" s="267"/>
      <c r="K44" s="268"/>
      <c r="L44" s="268"/>
      <c r="M44" s="268"/>
      <c r="N44" s="269"/>
      <c r="O44" s="267"/>
      <c r="P44" s="268"/>
      <c r="Q44" s="268"/>
      <c r="R44" s="268"/>
      <c r="S44" s="269"/>
      <c r="T44" s="267"/>
      <c r="U44" s="268"/>
      <c r="V44" s="268"/>
      <c r="W44" s="268"/>
      <c r="X44" s="270"/>
      <c r="Y44" s="267"/>
      <c r="Z44" s="268"/>
      <c r="AA44" s="268"/>
      <c r="AB44" s="268"/>
      <c r="AC44" s="272"/>
      <c r="AD44" s="267"/>
      <c r="AE44" s="268"/>
      <c r="AF44" s="268"/>
      <c r="AG44" s="273"/>
      <c r="AH44" s="274"/>
      <c r="AI44" s="238"/>
      <c r="AJ44" s="275" t="str">
        <f>IFERROR(IF(INDEX('Impact Indicators - Section B'!P$9:P$25,MATCH('Print View'!H44,'Impact Indicators - Section B'!$A$9:$A$25,0))&lt;&gt;0,INDEX('Impact Indicators - Section B'!P$9:P$25,MATCH('Print View'!$A44,'Impact Indicators - Section B'!$A$9:$A$25,0)),""),"")</f>
        <v/>
      </c>
    </row>
    <row r="45" spans="1:36" s="182" customFormat="1" ht="28.5" x14ac:dyDescent="0.45">
      <c r="A45" s="265">
        <v>9</v>
      </c>
      <c r="B45" s="230" t="str">
        <f>IFERROR(IF(INDEX('Impact Indicators - Section B'!B$9:B$25,MATCH('Print View'!$A45,'Impact Indicators - Section B'!$A$9:$A$25,0))&lt;&gt;0,INDEX('Impact Indicators - Section B'!B$9:B$25,MATCH('Print View'!$A45,'Impact Indicators - Section B'!$A$9:$A$25,0)),""),"")</f>
        <v/>
      </c>
      <c r="C45" s="230" t="str">
        <f>IFERROR(IF(INDEX('Impact Indicators - Section B'!C$9:C$25,MATCH('Print View'!$A45,'Impact Indicators - Section B'!$A$9:$A$25,0))&lt;&gt;0,INDEX('Impact Indicators - Section B'!C$9:C$25,MATCH('Print View'!$A45,'Impact Indicators - Section B'!$A$9:$A$25,0)),""),"")</f>
        <v/>
      </c>
      <c r="D45" s="230" t="str">
        <f>IFERROR(IF(INDEX('Impact Indicators - Section B'!D$9:D$25,MATCH('Print View'!$A45,'Impact Indicators - Section B'!$A$9:$A$25,0))&lt;&gt;0,INDEX('Impact Indicators - Section B'!D$9:D$25,MATCH('Print View'!$A45,'Impact Indicators - Section B'!$A$9:$A$25,0)),""),"")</f>
        <v/>
      </c>
      <c r="E45" s="230" t="str">
        <f>IFERROR(IF(INDEX('Impact Indicators - Section B'!E$9:E$25,MATCH('Print View'!$A45,'Impact Indicators - Section B'!$A$9:$A$25,0))&lt;&gt;0,INDEX('Impact Indicators - Section B'!E$9:E$25,MATCH('Print View'!$A45,'Impact Indicators - Section B'!$A$9:$A$25,0)),""),"")</f>
        <v/>
      </c>
      <c r="F45" s="230" t="str">
        <f>IFERROR(IF(INDEX('Impact Indicators - Section B'!F$9:F$25,MATCH('Print View'!$A45,'Impact Indicators - Section B'!$A$9:$A$25,0))&lt;&gt;0,INDEX('Impact Indicators - Section B'!F$9:F$25,MATCH('Print View'!$A45,'Impact Indicators - Section B'!$A$9:$A$25,0)),""),"")</f>
        <v/>
      </c>
      <c r="G45" s="230" t="str">
        <f>IFERROR(IF(INDEX('Impact Indicators - Section B'!G$9:G$25,MATCH('Print View'!$A45,'Impact Indicators - Section B'!$A$9:$A$25,0))&lt;&gt;0,INDEX('Impact Indicators - Section B'!G$9:G$25,MATCH('Print View'!$A45,'Impact Indicators - Section B'!$A$9:$A$25,0)),""),"")</f>
        <v/>
      </c>
      <c r="H45" s="230" t="str">
        <f>IFERROR(IF(INDEX('Impact Indicators - Section B'!H$9:H$25,MATCH('Print View'!$A45,'Impact Indicators - Section B'!$A$9:$A$25,0))&lt;&gt;0,INDEX('Impact Indicators - Section B'!H$9:H$25,MATCH('Print View'!$A45,'Impact Indicators - Section B'!$A$9:$A$25,0)),""),"")</f>
        <v/>
      </c>
      <c r="I45" s="230" t="str">
        <f>IFERROR(IF(INDEX('Impact Indicators - Section B'!O$9:O$25,MATCH('Print View'!H45,'Impact Indicators - Section B'!$A$9:$A$25,0))&lt;&gt;0,INDEX('Impact Indicators - Section B'!O$9:O$25,MATCH('Print View'!$A45,'Impact Indicators - Section B'!$A$9:$A$25,0)),""),"")</f>
        <v/>
      </c>
      <c r="J45" s="240"/>
      <c r="K45" s="241"/>
      <c r="L45" s="241"/>
      <c r="M45" s="241"/>
      <c r="N45" s="242"/>
      <c r="O45" s="240"/>
      <c r="P45" s="241"/>
      <c r="Q45" s="241"/>
      <c r="R45" s="241"/>
      <c r="S45" s="242"/>
      <c r="T45" s="240"/>
      <c r="U45" s="241"/>
      <c r="V45" s="241"/>
      <c r="W45" s="241"/>
      <c r="X45" s="243"/>
      <c r="Y45" s="240"/>
      <c r="Z45" s="268"/>
      <c r="AA45" s="241"/>
      <c r="AB45" s="241"/>
      <c r="AC45" s="245"/>
      <c r="AD45" s="240"/>
      <c r="AE45" s="241"/>
      <c r="AF45" s="241"/>
      <c r="AG45" s="246"/>
      <c r="AH45" s="247"/>
      <c r="AI45" s="238"/>
      <c r="AJ45" s="239" t="str">
        <f>IFERROR(IF(INDEX('Impact Indicators - Section B'!P$9:P$25,MATCH('Print View'!H45,'Impact Indicators - Section B'!$A$9:$A$25,0))&lt;&gt;0,INDEX('Impact Indicators - Section B'!P$9:P$25,MATCH('Print View'!$A45,'Impact Indicators - Section B'!$A$9:$A$25,0)),""),"")</f>
        <v/>
      </c>
    </row>
    <row r="46" spans="1:36" s="182" customFormat="1" ht="28.5" x14ac:dyDescent="0.45">
      <c r="A46" s="265">
        <v>10</v>
      </c>
      <c r="B46" s="266" t="str">
        <f>IFERROR(IF(INDEX('Impact Indicators - Section B'!B$9:B$25,MATCH('Print View'!$A46,'Impact Indicators - Section B'!$A$9:$A$25,0))&lt;&gt;0,INDEX('Impact Indicators - Section B'!B$9:B$25,MATCH('Print View'!$A46,'Impact Indicators - Section B'!$A$9:$A$25,0)),""),"")</f>
        <v/>
      </c>
      <c r="C46" s="266" t="str">
        <f>IFERROR(IF(INDEX('Impact Indicators - Section B'!C$9:C$25,MATCH('Print View'!$A46,'Impact Indicators - Section B'!$A$9:$A$25,0))&lt;&gt;0,INDEX('Impact Indicators - Section B'!C$9:C$25,MATCH('Print View'!$A46,'Impact Indicators - Section B'!$A$9:$A$25,0)),""),"")</f>
        <v/>
      </c>
      <c r="D46" s="266" t="str">
        <f>IFERROR(IF(INDEX('Impact Indicators - Section B'!D$9:D$25,MATCH('Print View'!$A46,'Impact Indicators - Section B'!$A$9:$A$25,0))&lt;&gt;0,INDEX('Impact Indicators - Section B'!D$9:D$25,MATCH('Print View'!$A46,'Impact Indicators - Section B'!$A$9:$A$25,0)),""),"")</f>
        <v/>
      </c>
      <c r="E46" s="266" t="str">
        <f>IFERROR(IF(INDEX('Impact Indicators - Section B'!E$9:E$25,MATCH('Print View'!$A46,'Impact Indicators - Section B'!$A$9:$A$25,0))&lt;&gt;0,INDEX('Impact Indicators - Section B'!E$9:E$25,MATCH('Print View'!$A46,'Impact Indicators - Section B'!$A$9:$A$25,0)),""),"")</f>
        <v/>
      </c>
      <c r="F46" s="266" t="str">
        <f>IFERROR(IF(INDEX('Impact Indicators - Section B'!F$9:F$25,MATCH('Print View'!$A46,'Impact Indicators - Section B'!$A$9:$A$25,0))&lt;&gt;0,INDEX('Impact Indicators - Section B'!F$9:F$25,MATCH('Print View'!$A46,'Impact Indicators - Section B'!$A$9:$A$25,0)),""),"")</f>
        <v/>
      </c>
      <c r="G46" s="266" t="str">
        <f>IFERROR(IF(INDEX('Impact Indicators - Section B'!G$9:G$25,MATCH('Print View'!$A46,'Impact Indicators - Section B'!$A$9:$A$25,0))&lt;&gt;0,INDEX('Impact Indicators - Section B'!G$9:G$25,MATCH('Print View'!$A46,'Impact Indicators - Section B'!$A$9:$A$25,0)),""),"")</f>
        <v/>
      </c>
      <c r="H46" s="266" t="str">
        <f>IFERROR(IF(INDEX('Impact Indicators - Section B'!H$9:H$25,MATCH('Print View'!$A46,'Impact Indicators - Section B'!$A$9:$A$25,0))&lt;&gt;0,INDEX('Impact Indicators - Section B'!H$9:H$25,MATCH('Print View'!$A46,'Impact Indicators - Section B'!$A$9:$A$25,0)),""),"")</f>
        <v/>
      </c>
      <c r="I46" s="266" t="str">
        <f>IFERROR(IF(INDEX('Impact Indicators - Section B'!O$9:O$25,MATCH('Print View'!H46,'Impact Indicators - Section B'!$A$9:$A$25,0))&lt;&gt;0,INDEX('Impact Indicators - Section B'!O$9:O$25,MATCH('Print View'!$A46,'Impact Indicators - Section B'!$A$9:$A$25,0)),""),"")</f>
        <v/>
      </c>
      <c r="J46" s="267"/>
      <c r="K46" s="268"/>
      <c r="L46" s="268"/>
      <c r="M46" s="268"/>
      <c r="N46" s="269"/>
      <c r="O46" s="267"/>
      <c r="P46" s="268"/>
      <c r="Q46" s="268"/>
      <c r="R46" s="268"/>
      <c r="S46" s="269"/>
      <c r="T46" s="267"/>
      <c r="U46" s="268"/>
      <c r="V46" s="268"/>
      <c r="W46" s="268"/>
      <c r="X46" s="270"/>
      <c r="Y46" s="267"/>
      <c r="Z46" s="268"/>
      <c r="AA46" s="268"/>
      <c r="AB46" s="268"/>
      <c r="AC46" s="272"/>
      <c r="AD46" s="267"/>
      <c r="AE46" s="268"/>
      <c r="AF46" s="268"/>
      <c r="AG46" s="273"/>
      <c r="AH46" s="274"/>
      <c r="AI46" s="238"/>
      <c r="AJ46" s="275" t="str">
        <f>IFERROR(IF(INDEX('Impact Indicators - Section B'!P$9:P$25,MATCH('Print View'!H46,'Impact Indicators - Section B'!$A$9:$A$25,0))&lt;&gt;0,INDEX('Impact Indicators - Section B'!P$9:P$25,MATCH('Print View'!$A46,'Impact Indicators - Section B'!$A$9:$A$25,0)),""),"")</f>
        <v/>
      </c>
    </row>
    <row r="47" spans="1:36" s="182" customFormat="1" ht="28.5" x14ac:dyDescent="0.45">
      <c r="A47" s="264">
        <v>11</v>
      </c>
      <c r="B47" s="230" t="str">
        <f>IFERROR(IF(INDEX('Impact Indicators - Section B'!B$9:B$25,MATCH('Print View'!$A47,'Impact Indicators - Section B'!$A$9:$A$25,0))&lt;&gt;0,INDEX('Impact Indicators - Section B'!B$9:B$25,MATCH('Print View'!$A47,'Impact Indicators - Section B'!$A$9:$A$25,0)),""),"")</f>
        <v/>
      </c>
      <c r="C47" s="230" t="str">
        <f>IFERROR(IF(INDEX('Impact Indicators - Section B'!C$9:C$25,MATCH('Print View'!$A47,'Impact Indicators - Section B'!$A$9:$A$25,0))&lt;&gt;0,INDEX('Impact Indicators - Section B'!C$9:C$25,MATCH('Print View'!$A47,'Impact Indicators - Section B'!$A$9:$A$25,0)),""),"")</f>
        <v/>
      </c>
      <c r="D47" s="230" t="str">
        <f>IFERROR(IF(INDEX('Impact Indicators - Section B'!D$9:D$25,MATCH('Print View'!$A47,'Impact Indicators - Section B'!$A$9:$A$25,0))&lt;&gt;0,INDEX('Impact Indicators - Section B'!D$9:D$25,MATCH('Print View'!$A47,'Impact Indicators - Section B'!$A$9:$A$25,0)),""),"")</f>
        <v/>
      </c>
      <c r="E47" s="230" t="str">
        <f>IFERROR(IF(INDEX('Impact Indicators - Section B'!E$9:E$25,MATCH('Print View'!$A47,'Impact Indicators - Section B'!$A$9:$A$25,0))&lt;&gt;0,INDEX('Impact Indicators - Section B'!E$9:E$25,MATCH('Print View'!$A47,'Impact Indicators - Section B'!$A$9:$A$25,0)),""),"")</f>
        <v/>
      </c>
      <c r="F47" s="230" t="str">
        <f>IFERROR(IF(INDEX('Impact Indicators - Section B'!F$9:F$25,MATCH('Print View'!$A47,'Impact Indicators - Section B'!$A$9:$A$25,0))&lt;&gt;0,INDEX('Impact Indicators - Section B'!F$9:F$25,MATCH('Print View'!$A47,'Impact Indicators - Section B'!$A$9:$A$25,0)),""),"")</f>
        <v/>
      </c>
      <c r="G47" s="230" t="str">
        <f>IFERROR(IF(INDEX('Impact Indicators - Section B'!G$9:G$25,MATCH('Print View'!$A47,'Impact Indicators - Section B'!$A$9:$A$25,0))&lt;&gt;0,INDEX('Impact Indicators - Section B'!G$9:G$25,MATCH('Print View'!$A47,'Impact Indicators - Section B'!$A$9:$A$25,0)),""),"")</f>
        <v/>
      </c>
      <c r="H47" s="230" t="str">
        <f>IFERROR(IF(INDEX('Impact Indicators - Section B'!H$9:H$25,MATCH('Print View'!$A47,'Impact Indicators - Section B'!$A$9:$A$25,0))&lt;&gt;0,INDEX('Impact Indicators - Section B'!H$9:H$25,MATCH('Print View'!$A47,'Impact Indicators - Section B'!$A$9:$A$25,0)),""),"")</f>
        <v/>
      </c>
      <c r="I47" s="230" t="str">
        <f>IFERROR(IF(INDEX('Impact Indicators - Section B'!O$9:O$25,MATCH('Print View'!H47,'Impact Indicators - Section B'!$A$9:$A$25,0))&lt;&gt;0,INDEX('Impact Indicators - Section B'!O$9:O$25,MATCH('Print View'!$A47,'Impact Indicators - Section B'!$A$9:$A$25,0)),""),"")</f>
        <v/>
      </c>
      <c r="J47" s="240"/>
      <c r="K47" s="241"/>
      <c r="L47" s="241"/>
      <c r="M47" s="241"/>
      <c r="N47" s="242"/>
      <c r="O47" s="240"/>
      <c r="P47" s="241"/>
      <c r="Q47" s="241"/>
      <c r="R47" s="241"/>
      <c r="S47" s="242"/>
      <c r="T47" s="240"/>
      <c r="U47" s="241"/>
      <c r="V47" s="241"/>
      <c r="W47" s="241"/>
      <c r="X47" s="243"/>
      <c r="Y47" s="240"/>
      <c r="Z47" s="241"/>
      <c r="AA47" s="241"/>
      <c r="AB47" s="241"/>
      <c r="AC47" s="245"/>
      <c r="AD47" s="240"/>
      <c r="AE47" s="241"/>
      <c r="AF47" s="241"/>
      <c r="AG47" s="246"/>
      <c r="AH47" s="247"/>
      <c r="AI47" s="238"/>
      <c r="AJ47" s="239" t="str">
        <f>IFERROR(IF(INDEX('Impact Indicators - Section B'!P$9:P$25,MATCH('Print View'!H47,'Impact Indicators - Section B'!$A$9:$A$25,0))&lt;&gt;0,INDEX('Impact Indicators - Section B'!P$9:P$25,MATCH('Print View'!$A47,'Impact Indicators - Section B'!$A$9:$A$25,0)),""),"")</f>
        <v/>
      </c>
    </row>
    <row r="48" spans="1:36" s="182" customFormat="1" ht="28.5" x14ac:dyDescent="0.45">
      <c r="A48" s="265">
        <v>12</v>
      </c>
      <c r="B48" s="266" t="str">
        <f>IFERROR(IF(INDEX('Impact Indicators - Section B'!B$9:B$25,MATCH('Print View'!$A48,'Impact Indicators - Section B'!$A$9:$A$25,0))&lt;&gt;0,INDEX('Impact Indicators - Section B'!B$9:B$25,MATCH('Print View'!$A48,'Impact Indicators - Section B'!$A$9:$A$25,0)),""),"")</f>
        <v/>
      </c>
      <c r="C48" s="266" t="str">
        <f>IFERROR(IF(INDEX('Impact Indicators - Section B'!C$9:C$25,MATCH('Print View'!$A48,'Impact Indicators - Section B'!$A$9:$A$25,0))&lt;&gt;0,INDEX('Impact Indicators - Section B'!C$9:C$25,MATCH('Print View'!$A48,'Impact Indicators - Section B'!$A$9:$A$25,0)),""),"")</f>
        <v/>
      </c>
      <c r="D48" s="266" t="str">
        <f>IFERROR(IF(INDEX('Impact Indicators - Section B'!D$9:D$25,MATCH('Print View'!$A48,'Impact Indicators - Section B'!$A$9:$A$25,0))&lt;&gt;0,INDEX('Impact Indicators - Section B'!D$9:D$25,MATCH('Print View'!$A48,'Impact Indicators - Section B'!$A$9:$A$25,0)),""),"")</f>
        <v/>
      </c>
      <c r="E48" s="266" t="str">
        <f>IFERROR(IF(INDEX('Impact Indicators - Section B'!E$9:E$25,MATCH('Print View'!$A48,'Impact Indicators - Section B'!$A$9:$A$25,0))&lt;&gt;0,INDEX('Impact Indicators - Section B'!E$9:E$25,MATCH('Print View'!$A48,'Impact Indicators - Section B'!$A$9:$A$25,0)),""),"")</f>
        <v/>
      </c>
      <c r="F48" s="266" t="str">
        <f>IFERROR(IF(INDEX('Impact Indicators - Section B'!F$9:F$25,MATCH('Print View'!$A48,'Impact Indicators - Section B'!$A$9:$A$25,0))&lt;&gt;0,INDEX('Impact Indicators - Section B'!F$9:F$25,MATCH('Print View'!$A48,'Impact Indicators - Section B'!$A$9:$A$25,0)),""),"")</f>
        <v/>
      </c>
      <c r="G48" s="266" t="str">
        <f>IFERROR(IF(INDEX('Impact Indicators - Section B'!G$9:G$25,MATCH('Print View'!$A48,'Impact Indicators - Section B'!$A$9:$A$25,0))&lt;&gt;0,INDEX('Impact Indicators - Section B'!G$9:G$25,MATCH('Print View'!$A48,'Impact Indicators - Section B'!$A$9:$A$25,0)),""),"")</f>
        <v/>
      </c>
      <c r="H48" s="266" t="str">
        <f>IFERROR(IF(INDEX('Impact Indicators - Section B'!H$9:H$25,MATCH('Print View'!$A48,'Impact Indicators - Section B'!$A$9:$A$25,0))&lt;&gt;0,INDEX('Impact Indicators - Section B'!H$9:H$25,MATCH('Print View'!$A48,'Impact Indicators - Section B'!$A$9:$A$25,0)),""),"")</f>
        <v/>
      </c>
      <c r="I48" s="266" t="str">
        <f>IFERROR(IF(INDEX('Impact Indicators - Section B'!O$9:O$25,MATCH('Print View'!H48,'Impact Indicators - Section B'!$A$9:$A$25,0))&lt;&gt;0,INDEX('Impact Indicators - Section B'!O$9:O$25,MATCH('Print View'!$A48,'Impact Indicators - Section B'!$A$9:$A$25,0)),""),"")</f>
        <v/>
      </c>
      <c r="J48" s="267"/>
      <c r="K48" s="268"/>
      <c r="L48" s="268"/>
      <c r="M48" s="268"/>
      <c r="N48" s="269"/>
      <c r="O48" s="267"/>
      <c r="P48" s="268"/>
      <c r="Q48" s="268"/>
      <c r="R48" s="268"/>
      <c r="S48" s="269"/>
      <c r="T48" s="267"/>
      <c r="U48" s="268"/>
      <c r="V48" s="268"/>
      <c r="W48" s="268"/>
      <c r="X48" s="270"/>
      <c r="Y48" s="267"/>
      <c r="Z48" s="268"/>
      <c r="AA48" s="268"/>
      <c r="AB48" s="268"/>
      <c r="AC48" s="272"/>
      <c r="AD48" s="267"/>
      <c r="AE48" s="268"/>
      <c r="AF48" s="268"/>
      <c r="AG48" s="273"/>
      <c r="AH48" s="274"/>
      <c r="AI48" s="238"/>
      <c r="AJ48" s="275" t="str">
        <f>IFERROR(IF(INDEX('Impact Indicators - Section B'!P$9:P$25,MATCH('Print View'!H48,'Impact Indicators - Section B'!$A$9:$A$25,0))&lt;&gt;0,INDEX('Impact Indicators - Section B'!P$9:P$25,MATCH('Print View'!$A48,'Impact Indicators - Section B'!$A$9:$A$25,0)),""),"")</f>
        <v/>
      </c>
    </row>
    <row r="49" spans="1:36" s="182" customFormat="1" ht="28.5" x14ac:dyDescent="0.45">
      <c r="A49" s="265">
        <v>13</v>
      </c>
      <c r="B49" s="230" t="str">
        <f>IFERROR(IF(INDEX('Impact Indicators - Section B'!B$9:B$25,MATCH('Print View'!$A49,'Impact Indicators - Section B'!$A$9:$A$25,0))&lt;&gt;0,INDEX('Impact Indicators - Section B'!B$9:B$25,MATCH('Print View'!$A49,'Impact Indicators - Section B'!$A$9:$A$25,0)),""),"")</f>
        <v/>
      </c>
      <c r="C49" s="230" t="str">
        <f>IFERROR(IF(INDEX('Impact Indicators - Section B'!C$9:C$25,MATCH('Print View'!$A49,'Impact Indicators - Section B'!$A$9:$A$25,0))&lt;&gt;0,INDEX('Impact Indicators - Section B'!C$9:C$25,MATCH('Print View'!$A49,'Impact Indicators - Section B'!$A$9:$A$25,0)),""),"")</f>
        <v/>
      </c>
      <c r="D49" s="230" t="str">
        <f>IFERROR(IF(INDEX('Impact Indicators - Section B'!D$9:D$25,MATCH('Print View'!$A49,'Impact Indicators - Section B'!$A$9:$A$25,0))&lt;&gt;0,INDEX('Impact Indicators - Section B'!D$9:D$25,MATCH('Print View'!$A49,'Impact Indicators - Section B'!$A$9:$A$25,0)),""),"")</f>
        <v/>
      </c>
      <c r="E49" s="230" t="str">
        <f>IFERROR(IF(INDEX('Impact Indicators - Section B'!E$9:E$25,MATCH('Print View'!$A49,'Impact Indicators - Section B'!$A$9:$A$25,0))&lt;&gt;0,INDEX('Impact Indicators - Section B'!E$9:E$25,MATCH('Print View'!$A49,'Impact Indicators - Section B'!$A$9:$A$25,0)),""),"")</f>
        <v/>
      </c>
      <c r="F49" s="230" t="str">
        <f>IFERROR(IF(INDEX('Impact Indicators - Section B'!F$9:F$25,MATCH('Print View'!$A49,'Impact Indicators - Section B'!$A$9:$A$25,0))&lt;&gt;0,INDEX('Impact Indicators - Section B'!F$9:F$25,MATCH('Print View'!$A49,'Impact Indicators - Section B'!$A$9:$A$25,0)),""),"")</f>
        <v/>
      </c>
      <c r="G49" s="230" t="str">
        <f>IFERROR(IF(INDEX('Impact Indicators - Section B'!G$9:G$25,MATCH('Print View'!$A49,'Impact Indicators - Section B'!$A$9:$A$25,0))&lt;&gt;0,INDEX('Impact Indicators - Section B'!G$9:G$25,MATCH('Print View'!$A49,'Impact Indicators - Section B'!$A$9:$A$25,0)),""),"")</f>
        <v/>
      </c>
      <c r="H49" s="230" t="str">
        <f>IFERROR(IF(INDEX('Impact Indicators - Section B'!H$9:H$25,MATCH('Print View'!$A49,'Impact Indicators - Section B'!$A$9:$A$25,0))&lt;&gt;0,INDEX('Impact Indicators - Section B'!H$9:H$25,MATCH('Print View'!$A49,'Impact Indicators - Section B'!$A$9:$A$25,0)),""),"")</f>
        <v/>
      </c>
      <c r="I49" s="230" t="str">
        <f>IFERROR(IF(INDEX('Impact Indicators - Section B'!O$9:O$25,MATCH('Print View'!H49,'Impact Indicators - Section B'!$A$9:$A$25,0))&lt;&gt;0,INDEX('Impact Indicators - Section B'!O$9:O$25,MATCH('Print View'!$A49,'Impact Indicators - Section B'!$A$9:$A$25,0)),""),"")</f>
        <v/>
      </c>
      <c r="J49" s="240"/>
      <c r="K49" s="241"/>
      <c r="L49" s="241"/>
      <c r="M49" s="241"/>
      <c r="N49" s="242"/>
      <c r="O49" s="240"/>
      <c r="P49" s="241"/>
      <c r="Q49" s="241"/>
      <c r="R49" s="241"/>
      <c r="S49" s="242"/>
      <c r="T49" s="240"/>
      <c r="U49" s="241"/>
      <c r="V49" s="241"/>
      <c r="W49" s="241"/>
      <c r="X49" s="243"/>
      <c r="Y49" s="240"/>
      <c r="Z49" s="241"/>
      <c r="AA49" s="241"/>
      <c r="AB49" s="241"/>
      <c r="AC49" s="245"/>
      <c r="AD49" s="240"/>
      <c r="AE49" s="241"/>
      <c r="AF49" s="241"/>
      <c r="AG49" s="246"/>
      <c r="AH49" s="247"/>
      <c r="AI49" s="238"/>
      <c r="AJ49" s="239" t="str">
        <f>IFERROR(IF(INDEX('Impact Indicators - Section B'!P$9:P$25,MATCH('Print View'!H49,'Impact Indicators - Section B'!$A$9:$A$25,0))&lt;&gt;0,INDEX('Impact Indicators - Section B'!P$9:P$25,MATCH('Print View'!$A49,'Impact Indicators - Section B'!$A$9:$A$25,0)),""),"")</f>
        <v/>
      </c>
    </row>
    <row r="50" spans="1:36" s="182" customFormat="1" ht="28.5" x14ac:dyDescent="0.45">
      <c r="A50" s="265">
        <v>14</v>
      </c>
      <c r="B50" s="266" t="str">
        <f>IFERROR(IF(INDEX('Impact Indicators - Section B'!B$9:B$25,MATCH('Print View'!$A50,'Impact Indicators - Section B'!$A$9:$A$25,0))&lt;&gt;0,INDEX('Impact Indicators - Section B'!B$9:B$25,MATCH('Print View'!$A50,'Impact Indicators - Section B'!$A$9:$A$25,0)),""),"")</f>
        <v/>
      </c>
      <c r="C50" s="266" t="str">
        <f>IFERROR(IF(INDEX('Impact Indicators - Section B'!C$9:C$25,MATCH('Print View'!$A50,'Impact Indicators - Section B'!$A$9:$A$25,0))&lt;&gt;0,INDEX('Impact Indicators - Section B'!C$9:C$25,MATCH('Print View'!$A50,'Impact Indicators - Section B'!$A$9:$A$25,0)),""),"")</f>
        <v/>
      </c>
      <c r="D50" s="266" t="str">
        <f>IFERROR(IF(INDEX('Impact Indicators - Section B'!D$9:D$25,MATCH('Print View'!$A50,'Impact Indicators - Section B'!$A$9:$A$25,0))&lt;&gt;0,INDEX('Impact Indicators - Section B'!D$9:D$25,MATCH('Print View'!$A50,'Impact Indicators - Section B'!$A$9:$A$25,0)),""),"")</f>
        <v/>
      </c>
      <c r="E50" s="266" t="str">
        <f>IFERROR(IF(INDEX('Impact Indicators - Section B'!E$9:E$25,MATCH('Print View'!$A50,'Impact Indicators - Section B'!$A$9:$A$25,0))&lt;&gt;0,INDEX('Impact Indicators - Section B'!E$9:E$25,MATCH('Print View'!$A50,'Impact Indicators - Section B'!$A$9:$A$25,0)),""),"")</f>
        <v/>
      </c>
      <c r="F50" s="266" t="str">
        <f>IFERROR(IF(INDEX('Impact Indicators - Section B'!F$9:F$25,MATCH('Print View'!$A50,'Impact Indicators - Section B'!$A$9:$A$25,0))&lt;&gt;0,INDEX('Impact Indicators - Section B'!F$9:F$25,MATCH('Print View'!$A50,'Impact Indicators - Section B'!$A$9:$A$25,0)),""),"")</f>
        <v/>
      </c>
      <c r="G50" s="266" t="str">
        <f>IFERROR(IF(INDEX('Impact Indicators - Section B'!G$9:G$25,MATCH('Print View'!$A50,'Impact Indicators - Section B'!$A$9:$A$25,0))&lt;&gt;0,INDEX('Impact Indicators - Section B'!G$9:G$25,MATCH('Print View'!$A50,'Impact Indicators - Section B'!$A$9:$A$25,0)),""),"")</f>
        <v/>
      </c>
      <c r="H50" s="266" t="str">
        <f>IFERROR(IF(INDEX('Impact Indicators - Section B'!H$9:H$25,MATCH('Print View'!$A50,'Impact Indicators - Section B'!$A$9:$A$25,0))&lt;&gt;0,INDEX('Impact Indicators - Section B'!H$9:H$25,MATCH('Print View'!$A50,'Impact Indicators - Section B'!$A$9:$A$25,0)),""),"")</f>
        <v/>
      </c>
      <c r="I50" s="266" t="str">
        <f>IFERROR(IF(INDEX('Impact Indicators - Section B'!O$9:O$25,MATCH('Print View'!H50,'Impact Indicators - Section B'!$A$9:$A$25,0))&lt;&gt;0,INDEX('Impact Indicators - Section B'!O$9:O$25,MATCH('Print View'!$A50,'Impact Indicators - Section B'!$A$9:$A$25,0)),""),"")</f>
        <v/>
      </c>
      <c r="J50" s="267"/>
      <c r="K50" s="268"/>
      <c r="L50" s="268"/>
      <c r="M50" s="268"/>
      <c r="N50" s="269"/>
      <c r="O50" s="267"/>
      <c r="P50" s="268"/>
      <c r="Q50" s="268"/>
      <c r="R50" s="268"/>
      <c r="S50" s="269"/>
      <c r="T50" s="267"/>
      <c r="U50" s="268"/>
      <c r="V50" s="268"/>
      <c r="W50" s="268"/>
      <c r="X50" s="270"/>
      <c r="Y50" s="267"/>
      <c r="Z50" s="268"/>
      <c r="AA50" s="268"/>
      <c r="AB50" s="268"/>
      <c r="AC50" s="272"/>
      <c r="AD50" s="267"/>
      <c r="AE50" s="268"/>
      <c r="AF50" s="268"/>
      <c r="AG50" s="273"/>
      <c r="AH50" s="274"/>
      <c r="AI50" s="238"/>
      <c r="AJ50" s="275" t="str">
        <f>IFERROR(IF(INDEX('Impact Indicators - Section B'!P$9:P$25,MATCH('Print View'!H50,'Impact Indicators - Section B'!$A$9:$A$25,0))&lt;&gt;0,INDEX('Impact Indicators - Section B'!P$9:P$25,MATCH('Print View'!$A50,'Impact Indicators - Section B'!$A$9:$A$25,0)),""),"")</f>
        <v/>
      </c>
    </row>
    <row r="51" spans="1:36" s="182" customFormat="1" ht="29.25" thickBot="1" x14ac:dyDescent="0.5">
      <c r="A51" s="265">
        <v>15</v>
      </c>
      <c r="B51" s="230" t="str">
        <f>IFERROR(IF(INDEX('Impact Indicators - Section B'!B$9:B$25,MATCH('Print View'!$A51,'Impact Indicators - Section B'!$A$9:$A$25,0))&lt;&gt;0,INDEX('Impact Indicators - Section B'!B$9:B$25,MATCH('Print View'!$A51,'Impact Indicators - Section B'!$A$9:$A$25,0)),""),"")</f>
        <v/>
      </c>
      <c r="C51" s="230" t="str">
        <f>IFERROR(IF(INDEX('Impact Indicators - Section B'!C$9:C$25,MATCH('Print View'!$A51,'Impact Indicators - Section B'!$A$9:$A$25,0))&lt;&gt;0,INDEX('Impact Indicators - Section B'!C$9:C$25,MATCH('Print View'!$A51,'Impact Indicators - Section B'!$A$9:$A$25,0)),""),"")</f>
        <v/>
      </c>
      <c r="D51" s="230" t="str">
        <f>IFERROR(IF(INDEX('Impact Indicators - Section B'!D$9:D$25,MATCH('Print View'!$A51,'Impact Indicators - Section B'!$A$9:$A$25,0))&lt;&gt;0,INDEX('Impact Indicators - Section B'!D$9:D$25,MATCH('Print View'!$A51,'Impact Indicators - Section B'!$A$9:$A$25,0)),""),"")</f>
        <v/>
      </c>
      <c r="E51" s="230" t="str">
        <f>IFERROR(IF(INDEX('Impact Indicators - Section B'!E$9:E$25,MATCH('Print View'!$A51,'Impact Indicators - Section B'!$A$9:$A$25,0))&lt;&gt;0,INDEX('Impact Indicators - Section B'!E$9:E$25,MATCH('Print View'!$A51,'Impact Indicators - Section B'!$A$9:$A$25,0)),""),"")</f>
        <v/>
      </c>
      <c r="F51" s="230" t="str">
        <f>IFERROR(IF(INDEX('Impact Indicators - Section B'!F$9:F$25,MATCH('Print View'!$A51,'Impact Indicators - Section B'!$A$9:$A$25,0))&lt;&gt;0,INDEX('Impact Indicators - Section B'!F$9:F$25,MATCH('Print View'!$A51,'Impact Indicators - Section B'!$A$9:$A$25,0)),""),"")</f>
        <v/>
      </c>
      <c r="G51" s="230" t="str">
        <f>IFERROR(IF(INDEX('Impact Indicators - Section B'!G$9:G$25,MATCH('Print View'!$A51,'Impact Indicators - Section B'!$A$9:$A$25,0))&lt;&gt;0,INDEX('Impact Indicators - Section B'!G$9:G$25,MATCH('Print View'!$A51,'Impact Indicators - Section B'!$A$9:$A$25,0)),""),"")</f>
        <v/>
      </c>
      <c r="H51" s="230" t="str">
        <f>IFERROR(IF(INDEX('Impact Indicators - Section B'!H$9:H$25,MATCH('Print View'!$A51,'Impact Indicators - Section B'!$A$9:$A$25,0))&lt;&gt;0,INDEX('Impact Indicators - Section B'!H$9:H$25,MATCH('Print View'!$A51,'Impact Indicators - Section B'!$A$9:$A$25,0)),""),"")</f>
        <v/>
      </c>
      <c r="I51" s="230" t="str">
        <f>IFERROR(IF(INDEX('Impact Indicators - Section B'!O$9:O$25,MATCH('Print View'!H51,'Impact Indicators - Section B'!$A$9:$A$25,0))&lt;&gt;0,INDEX('Impact Indicators - Section B'!O$9:O$25,MATCH('Print View'!$A51,'Impact Indicators - Section B'!$A$9:$A$25,0)),""),"")</f>
        <v/>
      </c>
      <c r="J51" s="248"/>
      <c r="K51" s="249"/>
      <c r="L51" s="249"/>
      <c r="M51" s="249"/>
      <c r="N51" s="250"/>
      <c r="O51" s="248"/>
      <c r="P51" s="249"/>
      <c r="Q51" s="249"/>
      <c r="R51" s="249"/>
      <c r="S51" s="250"/>
      <c r="T51" s="248"/>
      <c r="U51" s="249"/>
      <c r="V51" s="249"/>
      <c r="W51" s="249"/>
      <c r="X51" s="251"/>
      <c r="Y51" s="248"/>
      <c r="Z51" s="249"/>
      <c r="AA51" s="249"/>
      <c r="AB51" s="249"/>
      <c r="AC51" s="252"/>
      <c r="AD51" s="248"/>
      <c r="AE51" s="249"/>
      <c r="AF51" s="249"/>
      <c r="AG51" s="253"/>
      <c r="AH51" s="254"/>
      <c r="AI51" s="255"/>
      <c r="AJ51" s="239" t="str">
        <f>IFERROR(IF(INDEX('Impact Indicators - Section B'!P$9:P$25,MATCH('Print View'!H51,'Impact Indicators - Section B'!$A$9:$A$25,0))&lt;&gt;0,INDEX('Impact Indicators - Section B'!P$9:P$25,MATCH('Print View'!$A51,'Impact Indicators - Section B'!$A$9:$A$25,0)),""),"")</f>
        <v/>
      </c>
    </row>
    <row r="52" spans="1:36" x14ac:dyDescent="0.25">
      <c r="A52" s="139"/>
      <c r="B52" s="139"/>
      <c r="C52" s="139"/>
      <c r="D52" s="139"/>
      <c r="E52" s="139"/>
      <c r="F52" s="139"/>
      <c r="G52" s="139"/>
      <c r="H52" s="139"/>
      <c r="I52" s="139"/>
      <c r="J52" s="139"/>
      <c r="K52" s="139"/>
      <c r="L52" s="139"/>
      <c r="M52" s="139"/>
      <c r="N52" s="149"/>
      <c r="O52" s="139"/>
      <c r="P52" s="139"/>
      <c r="Q52" s="139"/>
      <c r="R52" s="139"/>
      <c r="S52" s="139"/>
      <c r="T52" s="139"/>
      <c r="U52" s="139"/>
      <c r="V52" s="139"/>
      <c r="W52" s="139"/>
      <c r="X52" s="139"/>
      <c r="Y52" s="139"/>
      <c r="Z52" s="139"/>
      <c r="AA52" s="139"/>
      <c r="AB52" s="139"/>
      <c r="AC52" s="139"/>
      <c r="AD52" s="139"/>
      <c r="AE52" s="139"/>
      <c r="AF52" s="139"/>
      <c r="AG52" s="139"/>
      <c r="AH52" s="139"/>
      <c r="AI52" s="139"/>
      <c r="AJ52" s="139"/>
    </row>
    <row r="53" spans="1:36" ht="16.5" thickBot="1" x14ac:dyDescent="0.3">
      <c r="A53" s="139"/>
      <c r="B53" s="139"/>
      <c r="C53" s="139"/>
      <c r="D53" s="139"/>
      <c r="E53" s="139"/>
      <c r="F53" s="139"/>
      <c r="G53" s="139"/>
      <c r="H53" s="139"/>
      <c r="I53" s="139"/>
      <c r="J53" s="139"/>
      <c r="K53" s="139"/>
      <c r="L53" s="139"/>
      <c r="M53" s="139"/>
      <c r="N53" s="149"/>
      <c r="O53" s="139"/>
      <c r="P53" s="139"/>
      <c r="Q53" s="139"/>
      <c r="R53" s="139"/>
      <c r="S53" s="139"/>
      <c r="T53" s="139"/>
      <c r="U53" s="139"/>
      <c r="V53" s="139"/>
      <c r="W53" s="139"/>
      <c r="X53" s="139"/>
      <c r="Y53" s="139"/>
      <c r="Z53" s="139"/>
      <c r="AA53" s="139"/>
      <c r="AB53" s="139"/>
      <c r="AC53" s="139"/>
      <c r="AD53" s="139"/>
      <c r="AE53" s="139"/>
      <c r="AF53" s="139"/>
      <c r="AG53" s="139"/>
      <c r="AH53" s="139"/>
      <c r="AI53" s="139"/>
      <c r="AJ53" s="139"/>
    </row>
    <row r="54" spans="1:36" ht="47.25" thickBot="1" x14ac:dyDescent="0.3">
      <c r="A54" s="639" t="str">
        <f>'Outcome Indicators - Section C'!A8:N8</f>
        <v>Indicateur d'effet</v>
      </c>
      <c r="B54" s="640"/>
      <c r="C54" s="640"/>
      <c r="D54" s="640"/>
      <c r="E54" s="640"/>
      <c r="F54" s="640"/>
      <c r="G54" s="640"/>
      <c r="H54" s="640"/>
      <c r="I54" s="641"/>
      <c r="J54" s="139"/>
      <c r="K54" s="139"/>
      <c r="L54" s="139"/>
      <c r="M54" s="139"/>
      <c r="N54" s="149"/>
      <c r="O54" s="139"/>
      <c r="P54" s="139"/>
      <c r="Q54" s="139"/>
      <c r="R54" s="139"/>
      <c r="S54" s="139"/>
      <c r="T54" s="139"/>
      <c r="U54" s="139"/>
      <c r="V54" s="139"/>
      <c r="W54" s="139"/>
      <c r="X54" s="139"/>
      <c r="Y54" s="139"/>
      <c r="Z54" s="139"/>
      <c r="AA54" s="139"/>
      <c r="AB54" s="139"/>
      <c r="AC54" s="139"/>
      <c r="AD54" s="139"/>
      <c r="AE54" s="139"/>
      <c r="AF54" s="139"/>
      <c r="AG54" s="139"/>
      <c r="AH54" s="139"/>
      <c r="AI54" s="139"/>
      <c r="AJ54" s="139"/>
    </row>
    <row r="55" spans="1:36" ht="16.5" thickBot="1" x14ac:dyDescent="0.3">
      <c r="A55" s="139"/>
      <c r="B55" s="139"/>
      <c r="C55" s="139"/>
      <c r="D55" s="139"/>
      <c r="E55" s="139"/>
      <c r="F55" s="139"/>
      <c r="G55" s="139"/>
      <c r="H55" s="139"/>
      <c r="I55" s="139"/>
      <c r="J55" s="139"/>
      <c r="K55" s="139"/>
      <c r="L55" s="139"/>
      <c r="M55" s="139"/>
      <c r="N55" s="149"/>
      <c r="O55" s="139"/>
      <c r="P55" s="139"/>
      <c r="Q55" s="139"/>
      <c r="R55" s="139"/>
      <c r="S55" s="139"/>
      <c r="T55" s="139"/>
      <c r="U55" s="139"/>
      <c r="V55" s="139"/>
      <c r="W55" s="139"/>
      <c r="X55" s="139"/>
      <c r="Y55" s="139"/>
      <c r="Z55" s="139"/>
      <c r="AA55" s="139"/>
      <c r="AB55" s="139"/>
      <c r="AC55" s="139"/>
      <c r="AD55" s="139"/>
      <c r="AE55" s="139"/>
      <c r="AF55" s="139"/>
      <c r="AG55" s="139"/>
      <c r="AH55" s="139"/>
      <c r="AI55" s="139"/>
      <c r="AJ55" s="139"/>
    </row>
    <row r="56" spans="1:36" ht="26.25" customHeight="1" thickBot="1" x14ac:dyDescent="0.3">
      <c r="A56" s="661" t="s">
        <v>128</v>
      </c>
      <c r="B56" s="657" t="str">
        <f>'Outcome Indicators - Section C'!B9</f>
        <v>Indicateur d'effet standard</v>
      </c>
      <c r="C56" s="657" t="str">
        <f>'Outcome Indicators - Section C'!C9</f>
        <v>Indicateur d'effet standard personnalisé</v>
      </c>
      <c r="D56" s="657" t="str">
        <f>'Outcome Indicators - Section C'!D9</f>
        <v>Référence Valeur</v>
      </c>
      <c r="E56" s="657" t="str">
        <f>'Outcome Indicators - Section C'!E9</f>
        <v>Référence Année</v>
      </c>
      <c r="F56" s="657" t="str">
        <f>'Outcome Indicators - Section C'!F9</f>
        <v>Référence Source</v>
      </c>
      <c r="G56" s="657" t="str">
        <f>'Outcome Indicators - Section C'!G9</f>
        <v>Ventilation obligatoire</v>
      </c>
      <c r="H56" s="657" t="str">
        <f>'Outcome Indicators - Section C'!H9</f>
        <v xml:space="preserve">Récipiendaires principaux responsables </v>
      </c>
      <c r="I56" s="659">
        <f>'Outcome Indicators - Section C'!O9</f>
        <v>0</v>
      </c>
      <c r="J56" s="610"/>
      <c r="K56" s="611"/>
      <c r="L56" s="611"/>
      <c r="M56" s="611"/>
      <c r="N56" s="612"/>
      <c r="O56" s="610"/>
      <c r="P56" s="611"/>
      <c r="Q56" s="611"/>
      <c r="R56" s="611"/>
      <c r="S56" s="612"/>
      <c r="T56" s="610"/>
      <c r="U56" s="611"/>
      <c r="V56" s="611"/>
      <c r="W56" s="611"/>
      <c r="X56" s="612"/>
      <c r="Y56" s="610"/>
      <c r="Z56" s="611"/>
      <c r="AA56" s="611"/>
      <c r="AB56" s="611"/>
      <c r="AC56" s="612"/>
      <c r="AD56" s="613"/>
      <c r="AE56" s="611"/>
      <c r="AF56" s="611"/>
      <c r="AG56" s="611"/>
      <c r="AH56" s="612"/>
      <c r="AI56" s="189"/>
      <c r="AJ56" s="614">
        <f>'Outcome Indicators - Section C'!P9</f>
        <v>0</v>
      </c>
    </row>
    <row r="57" spans="1:36" ht="288.75" customHeight="1" thickBot="1" x14ac:dyDescent="0.3">
      <c r="A57" s="662"/>
      <c r="B57" s="658"/>
      <c r="C57" s="658"/>
      <c r="D57" s="658"/>
      <c r="E57" s="658"/>
      <c r="F57" s="658"/>
      <c r="G57" s="658"/>
      <c r="H57" s="658"/>
      <c r="I57" s="660"/>
      <c r="J57" s="188" t="str">
        <f>'Outcome Indicators - Section C'!D29</f>
        <v>Cible N#</v>
      </c>
      <c r="K57" s="184" t="str">
        <f>'Outcome Indicators - Section C'!E29</f>
        <v>Cible D#</v>
      </c>
      <c r="L57" s="184" t="str">
        <f>'Outcome Indicators - Section C'!F29</f>
        <v>Cible %</v>
      </c>
      <c r="M57" s="184" t="str">
        <f>'Outcome Indicators - Section C'!G29</f>
        <v>Date de remise du rapport</v>
      </c>
      <c r="N57" s="185" t="str">
        <f>'Outcome Indicators - Section C'!H29</f>
        <v>Mark if target is TBD?</v>
      </c>
      <c r="O57" s="188" t="str">
        <f>'Outcome Indicators - Section C'!D29</f>
        <v>Cible N#</v>
      </c>
      <c r="P57" s="184" t="str">
        <f>'Outcome Indicators - Section C'!E29</f>
        <v>Cible D#</v>
      </c>
      <c r="Q57" s="184" t="str">
        <f>'Outcome Indicators - Section C'!F29</f>
        <v>Cible %</v>
      </c>
      <c r="R57" s="184" t="str">
        <f>'Outcome Indicators - Section C'!G29</f>
        <v>Date de remise du rapport</v>
      </c>
      <c r="S57" s="185" t="str">
        <f>'Outcome Indicators - Section C'!H29</f>
        <v>Mark if target is TBD?</v>
      </c>
      <c r="T57" s="188" t="str">
        <f>'Outcome Indicators - Section C'!D29</f>
        <v>Cible N#</v>
      </c>
      <c r="U57" s="184" t="str">
        <f>'Outcome Indicators - Section C'!E29</f>
        <v>Cible D#</v>
      </c>
      <c r="V57" s="184" t="str">
        <f>'Outcome Indicators - Section C'!F29</f>
        <v>Cible %</v>
      </c>
      <c r="W57" s="184" t="str">
        <f>'Outcome Indicators - Section C'!G29</f>
        <v>Date de remise du rapport</v>
      </c>
      <c r="X57" s="185" t="str">
        <f>'Outcome Indicators - Section C'!H29</f>
        <v>Mark if target is TBD?</v>
      </c>
      <c r="Y57" s="188" t="str">
        <f>'Outcome Indicators - Section C'!D29</f>
        <v>Cible N#</v>
      </c>
      <c r="Z57" s="184" t="str">
        <f>'Outcome Indicators - Section C'!E29</f>
        <v>Cible D#</v>
      </c>
      <c r="AA57" s="184" t="str">
        <f>'Outcome Indicators - Section C'!F29</f>
        <v>Cible %</v>
      </c>
      <c r="AB57" s="184" t="str">
        <f>'Outcome Indicators - Section C'!G29</f>
        <v>Date de remise du rapport</v>
      </c>
      <c r="AC57" s="185" t="str">
        <f>'Outcome Indicators - Section C'!H29</f>
        <v>Mark if target is TBD?</v>
      </c>
      <c r="AD57" s="183" t="str">
        <f>'Outcome Indicators - Section C'!D29</f>
        <v>Cible N#</v>
      </c>
      <c r="AE57" s="184" t="str">
        <f>'Outcome Indicators - Section C'!E29</f>
        <v>Cible D#</v>
      </c>
      <c r="AF57" s="184" t="str">
        <f>'Outcome Indicators - Section C'!F29</f>
        <v>Cible %</v>
      </c>
      <c r="AG57" s="184" t="str">
        <f>'Outcome Indicators - Section C'!G29</f>
        <v>Date de remise du rapport</v>
      </c>
      <c r="AH57" s="185" t="str">
        <f>'Outcome Indicators - Section C'!H29</f>
        <v>Mark if target is TBD?</v>
      </c>
      <c r="AI57" s="190"/>
      <c r="AJ57" s="615"/>
    </row>
    <row r="58" spans="1:36" ht="93" x14ac:dyDescent="0.25">
      <c r="A58" s="219">
        <v>1</v>
      </c>
      <c r="B58" s="177" t="str">
        <f>IFERROR(IF(INDEX('Outcome Indicators - Section C'!B$10:B$26,MATCH('Print View'!$A58,'Outcome Indicators - Section C'!$A$10:$A$26,0))&lt;&gt;0,INDEX('Outcome Indicators - Section C'!B$10:B$26,MATCH('Print View'!$A58,'Outcome Indicators - Section C'!$A$10:$A$26,0)),""),"")</f>
        <v>Malaria O-1a: Proportion de la population ayant dormi sous une moustiquaire imprégnée d'insecticide la nuit précédente</v>
      </c>
      <c r="C58" s="177" t="str">
        <f>IFERROR(IF(INDEX('Outcome Indicators - Section C'!C$10:C$26,MATCH('Print View'!$A58,'Outcome Indicators - Section C'!B$10:B$26,0))&lt;&gt;0,INDEX('Outcome Indicators - Section C'!C$10:C$26,MATCH('Print View'!$A58,'Outcome Indicators - Section C'!B$10:B$26,0)),""),"")</f>
        <v/>
      </c>
      <c r="D58" s="177" t="str">
        <f>IFERROR(IF(INDEX('Outcome Indicators - Section C'!D$10:D$26,MATCH('Print View'!$A58,'Outcome Indicators - Section C'!C$10:C$26,0))&lt;&gt;0,INDEX('Outcome Indicators - Section C'!D$10:D$26,MATCH('Print View'!$A58,'Outcome Indicators - Section C'!C$10:C$26,0)),""),"")</f>
        <v/>
      </c>
      <c r="E58" s="177" t="str">
        <f>IFERROR(IF(INDEX('Outcome Indicators - Section C'!E$10:E$26,MATCH('Print View'!$A58,'Outcome Indicators - Section C'!D$10:D$26,0))&lt;&gt;0,INDEX('Outcome Indicators - Section C'!E$10:E$26,MATCH('Print View'!$A58,'Outcome Indicators - Section C'!D$10:D$26,0)),""),"")</f>
        <v/>
      </c>
      <c r="F58" s="177" t="str">
        <f>IFERROR(IF(INDEX('Outcome Indicators - Section C'!F$10:F$26,MATCH('Print View'!$A58,'Outcome Indicators - Section C'!E$10:E$26,0))&lt;&gt;0,INDEX('Outcome Indicators - Section C'!F$10:F$26,MATCH('Print View'!$A58,'Outcome Indicators - Section C'!E$10:E$26,0)),""),"")</f>
        <v/>
      </c>
      <c r="G58" s="177" t="str">
        <f>IFERROR(IF(INDEX('Outcome Indicators - Section C'!G$10:G$26,MATCH('Print View'!$A58,'Outcome Indicators - Section C'!F$10:F$26,0))&lt;&gt;0,INDEX('Outcome Indicators - Section C'!G$10:G$26,MATCH('Print View'!$A58,'Outcome Indicators - Section C'!F$10:F$26,0)),""),"")</f>
        <v/>
      </c>
      <c r="H58" s="177" t="str">
        <f>IFERROR(IF(INDEX('Outcome Indicators - Section C'!H$10:H$26,MATCH('Print View'!$A58,'Outcome Indicators - Section C'!G$10:G$26,0))&lt;&gt;0,INDEX('Outcome Indicators - Section C'!H$10:H$26,MATCH('Print View'!$A58,'Outcome Indicators - Section C'!G$10:G$26,0)),""),"")</f>
        <v/>
      </c>
      <c r="I58" s="177" t="str">
        <f>IFERROR(IF(INDEX('Outcome Indicators - Section C'!O$10:O$26,MATCH('Print View'!$A58,'Outcome Indicators - Section C'!H$10:H$26,0))&lt;&gt;0,INDEX('Outcome Indicators - Section C'!O$10:O$26,MATCH('Print View'!$A58,'Outcome Indicators - Section C'!H$10:H$26,0)),""),"")</f>
        <v/>
      </c>
      <c r="J58" s="178"/>
      <c r="K58" s="168"/>
      <c r="L58" s="168"/>
      <c r="M58" s="168"/>
      <c r="N58" s="180"/>
      <c r="O58" s="186"/>
      <c r="P58" s="168"/>
      <c r="Q58" s="168"/>
      <c r="R58" s="168"/>
      <c r="S58" s="179"/>
      <c r="T58" s="186"/>
      <c r="U58" s="168"/>
      <c r="V58" s="168"/>
      <c r="W58" s="168"/>
      <c r="X58" s="180"/>
      <c r="Y58" s="187"/>
      <c r="Z58" s="168"/>
      <c r="AA58" s="168"/>
      <c r="AB58" s="168"/>
      <c r="AC58" s="180"/>
      <c r="AD58" s="178"/>
      <c r="AE58" s="168"/>
      <c r="AF58" s="168"/>
      <c r="AG58" s="168"/>
      <c r="AH58" s="193"/>
      <c r="AI58" s="191"/>
      <c r="AJ58" s="181" t="str">
        <f>IFERROR(IF(INDEX('Outcome Indicators - Section C'!P$10:P$26,MATCH('Print View'!$A58,'Outcome Indicators - Section C'!H$10:H$26,0))&lt;&gt;0,INDEX('Outcome Indicators - Section C'!P$10:P$26,MATCH('Print View'!$A58,'Outcome Indicators - Section C'!H$10:H$26,0)),""),"")</f>
        <v/>
      </c>
    </row>
    <row r="59" spans="1:36" ht="23.25" x14ac:dyDescent="0.25">
      <c r="A59" s="219">
        <v>2</v>
      </c>
      <c r="B59" s="256" t="str">
        <f>IFERROR(IF(INDEX('Outcome Indicators - Section C'!B$10:B$26,MATCH('Print View'!$A59,'Outcome Indicators - Section C'!$A$10:$A$26,0))&lt;&gt;0,INDEX('Outcome Indicators - Section C'!B$10:B$26,MATCH('Print View'!$A59,'Outcome Indicators - Section C'!$A$10:$A$26,0)),""),"")</f>
        <v/>
      </c>
      <c r="C59" s="256" t="str">
        <f>IFERROR(IF(INDEX('Outcome Indicators - Section C'!C$10:C$26,MATCH('Print View'!$A59,'Outcome Indicators - Section C'!B$10:B$26,0))&lt;&gt;0,INDEX('Outcome Indicators - Section C'!C$10:C$26,MATCH('Print View'!$A59,'Outcome Indicators - Section C'!B$10:B$26,0)),""),"")</f>
        <v/>
      </c>
      <c r="D59" s="256" t="str">
        <f>IFERROR(IF(INDEX('Outcome Indicators - Section C'!D$10:D$26,MATCH('Print View'!$A59,'Outcome Indicators - Section C'!C$10:C$26,0))&lt;&gt;0,INDEX('Outcome Indicators - Section C'!D$10:D$26,MATCH('Print View'!$A59,'Outcome Indicators - Section C'!C$10:C$26,0)),""),"")</f>
        <v/>
      </c>
      <c r="E59" s="256" t="str">
        <f>IFERROR(IF(INDEX('Outcome Indicators - Section C'!E$10:E$26,MATCH('Print View'!$A59,'Outcome Indicators - Section C'!D$10:D$26,0))&lt;&gt;0,INDEX('Outcome Indicators - Section C'!E$10:E$26,MATCH('Print View'!$A59,'Outcome Indicators - Section C'!D$10:D$26,0)),""),"")</f>
        <v/>
      </c>
      <c r="F59" s="256" t="str">
        <f>IFERROR(IF(INDEX('Outcome Indicators - Section C'!F$10:F$26,MATCH('Print View'!$A59,'Outcome Indicators - Section C'!E$10:E$26,0))&lt;&gt;0,INDEX('Outcome Indicators - Section C'!F$10:F$26,MATCH('Print View'!$A59,'Outcome Indicators - Section C'!E$10:E$26,0)),""),"")</f>
        <v/>
      </c>
      <c r="G59" s="256" t="str">
        <f>IFERROR(IF(INDEX('Outcome Indicators - Section C'!G$10:G$26,MATCH('Print View'!$A59,'Outcome Indicators - Section C'!F$10:F$26,0))&lt;&gt;0,INDEX('Outcome Indicators - Section C'!G$10:G$26,MATCH('Print View'!$A59,'Outcome Indicators - Section C'!F$10:F$26,0)),""),"")</f>
        <v/>
      </c>
      <c r="H59" s="256" t="str">
        <f>IFERROR(IF(INDEX('Outcome Indicators - Section C'!H$10:H$26,MATCH('Print View'!$A59,'Outcome Indicators - Section C'!G$10:G$26,0))&lt;&gt;0,INDEX('Outcome Indicators - Section C'!H$10:H$26,MATCH('Print View'!$A59,'Outcome Indicators - Section C'!G$10:G$26,0)),""),"")</f>
        <v/>
      </c>
      <c r="I59" s="256" t="str">
        <f>IFERROR(IF(INDEX('Outcome Indicators - Section C'!O$10:O$26,MATCH('Print View'!$A59,'Outcome Indicators - Section C'!H$10:H$26,0))&lt;&gt;0,INDEX('Outcome Indicators - Section C'!O$10:O$26,MATCH('Print View'!$A59,'Outcome Indicators - Section C'!H$10:H$26,0)),""),"")</f>
        <v/>
      </c>
      <c r="J59" s="257"/>
      <c r="K59" s="258"/>
      <c r="L59" s="258"/>
      <c r="M59" s="258"/>
      <c r="N59" s="259"/>
      <c r="O59" s="260"/>
      <c r="P59" s="258"/>
      <c r="Q59" s="258"/>
      <c r="R59" s="258"/>
      <c r="S59" s="261"/>
      <c r="T59" s="260"/>
      <c r="U59" s="258"/>
      <c r="V59" s="258"/>
      <c r="W59" s="258"/>
      <c r="X59" s="259"/>
      <c r="Y59" s="223"/>
      <c r="Z59" s="258"/>
      <c r="AA59" s="258"/>
      <c r="AB59" s="258"/>
      <c r="AC59" s="259"/>
      <c r="AD59" s="257"/>
      <c r="AE59" s="258"/>
      <c r="AF59" s="258"/>
      <c r="AG59" s="258"/>
      <c r="AH59" s="262"/>
      <c r="AI59" s="191"/>
      <c r="AJ59" s="263" t="str">
        <f>IFERROR(IF(INDEX('Outcome Indicators - Section C'!P$10:P$26,MATCH('Print View'!$A59,'Outcome Indicators - Section C'!H$10:H$26,0))&lt;&gt;0,INDEX('Outcome Indicators - Section C'!P$10:P$26,MATCH('Print View'!$A59,'Outcome Indicators - Section C'!H$10:H$26,0)),""),"")</f>
        <v/>
      </c>
    </row>
    <row r="60" spans="1:36" ht="23.25" x14ac:dyDescent="0.25">
      <c r="A60" s="219">
        <v>3</v>
      </c>
      <c r="B60" s="177" t="str">
        <f>IFERROR(IF(INDEX('Outcome Indicators - Section C'!B$10:B$26,MATCH('Print View'!$A60,'Outcome Indicators - Section C'!$A$10:$A$26,0))&lt;&gt;0,INDEX('Outcome Indicators - Section C'!B$10:B$26,MATCH('Print View'!$A60,'Outcome Indicators - Section C'!$A$10:$A$26,0)),""),"")</f>
        <v/>
      </c>
      <c r="C60" s="177" t="str">
        <f>IFERROR(IF(INDEX('Outcome Indicators - Section C'!C$10:C$26,MATCH('Print View'!$A60,'Outcome Indicators - Section C'!B$10:B$26,0))&lt;&gt;0,INDEX('Outcome Indicators - Section C'!C$10:C$26,MATCH('Print View'!$A60,'Outcome Indicators - Section C'!B$10:B$26,0)),""),"")</f>
        <v/>
      </c>
      <c r="D60" s="177" t="str">
        <f>IFERROR(IF(INDEX('Outcome Indicators - Section C'!D$10:D$26,MATCH('Print View'!$A60,'Outcome Indicators - Section C'!C$10:C$26,0))&lt;&gt;0,INDEX('Outcome Indicators - Section C'!D$10:D$26,MATCH('Print View'!$A60,'Outcome Indicators - Section C'!C$10:C$26,0)),""),"")</f>
        <v/>
      </c>
      <c r="E60" s="177" t="str">
        <f>IFERROR(IF(INDEX('Outcome Indicators - Section C'!E$10:E$26,MATCH('Print View'!$A60,'Outcome Indicators - Section C'!D$10:D$26,0))&lt;&gt;0,INDEX('Outcome Indicators - Section C'!E$10:E$26,MATCH('Print View'!$A60,'Outcome Indicators - Section C'!D$10:D$26,0)),""),"")</f>
        <v/>
      </c>
      <c r="F60" s="177" t="str">
        <f>IFERROR(IF(INDEX('Outcome Indicators - Section C'!F$10:F$26,MATCH('Print View'!$A60,'Outcome Indicators - Section C'!E$10:E$26,0))&lt;&gt;0,INDEX('Outcome Indicators - Section C'!F$10:F$26,MATCH('Print View'!$A60,'Outcome Indicators - Section C'!E$10:E$26,0)),""),"")</f>
        <v/>
      </c>
      <c r="G60" s="177" t="str">
        <f>IFERROR(IF(INDEX('Outcome Indicators - Section C'!G$10:G$26,MATCH('Print View'!$A60,'Outcome Indicators - Section C'!F$10:F$26,0))&lt;&gt;0,INDEX('Outcome Indicators - Section C'!G$10:G$26,MATCH('Print View'!$A60,'Outcome Indicators - Section C'!F$10:F$26,0)),""),"")</f>
        <v/>
      </c>
      <c r="H60" s="177" t="str">
        <f>IFERROR(IF(INDEX('Outcome Indicators - Section C'!H$10:H$26,MATCH('Print View'!$A60,'Outcome Indicators - Section C'!G$10:G$26,0))&lt;&gt;0,INDEX('Outcome Indicators - Section C'!H$10:H$26,MATCH('Print View'!$A60,'Outcome Indicators - Section C'!G$10:G$26,0)),""),"")</f>
        <v/>
      </c>
      <c r="I60" s="177" t="str">
        <f>IFERROR(IF(INDEX('Outcome Indicators - Section C'!O$10:O$26,MATCH('Print View'!$A60,'Outcome Indicators - Section C'!H$10:H$26,0))&lt;&gt;0,INDEX('Outcome Indicators - Section C'!O$10:O$26,MATCH('Print View'!$A60,'Outcome Indicators - Section C'!H$10:H$26,0)),""),"")</f>
        <v/>
      </c>
      <c r="J60" s="143"/>
      <c r="K60" s="141"/>
      <c r="L60" s="141"/>
      <c r="M60" s="141"/>
      <c r="N60" s="142"/>
      <c r="O60" s="144"/>
      <c r="P60" s="141"/>
      <c r="Q60" s="141"/>
      <c r="R60" s="141"/>
      <c r="S60" s="169"/>
      <c r="T60" s="144"/>
      <c r="U60" s="141"/>
      <c r="V60" s="141"/>
      <c r="W60" s="141"/>
      <c r="X60" s="142"/>
      <c r="Y60" s="171"/>
      <c r="Z60" s="141"/>
      <c r="AA60" s="141"/>
      <c r="AB60" s="141"/>
      <c r="AC60" s="142"/>
      <c r="AD60" s="143"/>
      <c r="AE60" s="141"/>
      <c r="AF60" s="141"/>
      <c r="AG60" s="141"/>
      <c r="AH60" s="150"/>
      <c r="AI60" s="191"/>
      <c r="AJ60" s="181" t="str">
        <f>IFERROR(IF(INDEX('Outcome Indicators - Section C'!P$10:P$26,MATCH('Print View'!$A60,'Outcome Indicators - Section C'!H$10:H$26,0))&lt;&gt;0,INDEX('Outcome Indicators - Section C'!P$10:P$26,MATCH('Print View'!$A60,'Outcome Indicators - Section C'!H$10:H$26,0)),""),"")</f>
        <v/>
      </c>
    </row>
    <row r="61" spans="1:36" ht="23.25" x14ac:dyDescent="0.25">
      <c r="A61" s="219">
        <v>4</v>
      </c>
      <c r="B61" s="256" t="str">
        <f>IFERROR(IF(INDEX('Outcome Indicators - Section C'!B$10:B$26,MATCH('Print View'!$A61,'Outcome Indicators - Section C'!$A$10:$A$26,0))&lt;&gt;0,INDEX('Outcome Indicators - Section C'!B$10:B$26,MATCH('Print View'!$A61,'Outcome Indicators - Section C'!$A$10:$A$26,0)),""),"")</f>
        <v/>
      </c>
      <c r="C61" s="256" t="str">
        <f>IFERROR(IF(INDEX('Outcome Indicators - Section C'!C$10:C$26,MATCH('Print View'!$A61,'Outcome Indicators - Section C'!B$10:B$26,0))&lt;&gt;0,INDEX('Outcome Indicators - Section C'!C$10:C$26,MATCH('Print View'!$A61,'Outcome Indicators - Section C'!B$10:B$26,0)),""),"")</f>
        <v/>
      </c>
      <c r="D61" s="256" t="str">
        <f>IFERROR(IF(INDEX('Outcome Indicators - Section C'!D$10:D$26,MATCH('Print View'!$A61,'Outcome Indicators - Section C'!C$10:C$26,0))&lt;&gt;0,INDEX('Outcome Indicators - Section C'!D$10:D$26,MATCH('Print View'!$A61,'Outcome Indicators - Section C'!C$10:C$26,0)),""),"")</f>
        <v/>
      </c>
      <c r="E61" s="256" t="str">
        <f>IFERROR(IF(INDEX('Outcome Indicators - Section C'!E$10:E$26,MATCH('Print View'!$A61,'Outcome Indicators - Section C'!D$10:D$26,0))&lt;&gt;0,INDEX('Outcome Indicators - Section C'!E$10:E$26,MATCH('Print View'!$A61,'Outcome Indicators - Section C'!D$10:D$26,0)),""),"")</f>
        <v/>
      </c>
      <c r="F61" s="256" t="str">
        <f>IFERROR(IF(INDEX('Outcome Indicators - Section C'!F$10:F$26,MATCH('Print View'!$A61,'Outcome Indicators - Section C'!E$10:E$26,0))&lt;&gt;0,INDEX('Outcome Indicators - Section C'!F$10:F$26,MATCH('Print View'!$A61,'Outcome Indicators - Section C'!E$10:E$26,0)),""),"")</f>
        <v/>
      </c>
      <c r="G61" s="256" t="str">
        <f>IFERROR(IF(INDEX('Outcome Indicators - Section C'!G$10:G$26,MATCH('Print View'!$A61,'Outcome Indicators - Section C'!F$10:F$26,0))&lt;&gt;0,INDEX('Outcome Indicators - Section C'!G$10:G$26,MATCH('Print View'!$A61,'Outcome Indicators - Section C'!F$10:F$26,0)),""),"")</f>
        <v/>
      </c>
      <c r="H61" s="256" t="str">
        <f>IFERROR(IF(INDEX('Outcome Indicators - Section C'!H$10:H$26,MATCH('Print View'!$A61,'Outcome Indicators - Section C'!G$10:G$26,0))&lt;&gt;0,INDEX('Outcome Indicators - Section C'!H$10:H$26,MATCH('Print View'!$A61,'Outcome Indicators - Section C'!G$10:G$26,0)),""),"")</f>
        <v/>
      </c>
      <c r="I61" s="256" t="str">
        <f>IFERROR(IF(INDEX('Outcome Indicators - Section C'!O$10:O$26,MATCH('Print View'!$A61,'Outcome Indicators - Section C'!H$10:H$26,0))&lt;&gt;0,INDEX('Outcome Indicators - Section C'!O$10:O$26,MATCH('Print View'!$A61,'Outcome Indicators - Section C'!H$10:H$26,0)),""),"")</f>
        <v/>
      </c>
      <c r="J61" s="257"/>
      <c r="K61" s="258"/>
      <c r="L61" s="258"/>
      <c r="M61" s="258"/>
      <c r="N61" s="259"/>
      <c r="O61" s="260"/>
      <c r="P61" s="258"/>
      <c r="Q61" s="258"/>
      <c r="R61" s="258"/>
      <c r="S61" s="261"/>
      <c r="T61" s="260"/>
      <c r="U61" s="258"/>
      <c r="V61" s="258"/>
      <c r="W61" s="258"/>
      <c r="X61" s="259"/>
      <c r="Y61" s="223"/>
      <c r="Z61" s="258"/>
      <c r="AA61" s="258"/>
      <c r="AB61" s="258"/>
      <c r="AC61" s="259"/>
      <c r="AD61" s="257"/>
      <c r="AE61" s="258"/>
      <c r="AF61" s="258"/>
      <c r="AG61" s="258"/>
      <c r="AH61" s="262"/>
      <c r="AI61" s="191"/>
      <c r="AJ61" s="263" t="str">
        <f>IFERROR(IF(INDEX('Outcome Indicators - Section C'!P$10:P$26,MATCH('Print View'!$A61,'Outcome Indicators - Section C'!H$10:H$26,0))&lt;&gt;0,INDEX('Outcome Indicators - Section C'!P$10:P$26,MATCH('Print View'!$A61,'Outcome Indicators - Section C'!H$10:H$26,0)),""),"")</f>
        <v/>
      </c>
    </row>
    <row r="62" spans="1:36" ht="23.25" x14ac:dyDescent="0.25">
      <c r="A62" s="219">
        <v>5</v>
      </c>
      <c r="B62" s="177" t="str">
        <f>IFERROR(IF(INDEX('Outcome Indicators - Section C'!B$10:B$26,MATCH('Print View'!$A62,'Outcome Indicators - Section C'!$A$10:$A$26,0))&lt;&gt;0,INDEX('Outcome Indicators - Section C'!B$10:B$26,MATCH('Print View'!$A62,'Outcome Indicators - Section C'!$A$10:$A$26,0)),""),"")</f>
        <v/>
      </c>
      <c r="C62" s="177" t="str">
        <f>IFERROR(IF(INDEX('Outcome Indicators - Section C'!C$10:C$26,MATCH('Print View'!$A62,'Outcome Indicators - Section C'!B$10:B$26,0))&lt;&gt;0,INDEX('Outcome Indicators - Section C'!C$10:C$26,MATCH('Print View'!$A62,'Outcome Indicators - Section C'!B$10:B$26,0)),""),"")</f>
        <v/>
      </c>
      <c r="D62" s="177" t="str">
        <f>IFERROR(IF(INDEX('Outcome Indicators - Section C'!D$10:D$26,MATCH('Print View'!$A62,'Outcome Indicators - Section C'!C$10:C$26,0))&lt;&gt;0,INDEX('Outcome Indicators - Section C'!D$10:D$26,MATCH('Print View'!$A62,'Outcome Indicators - Section C'!C$10:C$26,0)),""),"")</f>
        <v/>
      </c>
      <c r="E62" s="177" t="str">
        <f>IFERROR(IF(INDEX('Outcome Indicators - Section C'!E$10:E$26,MATCH('Print View'!$A62,'Outcome Indicators - Section C'!D$10:D$26,0))&lt;&gt;0,INDEX('Outcome Indicators - Section C'!E$10:E$26,MATCH('Print View'!$A62,'Outcome Indicators - Section C'!D$10:D$26,0)),""),"")</f>
        <v/>
      </c>
      <c r="F62" s="177" t="str">
        <f>IFERROR(IF(INDEX('Outcome Indicators - Section C'!F$10:F$26,MATCH('Print View'!$A62,'Outcome Indicators - Section C'!E$10:E$26,0))&lt;&gt;0,INDEX('Outcome Indicators - Section C'!F$10:F$26,MATCH('Print View'!$A62,'Outcome Indicators - Section C'!E$10:E$26,0)),""),"")</f>
        <v/>
      </c>
      <c r="G62" s="177" t="str">
        <f>IFERROR(IF(INDEX('Outcome Indicators - Section C'!G$10:G$26,MATCH('Print View'!$A62,'Outcome Indicators - Section C'!F$10:F$26,0))&lt;&gt;0,INDEX('Outcome Indicators - Section C'!G$10:G$26,MATCH('Print View'!$A62,'Outcome Indicators - Section C'!F$10:F$26,0)),""),"")</f>
        <v/>
      </c>
      <c r="H62" s="177" t="str">
        <f>IFERROR(IF(INDEX('Outcome Indicators - Section C'!H$10:H$26,MATCH('Print View'!$A62,'Outcome Indicators - Section C'!G$10:G$26,0))&lt;&gt;0,INDEX('Outcome Indicators - Section C'!H$10:H$26,MATCH('Print View'!$A62,'Outcome Indicators - Section C'!G$10:G$26,0)),""),"")</f>
        <v/>
      </c>
      <c r="I62" s="177" t="str">
        <f>IFERROR(IF(INDEX('Outcome Indicators - Section C'!O$10:O$26,MATCH('Print View'!$A62,'Outcome Indicators - Section C'!H$10:H$26,0))&lt;&gt;0,INDEX('Outcome Indicators - Section C'!O$10:O$26,MATCH('Print View'!$A62,'Outcome Indicators - Section C'!H$10:H$26,0)),""),"")</f>
        <v/>
      </c>
      <c r="J62" s="143"/>
      <c r="K62" s="141"/>
      <c r="L62" s="141"/>
      <c r="M62" s="141"/>
      <c r="N62" s="142"/>
      <c r="O62" s="144"/>
      <c r="P62" s="141"/>
      <c r="Q62" s="141"/>
      <c r="R62" s="141"/>
      <c r="S62" s="169"/>
      <c r="T62" s="144"/>
      <c r="U62" s="141"/>
      <c r="V62" s="141"/>
      <c r="W62" s="141"/>
      <c r="X62" s="142"/>
      <c r="Y62" s="171"/>
      <c r="Z62" s="141"/>
      <c r="AA62" s="141"/>
      <c r="AB62" s="141"/>
      <c r="AC62" s="142"/>
      <c r="AD62" s="143"/>
      <c r="AE62" s="141"/>
      <c r="AF62" s="141"/>
      <c r="AG62" s="141"/>
      <c r="AH62" s="150"/>
      <c r="AI62" s="191"/>
      <c r="AJ62" s="181" t="str">
        <f>IFERROR(IF(INDEX('Outcome Indicators - Section C'!P$10:P$26,MATCH('Print View'!$A62,'Outcome Indicators - Section C'!H$10:H$26,0))&lt;&gt;0,INDEX('Outcome Indicators - Section C'!P$10:P$26,MATCH('Print View'!$A62,'Outcome Indicators - Section C'!H$10:H$26,0)),""),"")</f>
        <v/>
      </c>
    </row>
    <row r="63" spans="1:36" ht="23.25" x14ac:dyDescent="0.25">
      <c r="A63" s="219">
        <v>6</v>
      </c>
      <c r="B63" s="256" t="str">
        <f>IFERROR(IF(INDEX('Outcome Indicators - Section C'!B$10:B$26,MATCH('Print View'!$A63,'Outcome Indicators - Section C'!$A$10:$A$26,0))&lt;&gt;0,INDEX('Outcome Indicators - Section C'!B$10:B$26,MATCH('Print View'!$A63,'Outcome Indicators - Section C'!$A$10:$A$26,0)),""),"")</f>
        <v/>
      </c>
      <c r="C63" s="256" t="str">
        <f>IFERROR(IF(INDEX('Outcome Indicators - Section C'!C$10:C$26,MATCH('Print View'!$A63,'Outcome Indicators - Section C'!B$10:B$26,0))&lt;&gt;0,INDEX('Outcome Indicators - Section C'!C$10:C$26,MATCH('Print View'!$A63,'Outcome Indicators - Section C'!B$10:B$26,0)),""),"")</f>
        <v/>
      </c>
      <c r="D63" s="256" t="str">
        <f>IFERROR(IF(INDEX('Outcome Indicators - Section C'!D$10:D$26,MATCH('Print View'!$A63,'Outcome Indicators - Section C'!C$10:C$26,0))&lt;&gt;0,INDEX('Outcome Indicators - Section C'!D$10:D$26,MATCH('Print View'!$A63,'Outcome Indicators - Section C'!C$10:C$26,0)),""),"")</f>
        <v/>
      </c>
      <c r="E63" s="256" t="str">
        <f>IFERROR(IF(INDEX('Outcome Indicators - Section C'!E$10:E$26,MATCH('Print View'!$A63,'Outcome Indicators - Section C'!D$10:D$26,0))&lt;&gt;0,INDEX('Outcome Indicators - Section C'!E$10:E$26,MATCH('Print View'!$A63,'Outcome Indicators - Section C'!D$10:D$26,0)),""),"")</f>
        <v/>
      </c>
      <c r="F63" s="256" t="str">
        <f>IFERROR(IF(INDEX('Outcome Indicators - Section C'!F$10:F$26,MATCH('Print View'!$A63,'Outcome Indicators - Section C'!E$10:E$26,0))&lt;&gt;0,INDEX('Outcome Indicators - Section C'!F$10:F$26,MATCH('Print View'!$A63,'Outcome Indicators - Section C'!E$10:E$26,0)),""),"")</f>
        <v/>
      </c>
      <c r="G63" s="256" t="str">
        <f>IFERROR(IF(INDEX('Outcome Indicators - Section C'!G$10:G$26,MATCH('Print View'!$A63,'Outcome Indicators - Section C'!F$10:F$26,0))&lt;&gt;0,INDEX('Outcome Indicators - Section C'!G$10:G$26,MATCH('Print View'!$A63,'Outcome Indicators - Section C'!F$10:F$26,0)),""),"")</f>
        <v/>
      </c>
      <c r="H63" s="256" t="str">
        <f>IFERROR(IF(INDEX('Outcome Indicators - Section C'!H$10:H$26,MATCH('Print View'!$A63,'Outcome Indicators - Section C'!G$10:G$26,0))&lt;&gt;0,INDEX('Outcome Indicators - Section C'!H$10:H$26,MATCH('Print View'!$A63,'Outcome Indicators - Section C'!G$10:G$26,0)),""),"")</f>
        <v/>
      </c>
      <c r="I63" s="256" t="str">
        <f>IFERROR(IF(INDEX('Outcome Indicators - Section C'!O$10:O$26,MATCH('Print View'!$A63,'Outcome Indicators - Section C'!H$10:H$26,0))&lt;&gt;0,INDEX('Outcome Indicators - Section C'!O$10:O$26,MATCH('Print View'!$A63,'Outcome Indicators - Section C'!H$10:H$26,0)),""),"")</f>
        <v/>
      </c>
      <c r="J63" s="257"/>
      <c r="K63" s="258"/>
      <c r="L63" s="258"/>
      <c r="M63" s="258"/>
      <c r="N63" s="259"/>
      <c r="O63" s="260"/>
      <c r="P63" s="258"/>
      <c r="Q63" s="258"/>
      <c r="R63" s="258"/>
      <c r="S63" s="261"/>
      <c r="T63" s="260"/>
      <c r="U63" s="258"/>
      <c r="V63" s="258"/>
      <c r="W63" s="258"/>
      <c r="X63" s="259"/>
      <c r="Y63" s="223"/>
      <c r="Z63" s="258"/>
      <c r="AA63" s="258"/>
      <c r="AB63" s="258"/>
      <c r="AC63" s="259"/>
      <c r="AD63" s="257"/>
      <c r="AE63" s="258"/>
      <c r="AF63" s="258"/>
      <c r="AG63" s="258"/>
      <c r="AH63" s="262"/>
      <c r="AI63" s="191"/>
      <c r="AJ63" s="263" t="str">
        <f>IFERROR(IF(INDEX('Outcome Indicators - Section C'!P$10:P$26,MATCH('Print View'!$A63,'Outcome Indicators - Section C'!H$10:H$26,0))&lt;&gt;0,INDEX('Outcome Indicators - Section C'!P$10:P$26,MATCH('Print View'!$A63,'Outcome Indicators - Section C'!H$10:H$26,0)),""),"")</f>
        <v/>
      </c>
    </row>
    <row r="64" spans="1:36" ht="23.25" x14ac:dyDescent="0.25">
      <c r="A64" s="219">
        <v>7</v>
      </c>
      <c r="B64" s="177" t="str">
        <f>IFERROR(IF(INDEX('Outcome Indicators - Section C'!B$10:B$26,MATCH('Print View'!$A64,'Outcome Indicators - Section C'!$A$10:$A$26,0))&lt;&gt;0,INDEX('Outcome Indicators - Section C'!B$10:B$26,MATCH('Print View'!$A64,'Outcome Indicators - Section C'!$A$10:$A$26,0)),""),"")</f>
        <v/>
      </c>
      <c r="C64" s="177" t="str">
        <f>IFERROR(IF(INDEX('Outcome Indicators - Section C'!C$10:C$26,MATCH('Print View'!$A64,'Outcome Indicators - Section C'!B$10:B$26,0))&lt;&gt;0,INDEX('Outcome Indicators - Section C'!C$10:C$26,MATCH('Print View'!$A64,'Outcome Indicators - Section C'!B$10:B$26,0)),""),"")</f>
        <v/>
      </c>
      <c r="D64" s="177" t="str">
        <f>IFERROR(IF(INDEX('Outcome Indicators - Section C'!D$10:D$26,MATCH('Print View'!$A64,'Outcome Indicators - Section C'!C$10:C$26,0))&lt;&gt;0,INDEX('Outcome Indicators - Section C'!D$10:D$26,MATCH('Print View'!$A64,'Outcome Indicators - Section C'!C$10:C$26,0)),""),"")</f>
        <v/>
      </c>
      <c r="E64" s="177" t="str">
        <f>IFERROR(IF(INDEX('Outcome Indicators - Section C'!E$10:E$26,MATCH('Print View'!$A64,'Outcome Indicators - Section C'!D$10:D$26,0))&lt;&gt;0,INDEX('Outcome Indicators - Section C'!E$10:E$26,MATCH('Print View'!$A64,'Outcome Indicators - Section C'!D$10:D$26,0)),""),"")</f>
        <v/>
      </c>
      <c r="F64" s="177" t="str">
        <f>IFERROR(IF(INDEX('Outcome Indicators - Section C'!F$10:F$26,MATCH('Print View'!$A64,'Outcome Indicators - Section C'!E$10:E$26,0))&lt;&gt;0,INDEX('Outcome Indicators - Section C'!F$10:F$26,MATCH('Print View'!$A64,'Outcome Indicators - Section C'!E$10:E$26,0)),""),"")</f>
        <v/>
      </c>
      <c r="G64" s="177" t="str">
        <f>IFERROR(IF(INDEX('Outcome Indicators - Section C'!G$10:G$26,MATCH('Print View'!$A64,'Outcome Indicators - Section C'!F$10:F$26,0))&lt;&gt;0,INDEX('Outcome Indicators - Section C'!G$10:G$26,MATCH('Print View'!$A64,'Outcome Indicators - Section C'!F$10:F$26,0)),""),"")</f>
        <v/>
      </c>
      <c r="H64" s="177" t="str">
        <f>IFERROR(IF(INDEX('Outcome Indicators - Section C'!H$10:H$26,MATCH('Print View'!$A64,'Outcome Indicators - Section C'!G$10:G$26,0))&lt;&gt;0,INDEX('Outcome Indicators - Section C'!H$10:H$26,MATCH('Print View'!$A64,'Outcome Indicators - Section C'!G$10:G$26,0)),""),"")</f>
        <v/>
      </c>
      <c r="I64" s="177" t="str">
        <f>IFERROR(IF(INDEX('Outcome Indicators - Section C'!O$10:O$26,MATCH('Print View'!$A64,'Outcome Indicators - Section C'!H$10:H$26,0))&lt;&gt;0,INDEX('Outcome Indicators - Section C'!O$10:O$26,MATCH('Print View'!$A64,'Outcome Indicators - Section C'!H$10:H$26,0)),""),"")</f>
        <v/>
      </c>
      <c r="J64" s="143"/>
      <c r="K64" s="141"/>
      <c r="L64" s="141"/>
      <c r="M64" s="141"/>
      <c r="N64" s="142"/>
      <c r="O64" s="144"/>
      <c r="P64" s="141"/>
      <c r="Q64" s="141"/>
      <c r="R64" s="141"/>
      <c r="S64" s="169"/>
      <c r="T64" s="144"/>
      <c r="U64" s="141"/>
      <c r="V64" s="141"/>
      <c r="W64" s="141"/>
      <c r="X64" s="142"/>
      <c r="Y64" s="171"/>
      <c r="Z64" s="141"/>
      <c r="AA64" s="141"/>
      <c r="AB64" s="141"/>
      <c r="AC64" s="142"/>
      <c r="AD64" s="143"/>
      <c r="AE64" s="141"/>
      <c r="AF64" s="141"/>
      <c r="AG64" s="141"/>
      <c r="AH64" s="150"/>
      <c r="AI64" s="191"/>
      <c r="AJ64" s="181" t="str">
        <f>IFERROR(IF(INDEX('Outcome Indicators - Section C'!P$10:P$26,MATCH('Print View'!$A64,'Outcome Indicators - Section C'!H$10:H$26,0))&lt;&gt;0,INDEX('Outcome Indicators - Section C'!P$10:P$26,MATCH('Print View'!$A64,'Outcome Indicators - Section C'!H$10:H$26,0)),""),"")</f>
        <v/>
      </c>
    </row>
    <row r="65" spans="1:36" ht="23.25" x14ac:dyDescent="0.25">
      <c r="A65" s="219">
        <v>8</v>
      </c>
      <c r="B65" s="256" t="str">
        <f>IFERROR(IF(INDEX('Outcome Indicators - Section C'!B$10:B$26,MATCH('Print View'!$A65,'Outcome Indicators - Section C'!$A$10:$A$26,0))&lt;&gt;0,INDEX('Outcome Indicators - Section C'!B$10:B$26,MATCH('Print View'!$A65,'Outcome Indicators - Section C'!$A$10:$A$26,0)),""),"")</f>
        <v/>
      </c>
      <c r="C65" s="256" t="str">
        <f>IFERROR(IF(INDEX('Outcome Indicators - Section C'!C$10:C$26,MATCH('Print View'!$A65,'Outcome Indicators - Section C'!B$10:B$26,0))&lt;&gt;0,INDEX('Outcome Indicators - Section C'!C$10:C$26,MATCH('Print View'!$A65,'Outcome Indicators - Section C'!B$10:B$26,0)),""),"")</f>
        <v/>
      </c>
      <c r="D65" s="256" t="str">
        <f>IFERROR(IF(INDEX('Outcome Indicators - Section C'!D$10:D$26,MATCH('Print View'!$A65,'Outcome Indicators - Section C'!C$10:C$26,0))&lt;&gt;0,INDEX('Outcome Indicators - Section C'!D$10:D$26,MATCH('Print View'!$A65,'Outcome Indicators - Section C'!C$10:C$26,0)),""),"")</f>
        <v/>
      </c>
      <c r="E65" s="256" t="str">
        <f>IFERROR(IF(INDEX('Outcome Indicators - Section C'!E$10:E$26,MATCH('Print View'!$A65,'Outcome Indicators - Section C'!D$10:D$26,0))&lt;&gt;0,INDEX('Outcome Indicators - Section C'!E$10:E$26,MATCH('Print View'!$A65,'Outcome Indicators - Section C'!D$10:D$26,0)),""),"")</f>
        <v/>
      </c>
      <c r="F65" s="256" t="str">
        <f>IFERROR(IF(INDEX('Outcome Indicators - Section C'!F$10:F$26,MATCH('Print View'!$A65,'Outcome Indicators - Section C'!E$10:E$26,0))&lt;&gt;0,INDEX('Outcome Indicators - Section C'!F$10:F$26,MATCH('Print View'!$A65,'Outcome Indicators - Section C'!E$10:E$26,0)),""),"")</f>
        <v/>
      </c>
      <c r="G65" s="256" t="str">
        <f>IFERROR(IF(INDEX('Outcome Indicators - Section C'!G$10:G$26,MATCH('Print View'!$A65,'Outcome Indicators - Section C'!F$10:F$26,0))&lt;&gt;0,INDEX('Outcome Indicators - Section C'!G$10:G$26,MATCH('Print View'!$A65,'Outcome Indicators - Section C'!F$10:F$26,0)),""),"")</f>
        <v/>
      </c>
      <c r="H65" s="256" t="str">
        <f>IFERROR(IF(INDEX('Outcome Indicators - Section C'!H$10:H$26,MATCH('Print View'!$A65,'Outcome Indicators - Section C'!G$10:G$26,0))&lt;&gt;0,INDEX('Outcome Indicators - Section C'!H$10:H$26,MATCH('Print View'!$A65,'Outcome Indicators - Section C'!G$10:G$26,0)),""),"")</f>
        <v/>
      </c>
      <c r="I65" s="256" t="str">
        <f>IFERROR(IF(INDEX('Outcome Indicators - Section C'!O$10:O$26,MATCH('Print View'!$A65,'Outcome Indicators - Section C'!H$10:H$26,0))&lt;&gt;0,INDEX('Outcome Indicators - Section C'!O$10:O$26,MATCH('Print View'!$A65,'Outcome Indicators - Section C'!H$10:H$26,0)),""),"")</f>
        <v/>
      </c>
      <c r="J65" s="257"/>
      <c r="K65" s="258"/>
      <c r="L65" s="258"/>
      <c r="M65" s="258"/>
      <c r="N65" s="259"/>
      <c r="O65" s="260"/>
      <c r="P65" s="258"/>
      <c r="Q65" s="258"/>
      <c r="R65" s="258"/>
      <c r="S65" s="261"/>
      <c r="T65" s="260"/>
      <c r="U65" s="258"/>
      <c r="V65" s="258"/>
      <c r="W65" s="258"/>
      <c r="X65" s="259"/>
      <c r="Y65" s="223"/>
      <c r="Z65" s="258"/>
      <c r="AA65" s="258"/>
      <c r="AB65" s="258"/>
      <c r="AC65" s="259"/>
      <c r="AD65" s="257"/>
      <c r="AE65" s="258"/>
      <c r="AF65" s="258"/>
      <c r="AG65" s="258"/>
      <c r="AH65" s="262"/>
      <c r="AI65" s="191"/>
      <c r="AJ65" s="263" t="str">
        <f>IFERROR(IF(INDEX('Outcome Indicators - Section C'!P$10:P$26,MATCH('Print View'!$A65,'Outcome Indicators - Section C'!H$10:H$26,0))&lt;&gt;0,INDEX('Outcome Indicators - Section C'!P$10:P$26,MATCH('Print View'!$A65,'Outcome Indicators - Section C'!H$10:H$26,0)),""),"")</f>
        <v/>
      </c>
    </row>
    <row r="66" spans="1:36" ht="23.25" x14ac:dyDescent="0.25">
      <c r="A66" s="219">
        <v>9</v>
      </c>
      <c r="B66" s="177" t="str">
        <f>IFERROR(IF(INDEX('Outcome Indicators - Section C'!B$10:B$26,MATCH('Print View'!$A66,'Outcome Indicators - Section C'!$A$10:$A$26,0))&lt;&gt;0,INDEX('Outcome Indicators - Section C'!B$10:B$26,MATCH('Print View'!$A66,'Outcome Indicators - Section C'!$A$10:$A$26,0)),""),"")</f>
        <v/>
      </c>
      <c r="C66" s="177" t="str">
        <f>IFERROR(IF(INDEX('Outcome Indicators - Section C'!C$10:C$26,MATCH('Print View'!$A66,'Outcome Indicators - Section C'!B$10:B$26,0))&lt;&gt;0,INDEX('Outcome Indicators - Section C'!C$10:C$26,MATCH('Print View'!$A66,'Outcome Indicators - Section C'!B$10:B$26,0)),""),"")</f>
        <v/>
      </c>
      <c r="D66" s="177" t="str">
        <f>IFERROR(IF(INDEX('Outcome Indicators - Section C'!D$10:D$26,MATCH('Print View'!$A66,'Outcome Indicators - Section C'!C$10:C$26,0))&lt;&gt;0,INDEX('Outcome Indicators - Section C'!D$10:D$26,MATCH('Print View'!$A66,'Outcome Indicators - Section C'!C$10:C$26,0)),""),"")</f>
        <v/>
      </c>
      <c r="E66" s="177" t="str">
        <f>IFERROR(IF(INDEX('Outcome Indicators - Section C'!E$10:E$26,MATCH('Print View'!$A66,'Outcome Indicators - Section C'!D$10:D$26,0))&lt;&gt;0,INDEX('Outcome Indicators - Section C'!E$10:E$26,MATCH('Print View'!$A66,'Outcome Indicators - Section C'!D$10:D$26,0)),""),"")</f>
        <v/>
      </c>
      <c r="F66" s="177" t="str">
        <f>IFERROR(IF(INDEX('Outcome Indicators - Section C'!F$10:F$26,MATCH('Print View'!$A66,'Outcome Indicators - Section C'!E$10:E$26,0))&lt;&gt;0,INDEX('Outcome Indicators - Section C'!F$10:F$26,MATCH('Print View'!$A66,'Outcome Indicators - Section C'!E$10:E$26,0)),""),"")</f>
        <v/>
      </c>
      <c r="G66" s="177" t="str">
        <f>IFERROR(IF(INDEX('Outcome Indicators - Section C'!G$10:G$26,MATCH('Print View'!$A66,'Outcome Indicators - Section C'!F$10:F$26,0))&lt;&gt;0,INDEX('Outcome Indicators - Section C'!G$10:G$26,MATCH('Print View'!$A66,'Outcome Indicators - Section C'!F$10:F$26,0)),""),"")</f>
        <v/>
      </c>
      <c r="H66" s="177" t="str">
        <f>IFERROR(IF(INDEX('Outcome Indicators - Section C'!H$10:H$26,MATCH('Print View'!$A66,'Outcome Indicators - Section C'!G$10:G$26,0))&lt;&gt;0,INDEX('Outcome Indicators - Section C'!H$10:H$26,MATCH('Print View'!$A66,'Outcome Indicators - Section C'!G$10:G$26,0)),""),"")</f>
        <v/>
      </c>
      <c r="I66" s="177" t="str">
        <f>IFERROR(IF(INDEX('Outcome Indicators - Section C'!O$10:O$26,MATCH('Print View'!$A66,'Outcome Indicators - Section C'!H$10:H$26,0))&lt;&gt;0,INDEX('Outcome Indicators - Section C'!O$10:O$26,MATCH('Print View'!$A66,'Outcome Indicators - Section C'!H$10:H$26,0)),""),"")</f>
        <v/>
      </c>
      <c r="J66" s="143"/>
      <c r="K66" s="141"/>
      <c r="L66" s="141"/>
      <c r="M66" s="141"/>
      <c r="N66" s="142"/>
      <c r="O66" s="144"/>
      <c r="P66" s="141"/>
      <c r="Q66" s="141"/>
      <c r="R66" s="141"/>
      <c r="S66" s="169"/>
      <c r="T66" s="144"/>
      <c r="U66" s="141"/>
      <c r="V66" s="141"/>
      <c r="W66" s="141"/>
      <c r="X66" s="142"/>
      <c r="Y66" s="171"/>
      <c r="Z66" s="141"/>
      <c r="AA66" s="141"/>
      <c r="AB66" s="141"/>
      <c r="AC66" s="142"/>
      <c r="AD66" s="143"/>
      <c r="AE66" s="141"/>
      <c r="AF66" s="141"/>
      <c r="AG66" s="141"/>
      <c r="AH66" s="150"/>
      <c r="AI66" s="191"/>
      <c r="AJ66" s="181" t="str">
        <f>IFERROR(IF(INDEX('Outcome Indicators - Section C'!P$10:P$26,MATCH('Print View'!$A66,'Outcome Indicators - Section C'!H$10:H$26,0))&lt;&gt;0,INDEX('Outcome Indicators - Section C'!P$10:P$26,MATCH('Print View'!$A66,'Outcome Indicators - Section C'!H$10:H$26,0)),""),"")</f>
        <v/>
      </c>
    </row>
    <row r="67" spans="1:36" ht="23.25" x14ac:dyDescent="0.25">
      <c r="A67" s="219">
        <v>10</v>
      </c>
      <c r="B67" s="256" t="str">
        <f>IFERROR(IF(INDEX('Outcome Indicators - Section C'!B$10:B$26,MATCH('Print View'!$A67,'Outcome Indicators - Section C'!$A$10:$A$26,0))&lt;&gt;0,INDEX('Outcome Indicators - Section C'!B$10:B$26,MATCH('Print View'!$A67,'Outcome Indicators - Section C'!$A$10:$A$26,0)),""),"")</f>
        <v/>
      </c>
      <c r="C67" s="256" t="str">
        <f>IFERROR(IF(INDEX('Outcome Indicators - Section C'!C$10:C$26,MATCH('Print View'!$A67,'Outcome Indicators - Section C'!B$10:B$26,0))&lt;&gt;0,INDEX('Outcome Indicators - Section C'!C$10:C$26,MATCH('Print View'!$A67,'Outcome Indicators - Section C'!B$10:B$26,0)),""),"")</f>
        <v/>
      </c>
      <c r="D67" s="256" t="str">
        <f>IFERROR(IF(INDEX('Outcome Indicators - Section C'!D$10:D$26,MATCH('Print View'!$A67,'Outcome Indicators - Section C'!C$10:C$26,0))&lt;&gt;0,INDEX('Outcome Indicators - Section C'!D$10:D$26,MATCH('Print View'!$A67,'Outcome Indicators - Section C'!C$10:C$26,0)),""),"")</f>
        <v/>
      </c>
      <c r="E67" s="256" t="str">
        <f>IFERROR(IF(INDEX('Outcome Indicators - Section C'!E$10:E$26,MATCH('Print View'!$A67,'Outcome Indicators - Section C'!D$10:D$26,0))&lt;&gt;0,INDEX('Outcome Indicators - Section C'!E$10:E$26,MATCH('Print View'!$A67,'Outcome Indicators - Section C'!D$10:D$26,0)),""),"")</f>
        <v/>
      </c>
      <c r="F67" s="256" t="str">
        <f>IFERROR(IF(INDEX('Outcome Indicators - Section C'!F$10:F$26,MATCH('Print View'!$A67,'Outcome Indicators - Section C'!E$10:E$26,0))&lt;&gt;0,INDEX('Outcome Indicators - Section C'!F$10:F$26,MATCH('Print View'!$A67,'Outcome Indicators - Section C'!E$10:E$26,0)),""),"")</f>
        <v/>
      </c>
      <c r="G67" s="256" t="str">
        <f>IFERROR(IF(INDEX('Outcome Indicators - Section C'!G$10:G$26,MATCH('Print View'!$A67,'Outcome Indicators - Section C'!F$10:F$26,0))&lt;&gt;0,INDEX('Outcome Indicators - Section C'!G$10:G$26,MATCH('Print View'!$A67,'Outcome Indicators - Section C'!F$10:F$26,0)),""),"")</f>
        <v/>
      </c>
      <c r="H67" s="256" t="str">
        <f>IFERROR(IF(INDEX('Outcome Indicators - Section C'!H$10:H$26,MATCH('Print View'!$A67,'Outcome Indicators - Section C'!G$10:G$26,0))&lt;&gt;0,INDEX('Outcome Indicators - Section C'!H$10:H$26,MATCH('Print View'!$A67,'Outcome Indicators - Section C'!G$10:G$26,0)),""),"")</f>
        <v/>
      </c>
      <c r="I67" s="256" t="str">
        <f>IFERROR(IF(INDEX('Outcome Indicators - Section C'!O$10:O$26,MATCH('Print View'!$A67,'Outcome Indicators - Section C'!H$10:H$26,0))&lt;&gt;0,INDEX('Outcome Indicators - Section C'!O$10:O$26,MATCH('Print View'!$A67,'Outcome Indicators - Section C'!H$10:H$26,0)),""),"")</f>
        <v/>
      </c>
      <c r="J67" s="257"/>
      <c r="K67" s="258"/>
      <c r="L67" s="258"/>
      <c r="M67" s="258"/>
      <c r="N67" s="259"/>
      <c r="O67" s="260"/>
      <c r="P67" s="258"/>
      <c r="Q67" s="258"/>
      <c r="R67" s="258"/>
      <c r="S67" s="261"/>
      <c r="T67" s="260"/>
      <c r="U67" s="258"/>
      <c r="V67" s="258"/>
      <c r="W67" s="258"/>
      <c r="X67" s="259"/>
      <c r="Y67" s="223"/>
      <c r="Z67" s="258"/>
      <c r="AA67" s="258"/>
      <c r="AB67" s="258"/>
      <c r="AC67" s="259"/>
      <c r="AD67" s="257"/>
      <c r="AE67" s="258"/>
      <c r="AF67" s="258"/>
      <c r="AG67" s="258"/>
      <c r="AH67" s="262"/>
      <c r="AI67" s="191"/>
      <c r="AJ67" s="263" t="str">
        <f>IFERROR(IF(INDEX('Outcome Indicators - Section C'!P$10:P$26,MATCH('Print View'!$A67,'Outcome Indicators - Section C'!H$10:H$26,0))&lt;&gt;0,INDEX('Outcome Indicators - Section C'!P$10:P$26,MATCH('Print View'!$A67,'Outcome Indicators - Section C'!H$10:H$26,0)),""),"")</f>
        <v/>
      </c>
    </row>
    <row r="68" spans="1:36" ht="23.25" x14ac:dyDescent="0.25">
      <c r="A68" s="219">
        <v>11</v>
      </c>
      <c r="B68" s="177" t="str">
        <f>IFERROR(IF(INDEX('Outcome Indicators - Section C'!B$10:B$26,MATCH('Print View'!$A68,'Outcome Indicators - Section C'!$A$10:$A$26,0))&lt;&gt;0,INDEX('Outcome Indicators - Section C'!B$10:B$26,MATCH('Print View'!$A68,'Outcome Indicators - Section C'!$A$10:$A$26,0)),""),"")</f>
        <v/>
      </c>
      <c r="C68" s="177" t="str">
        <f>IFERROR(IF(INDEX('Outcome Indicators - Section C'!C$10:C$26,MATCH('Print View'!$A68,'Outcome Indicators - Section C'!B$10:B$26,0))&lt;&gt;0,INDEX('Outcome Indicators - Section C'!C$10:C$26,MATCH('Print View'!$A68,'Outcome Indicators - Section C'!B$10:B$26,0)),""),"")</f>
        <v/>
      </c>
      <c r="D68" s="177" t="str">
        <f>IFERROR(IF(INDEX('Outcome Indicators - Section C'!D$10:D$26,MATCH('Print View'!$A68,'Outcome Indicators - Section C'!C$10:C$26,0))&lt;&gt;0,INDEX('Outcome Indicators - Section C'!D$10:D$26,MATCH('Print View'!$A68,'Outcome Indicators - Section C'!C$10:C$26,0)),""),"")</f>
        <v/>
      </c>
      <c r="E68" s="177" t="str">
        <f>IFERROR(IF(INDEX('Outcome Indicators - Section C'!E$10:E$26,MATCH('Print View'!$A68,'Outcome Indicators - Section C'!D$10:D$26,0))&lt;&gt;0,INDEX('Outcome Indicators - Section C'!E$10:E$26,MATCH('Print View'!$A68,'Outcome Indicators - Section C'!D$10:D$26,0)),""),"")</f>
        <v/>
      </c>
      <c r="F68" s="177" t="str">
        <f>IFERROR(IF(INDEX('Outcome Indicators - Section C'!F$10:F$26,MATCH('Print View'!$A68,'Outcome Indicators - Section C'!E$10:E$26,0))&lt;&gt;0,INDEX('Outcome Indicators - Section C'!F$10:F$26,MATCH('Print View'!$A68,'Outcome Indicators - Section C'!E$10:E$26,0)),""),"")</f>
        <v/>
      </c>
      <c r="G68" s="177" t="str">
        <f>IFERROR(IF(INDEX('Outcome Indicators - Section C'!G$10:G$26,MATCH('Print View'!$A68,'Outcome Indicators - Section C'!F$10:F$26,0))&lt;&gt;0,INDEX('Outcome Indicators - Section C'!G$10:G$26,MATCH('Print View'!$A68,'Outcome Indicators - Section C'!F$10:F$26,0)),""),"")</f>
        <v/>
      </c>
      <c r="H68" s="177" t="str">
        <f>IFERROR(IF(INDEX('Outcome Indicators - Section C'!H$10:H$26,MATCH('Print View'!$A68,'Outcome Indicators - Section C'!G$10:G$26,0))&lt;&gt;0,INDEX('Outcome Indicators - Section C'!H$10:H$26,MATCH('Print View'!$A68,'Outcome Indicators - Section C'!G$10:G$26,0)),""),"")</f>
        <v/>
      </c>
      <c r="I68" s="177" t="str">
        <f>IFERROR(IF(INDEX('Outcome Indicators - Section C'!O$10:O$26,MATCH('Print View'!$A68,'Outcome Indicators - Section C'!H$10:H$26,0))&lt;&gt;0,INDEX('Outcome Indicators - Section C'!O$10:O$26,MATCH('Print View'!$A68,'Outcome Indicators - Section C'!H$10:H$26,0)),""),"")</f>
        <v/>
      </c>
      <c r="J68" s="143"/>
      <c r="K68" s="141"/>
      <c r="L68" s="141"/>
      <c r="M68" s="141"/>
      <c r="N68" s="142"/>
      <c r="O68" s="144"/>
      <c r="P68" s="141"/>
      <c r="Q68" s="141"/>
      <c r="R68" s="141"/>
      <c r="S68" s="169"/>
      <c r="T68" s="144"/>
      <c r="U68" s="141"/>
      <c r="V68" s="141"/>
      <c r="W68" s="141"/>
      <c r="X68" s="142"/>
      <c r="Y68" s="171"/>
      <c r="Z68" s="141"/>
      <c r="AA68" s="141"/>
      <c r="AB68" s="141"/>
      <c r="AC68" s="142"/>
      <c r="AD68" s="143"/>
      <c r="AE68" s="141"/>
      <c r="AF68" s="141"/>
      <c r="AG68" s="141"/>
      <c r="AH68" s="150"/>
      <c r="AI68" s="191"/>
      <c r="AJ68" s="181" t="str">
        <f>IFERROR(IF(INDEX('Outcome Indicators - Section C'!P$10:P$26,MATCH('Print View'!$A68,'Outcome Indicators - Section C'!H$10:H$26,0))&lt;&gt;0,INDEX('Outcome Indicators - Section C'!P$10:P$26,MATCH('Print View'!$A68,'Outcome Indicators - Section C'!H$10:H$26,0)),""),"")</f>
        <v/>
      </c>
    </row>
    <row r="69" spans="1:36" ht="23.25" x14ac:dyDescent="0.25">
      <c r="A69" s="219">
        <v>12</v>
      </c>
      <c r="B69" s="256" t="str">
        <f>IFERROR(IF(INDEX('Outcome Indicators - Section C'!B$10:B$26,MATCH('Print View'!$A69,'Outcome Indicators - Section C'!$A$10:$A$26,0))&lt;&gt;0,INDEX('Outcome Indicators - Section C'!B$10:B$26,MATCH('Print View'!$A69,'Outcome Indicators - Section C'!$A$10:$A$26,0)),""),"")</f>
        <v/>
      </c>
      <c r="C69" s="256" t="str">
        <f>IFERROR(IF(INDEX('Outcome Indicators - Section C'!C$10:C$26,MATCH('Print View'!$A69,'Outcome Indicators - Section C'!B$10:B$26,0))&lt;&gt;0,INDEX('Outcome Indicators - Section C'!C$10:C$26,MATCH('Print View'!$A69,'Outcome Indicators - Section C'!B$10:B$26,0)),""),"")</f>
        <v/>
      </c>
      <c r="D69" s="256" t="str">
        <f>IFERROR(IF(INDEX('Outcome Indicators - Section C'!D$10:D$26,MATCH('Print View'!$A69,'Outcome Indicators - Section C'!C$10:C$26,0))&lt;&gt;0,INDEX('Outcome Indicators - Section C'!D$10:D$26,MATCH('Print View'!$A69,'Outcome Indicators - Section C'!C$10:C$26,0)),""),"")</f>
        <v/>
      </c>
      <c r="E69" s="256" t="str">
        <f>IFERROR(IF(INDEX('Outcome Indicators - Section C'!E$10:E$26,MATCH('Print View'!$A69,'Outcome Indicators - Section C'!D$10:D$26,0))&lt;&gt;0,INDEX('Outcome Indicators - Section C'!E$10:E$26,MATCH('Print View'!$A69,'Outcome Indicators - Section C'!D$10:D$26,0)),""),"")</f>
        <v/>
      </c>
      <c r="F69" s="256" t="str">
        <f>IFERROR(IF(INDEX('Outcome Indicators - Section C'!F$10:F$26,MATCH('Print View'!$A69,'Outcome Indicators - Section C'!E$10:E$26,0))&lt;&gt;0,INDEX('Outcome Indicators - Section C'!F$10:F$26,MATCH('Print View'!$A69,'Outcome Indicators - Section C'!E$10:E$26,0)),""),"")</f>
        <v/>
      </c>
      <c r="G69" s="256" t="str">
        <f>IFERROR(IF(INDEX('Outcome Indicators - Section C'!G$10:G$26,MATCH('Print View'!$A69,'Outcome Indicators - Section C'!F$10:F$26,0))&lt;&gt;0,INDEX('Outcome Indicators - Section C'!G$10:G$26,MATCH('Print View'!$A69,'Outcome Indicators - Section C'!F$10:F$26,0)),""),"")</f>
        <v/>
      </c>
      <c r="H69" s="256" t="str">
        <f>IFERROR(IF(INDEX('Outcome Indicators - Section C'!H$10:H$26,MATCH('Print View'!$A69,'Outcome Indicators - Section C'!G$10:G$26,0))&lt;&gt;0,INDEX('Outcome Indicators - Section C'!H$10:H$26,MATCH('Print View'!$A69,'Outcome Indicators - Section C'!G$10:G$26,0)),""),"")</f>
        <v/>
      </c>
      <c r="I69" s="256" t="str">
        <f>IFERROR(IF(INDEX('Outcome Indicators - Section C'!O$10:O$26,MATCH('Print View'!$A69,'Outcome Indicators - Section C'!H$10:H$26,0))&lt;&gt;0,INDEX('Outcome Indicators - Section C'!O$10:O$26,MATCH('Print View'!$A69,'Outcome Indicators - Section C'!H$10:H$26,0)),""),"")</f>
        <v/>
      </c>
      <c r="J69" s="257"/>
      <c r="K69" s="258"/>
      <c r="L69" s="258"/>
      <c r="M69" s="258"/>
      <c r="N69" s="259"/>
      <c r="O69" s="260"/>
      <c r="P69" s="258"/>
      <c r="Q69" s="258"/>
      <c r="R69" s="258"/>
      <c r="S69" s="261"/>
      <c r="T69" s="260"/>
      <c r="U69" s="258"/>
      <c r="V69" s="258"/>
      <c r="W69" s="258"/>
      <c r="X69" s="259"/>
      <c r="Y69" s="223"/>
      <c r="Z69" s="258"/>
      <c r="AA69" s="258"/>
      <c r="AB69" s="258"/>
      <c r="AC69" s="259"/>
      <c r="AD69" s="257"/>
      <c r="AE69" s="258"/>
      <c r="AF69" s="258"/>
      <c r="AG69" s="258"/>
      <c r="AH69" s="262"/>
      <c r="AI69" s="191"/>
      <c r="AJ69" s="263" t="str">
        <f>IFERROR(IF(INDEX('Outcome Indicators - Section C'!P$10:P$26,MATCH('Print View'!$A69,'Outcome Indicators - Section C'!H$10:H$26,0))&lt;&gt;0,INDEX('Outcome Indicators - Section C'!P$10:P$26,MATCH('Print View'!$A69,'Outcome Indicators - Section C'!H$10:H$26,0)),""),"")</f>
        <v/>
      </c>
    </row>
    <row r="70" spans="1:36" ht="23.25" x14ac:dyDescent="0.25">
      <c r="A70" s="219">
        <v>13</v>
      </c>
      <c r="B70" s="177" t="str">
        <f>IFERROR(IF(INDEX('Outcome Indicators - Section C'!B$10:B$26,MATCH('Print View'!$A70,'Outcome Indicators - Section C'!$A$10:$A$26,0))&lt;&gt;0,INDEX('Outcome Indicators - Section C'!B$10:B$26,MATCH('Print View'!$A70,'Outcome Indicators - Section C'!$A$10:$A$26,0)),""),"")</f>
        <v/>
      </c>
      <c r="C70" s="177" t="str">
        <f>IFERROR(IF(INDEX('Outcome Indicators - Section C'!C$10:C$26,MATCH('Print View'!$A70,'Outcome Indicators - Section C'!B$10:B$26,0))&lt;&gt;0,INDEX('Outcome Indicators - Section C'!C$10:C$26,MATCH('Print View'!$A70,'Outcome Indicators - Section C'!B$10:B$26,0)),""),"")</f>
        <v/>
      </c>
      <c r="D70" s="177" t="str">
        <f>IFERROR(IF(INDEX('Outcome Indicators - Section C'!D$10:D$26,MATCH('Print View'!$A70,'Outcome Indicators - Section C'!C$10:C$26,0))&lt;&gt;0,INDEX('Outcome Indicators - Section C'!D$10:D$26,MATCH('Print View'!$A70,'Outcome Indicators - Section C'!C$10:C$26,0)),""),"")</f>
        <v/>
      </c>
      <c r="E70" s="177" t="str">
        <f>IFERROR(IF(INDEX('Outcome Indicators - Section C'!E$10:E$26,MATCH('Print View'!$A70,'Outcome Indicators - Section C'!D$10:D$26,0))&lt;&gt;0,INDEX('Outcome Indicators - Section C'!E$10:E$26,MATCH('Print View'!$A70,'Outcome Indicators - Section C'!D$10:D$26,0)),""),"")</f>
        <v/>
      </c>
      <c r="F70" s="177" t="str">
        <f>IFERROR(IF(INDEX('Outcome Indicators - Section C'!F$10:F$26,MATCH('Print View'!$A70,'Outcome Indicators - Section C'!E$10:E$26,0))&lt;&gt;0,INDEX('Outcome Indicators - Section C'!F$10:F$26,MATCH('Print View'!$A70,'Outcome Indicators - Section C'!E$10:E$26,0)),""),"")</f>
        <v/>
      </c>
      <c r="G70" s="177" t="str">
        <f>IFERROR(IF(INDEX('Outcome Indicators - Section C'!G$10:G$26,MATCH('Print View'!$A70,'Outcome Indicators - Section C'!F$10:F$26,0))&lt;&gt;0,INDEX('Outcome Indicators - Section C'!G$10:G$26,MATCH('Print View'!$A70,'Outcome Indicators - Section C'!F$10:F$26,0)),""),"")</f>
        <v/>
      </c>
      <c r="H70" s="177" t="str">
        <f>IFERROR(IF(INDEX('Outcome Indicators - Section C'!H$10:H$26,MATCH('Print View'!$A70,'Outcome Indicators - Section C'!G$10:G$26,0))&lt;&gt;0,INDEX('Outcome Indicators - Section C'!H$10:H$26,MATCH('Print View'!$A70,'Outcome Indicators - Section C'!G$10:G$26,0)),""),"")</f>
        <v/>
      </c>
      <c r="I70" s="177" t="str">
        <f>IFERROR(IF(INDEX('Outcome Indicators - Section C'!O$10:O$26,MATCH('Print View'!$A70,'Outcome Indicators - Section C'!H$10:H$26,0))&lt;&gt;0,INDEX('Outcome Indicators - Section C'!O$10:O$26,MATCH('Print View'!$A70,'Outcome Indicators - Section C'!H$10:H$26,0)),""),"")</f>
        <v/>
      </c>
      <c r="J70" s="143"/>
      <c r="K70" s="141"/>
      <c r="L70" s="141"/>
      <c r="M70" s="141"/>
      <c r="N70" s="142"/>
      <c r="O70" s="144"/>
      <c r="P70" s="141"/>
      <c r="Q70" s="141"/>
      <c r="R70" s="141"/>
      <c r="S70" s="169"/>
      <c r="T70" s="144"/>
      <c r="U70" s="141"/>
      <c r="V70" s="141"/>
      <c r="W70" s="141"/>
      <c r="X70" s="142"/>
      <c r="Y70" s="171"/>
      <c r="Z70" s="141"/>
      <c r="AA70" s="141"/>
      <c r="AB70" s="141"/>
      <c r="AC70" s="142"/>
      <c r="AD70" s="143"/>
      <c r="AE70" s="141"/>
      <c r="AF70" s="141"/>
      <c r="AG70" s="141"/>
      <c r="AH70" s="150"/>
      <c r="AI70" s="191"/>
      <c r="AJ70" s="181" t="str">
        <f>IFERROR(IF(INDEX('Outcome Indicators - Section C'!P$10:P$26,MATCH('Print View'!$A70,'Outcome Indicators - Section C'!H$10:H$26,0))&lt;&gt;0,INDEX('Outcome Indicators - Section C'!P$10:P$26,MATCH('Print View'!$A70,'Outcome Indicators - Section C'!H$10:H$26,0)),""),"")</f>
        <v/>
      </c>
    </row>
    <row r="71" spans="1:36" ht="23.25" x14ac:dyDescent="0.25">
      <c r="A71" s="219">
        <v>14</v>
      </c>
      <c r="B71" s="256" t="str">
        <f>IFERROR(IF(INDEX('Outcome Indicators - Section C'!B$10:B$26,MATCH('Print View'!$A71,'Outcome Indicators - Section C'!$A$10:$A$26,0))&lt;&gt;0,INDEX('Outcome Indicators - Section C'!B$10:B$26,MATCH('Print View'!$A71,'Outcome Indicators - Section C'!$A$10:$A$26,0)),""),"")</f>
        <v/>
      </c>
      <c r="C71" s="256" t="str">
        <f>IFERROR(IF(INDEX('Outcome Indicators - Section C'!C$10:C$26,MATCH('Print View'!$A71,'Outcome Indicators - Section C'!B$10:B$26,0))&lt;&gt;0,INDEX('Outcome Indicators - Section C'!C$10:C$26,MATCH('Print View'!$A71,'Outcome Indicators - Section C'!B$10:B$26,0)),""),"")</f>
        <v/>
      </c>
      <c r="D71" s="256" t="str">
        <f>IFERROR(IF(INDEX('Outcome Indicators - Section C'!D$10:D$26,MATCH('Print View'!$A71,'Outcome Indicators - Section C'!C$10:C$26,0))&lt;&gt;0,INDEX('Outcome Indicators - Section C'!D$10:D$26,MATCH('Print View'!$A71,'Outcome Indicators - Section C'!C$10:C$26,0)),""),"")</f>
        <v/>
      </c>
      <c r="E71" s="256" t="str">
        <f>IFERROR(IF(INDEX('Outcome Indicators - Section C'!E$10:E$26,MATCH('Print View'!$A71,'Outcome Indicators - Section C'!D$10:D$26,0))&lt;&gt;0,INDEX('Outcome Indicators - Section C'!E$10:E$26,MATCH('Print View'!$A71,'Outcome Indicators - Section C'!D$10:D$26,0)),""),"")</f>
        <v/>
      </c>
      <c r="F71" s="256" t="str">
        <f>IFERROR(IF(INDEX('Outcome Indicators - Section C'!F$10:F$26,MATCH('Print View'!$A71,'Outcome Indicators - Section C'!E$10:E$26,0))&lt;&gt;0,INDEX('Outcome Indicators - Section C'!F$10:F$26,MATCH('Print View'!$A71,'Outcome Indicators - Section C'!E$10:E$26,0)),""),"")</f>
        <v/>
      </c>
      <c r="G71" s="256" t="str">
        <f>IFERROR(IF(INDEX('Outcome Indicators - Section C'!G$10:G$26,MATCH('Print View'!$A71,'Outcome Indicators - Section C'!F$10:F$26,0))&lt;&gt;0,INDEX('Outcome Indicators - Section C'!G$10:G$26,MATCH('Print View'!$A71,'Outcome Indicators - Section C'!F$10:F$26,0)),""),"")</f>
        <v/>
      </c>
      <c r="H71" s="256" t="str">
        <f>IFERROR(IF(INDEX('Outcome Indicators - Section C'!H$10:H$26,MATCH('Print View'!$A71,'Outcome Indicators - Section C'!G$10:G$26,0))&lt;&gt;0,INDEX('Outcome Indicators - Section C'!H$10:H$26,MATCH('Print View'!$A71,'Outcome Indicators - Section C'!G$10:G$26,0)),""),"")</f>
        <v/>
      </c>
      <c r="I71" s="256" t="str">
        <f>IFERROR(IF(INDEX('Outcome Indicators - Section C'!O$10:O$26,MATCH('Print View'!$A71,'Outcome Indicators - Section C'!H$10:H$26,0))&lt;&gt;0,INDEX('Outcome Indicators - Section C'!O$10:O$26,MATCH('Print View'!$A71,'Outcome Indicators - Section C'!H$10:H$26,0)),""),"")</f>
        <v/>
      </c>
      <c r="J71" s="257"/>
      <c r="K71" s="258"/>
      <c r="L71" s="258"/>
      <c r="M71" s="258"/>
      <c r="N71" s="259"/>
      <c r="O71" s="260"/>
      <c r="P71" s="258"/>
      <c r="Q71" s="258"/>
      <c r="R71" s="258"/>
      <c r="S71" s="261"/>
      <c r="T71" s="260"/>
      <c r="U71" s="258"/>
      <c r="V71" s="258"/>
      <c r="W71" s="258"/>
      <c r="X71" s="259"/>
      <c r="Y71" s="223"/>
      <c r="Z71" s="258"/>
      <c r="AA71" s="258"/>
      <c r="AB71" s="258"/>
      <c r="AC71" s="259"/>
      <c r="AD71" s="257"/>
      <c r="AE71" s="258"/>
      <c r="AF71" s="258"/>
      <c r="AG71" s="258"/>
      <c r="AH71" s="262"/>
      <c r="AI71" s="191"/>
      <c r="AJ71" s="263" t="str">
        <f>IFERROR(IF(INDEX('Outcome Indicators - Section C'!P$10:P$26,MATCH('Print View'!$A71,'Outcome Indicators - Section C'!H$10:H$26,0))&lt;&gt;0,INDEX('Outcome Indicators - Section C'!P$10:P$26,MATCH('Print View'!$A71,'Outcome Indicators - Section C'!H$10:H$26,0)),""),"")</f>
        <v/>
      </c>
    </row>
    <row r="72" spans="1:36" ht="24" thickBot="1" x14ac:dyDescent="0.3">
      <c r="A72" s="219">
        <v>15</v>
      </c>
      <c r="B72" s="177" t="str">
        <f>IFERROR(IF(INDEX('Outcome Indicators - Section C'!B$10:B$26,MATCH('Print View'!$A72,'Outcome Indicators - Section C'!$A$10:$A$26,0))&lt;&gt;0,INDEX('Outcome Indicators - Section C'!B$10:B$26,MATCH('Print View'!$A72,'Outcome Indicators - Section C'!$A$10:$A$26,0)),""),"")</f>
        <v/>
      </c>
      <c r="C72" s="177" t="str">
        <f>IFERROR(IF(INDEX('Outcome Indicators - Section C'!C$10:C$26,MATCH('Print View'!$A72,'Outcome Indicators - Section C'!B$10:B$26,0))&lt;&gt;0,INDEX('Outcome Indicators - Section C'!C$10:C$26,MATCH('Print View'!$A72,'Outcome Indicators - Section C'!B$10:B$26,0)),""),"")</f>
        <v/>
      </c>
      <c r="D72" s="177" t="str">
        <f>IFERROR(IF(INDEX('Outcome Indicators - Section C'!D$10:D$26,MATCH('Print View'!$A72,'Outcome Indicators - Section C'!C$10:C$26,0))&lt;&gt;0,INDEX('Outcome Indicators - Section C'!D$10:D$26,MATCH('Print View'!$A72,'Outcome Indicators - Section C'!C$10:C$26,0)),""),"")</f>
        <v/>
      </c>
      <c r="E72" s="177" t="str">
        <f>IFERROR(IF(INDEX('Outcome Indicators - Section C'!E$10:E$26,MATCH('Print View'!$A72,'Outcome Indicators - Section C'!D$10:D$26,0))&lt;&gt;0,INDEX('Outcome Indicators - Section C'!E$10:E$26,MATCH('Print View'!$A72,'Outcome Indicators - Section C'!D$10:D$26,0)),""),"")</f>
        <v/>
      </c>
      <c r="F72" s="177" t="str">
        <f>IFERROR(IF(INDEX('Outcome Indicators - Section C'!F$10:F$26,MATCH('Print View'!$A72,'Outcome Indicators - Section C'!E$10:E$26,0))&lt;&gt;0,INDEX('Outcome Indicators - Section C'!F$10:F$26,MATCH('Print View'!$A72,'Outcome Indicators - Section C'!E$10:E$26,0)),""),"")</f>
        <v/>
      </c>
      <c r="G72" s="177" t="str">
        <f>IFERROR(IF(INDEX('Outcome Indicators - Section C'!G$10:G$26,MATCH('Print View'!$A72,'Outcome Indicators - Section C'!F$10:F$26,0))&lt;&gt;0,INDEX('Outcome Indicators - Section C'!G$10:G$26,MATCH('Print View'!$A72,'Outcome Indicators - Section C'!F$10:F$26,0)),""),"")</f>
        <v/>
      </c>
      <c r="H72" s="177" t="str">
        <f>IFERROR(IF(INDEX('Outcome Indicators - Section C'!H$10:H$26,MATCH('Print View'!$A72,'Outcome Indicators - Section C'!G$10:G$26,0))&lt;&gt;0,INDEX('Outcome Indicators - Section C'!H$10:H$26,MATCH('Print View'!$A72,'Outcome Indicators - Section C'!G$10:G$26,0)),""),"")</f>
        <v/>
      </c>
      <c r="I72" s="177" t="str">
        <f>IFERROR(IF(INDEX('Outcome Indicators - Section C'!O$10:O$26,MATCH('Print View'!$A72,'Outcome Indicators - Section C'!H$10:H$26,0))&lt;&gt;0,INDEX('Outcome Indicators - Section C'!O$10:O$26,MATCH('Print View'!$A72,'Outcome Indicators - Section C'!H$10:H$26,0)),""),"")</f>
        <v/>
      </c>
      <c r="J72" s="147"/>
      <c r="K72" s="145"/>
      <c r="L72" s="145"/>
      <c r="M72" s="145"/>
      <c r="N72" s="146"/>
      <c r="O72" s="148"/>
      <c r="P72" s="145"/>
      <c r="Q72" s="145"/>
      <c r="R72" s="145"/>
      <c r="S72" s="170"/>
      <c r="T72" s="148"/>
      <c r="U72" s="145"/>
      <c r="V72" s="145"/>
      <c r="W72" s="145"/>
      <c r="X72" s="146"/>
      <c r="Y72" s="172"/>
      <c r="Z72" s="145"/>
      <c r="AA72" s="145"/>
      <c r="AB72" s="145"/>
      <c r="AC72" s="146"/>
      <c r="AD72" s="147"/>
      <c r="AE72" s="145"/>
      <c r="AF72" s="145"/>
      <c r="AG72" s="145"/>
      <c r="AH72" s="151"/>
      <c r="AI72" s="192"/>
      <c r="AJ72" s="181" t="str">
        <f>IFERROR(IF(INDEX('Outcome Indicators - Section C'!P$10:P$26,MATCH('Print View'!$A72,'Outcome Indicators - Section C'!H$10:H$26,0))&lt;&gt;0,INDEX('Outcome Indicators - Section C'!P$10:P$26,MATCH('Print View'!$A72,'Outcome Indicators - Section C'!H$10:H$26,0)),""),"")</f>
        <v/>
      </c>
    </row>
    <row r="73" spans="1:36" x14ac:dyDescent="0.25">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row>
    <row r="74" spans="1:36" ht="16.5" thickBot="1" x14ac:dyDescent="0.3">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row>
    <row r="75" spans="1:36" ht="47.25" thickBot="1" x14ac:dyDescent="0.3">
      <c r="A75" s="639" t="str">
        <f>'Coverage Indicators - Section D'!A8:W8</f>
        <v>Indicateur de couverture/produit</v>
      </c>
      <c r="B75" s="640"/>
      <c r="C75" s="640"/>
      <c r="D75" s="640"/>
      <c r="E75" s="640"/>
      <c r="F75" s="640"/>
      <c r="G75" s="640"/>
      <c r="H75" s="640"/>
      <c r="I75" s="641"/>
      <c r="J75" s="139"/>
      <c r="K75" s="139"/>
      <c r="L75" s="139"/>
      <c r="M75" s="139"/>
      <c r="N75" s="149"/>
      <c r="O75" s="139"/>
      <c r="P75" s="139"/>
      <c r="Q75" s="139"/>
      <c r="R75" s="139"/>
      <c r="S75" s="139"/>
      <c r="T75" s="139"/>
      <c r="U75" s="139"/>
      <c r="V75" s="139"/>
      <c r="W75" s="139"/>
      <c r="X75" s="139"/>
      <c r="Y75" s="139"/>
      <c r="Z75" s="139"/>
      <c r="AA75" s="139"/>
      <c r="AB75" s="139"/>
      <c r="AC75" s="139"/>
      <c r="AD75" s="139"/>
      <c r="AE75" s="139"/>
      <c r="AF75" s="139"/>
      <c r="AG75" s="139"/>
      <c r="AH75" s="139"/>
      <c r="AI75" s="139"/>
    </row>
    <row r="76" spans="1:36" ht="16.5" thickBot="1" x14ac:dyDescent="0.3">
      <c r="A76" s="139"/>
      <c r="B76" s="139"/>
      <c r="C76" s="139"/>
      <c r="D76" s="139"/>
      <c r="E76" s="139"/>
      <c r="F76" s="139"/>
      <c r="G76" s="139"/>
      <c r="H76" s="139"/>
      <c r="I76" s="139"/>
      <c r="J76" s="139"/>
      <c r="K76" s="139"/>
      <c r="L76" s="139"/>
      <c r="M76" s="139"/>
      <c r="N76" s="149"/>
      <c r="O76" s="139"/>
      <c r="P76" s="139">
        <v>2</v>
      </c>
      <c r="Q76" s="139" t="str">
        <f>IFERROR(IF(INDEX('Overview - Section A'!I$35:I$36,MATCH('Print View'!$P76,'Overview - Section A'!$B$35:$B$36,0))&lt;&gt;0,(INDEX('Overview - Section A'!I$35:I$36,MATCH('Print View'!$P76,'Overview - Section A'!$B$35:$B$36,0))),""),"")</f>
        <v/>
      </c>
      <c r="R76" s="139"/>
      <c r="S76" s="139"/>
      <c r="T76" s="139">
        <v>3</v>
      </c>
      <c r="U76" s="139" t="str">
        <f>IFERROR(IF(INDEX('Overview - Section A'!I$35:I$36,MATCH('Print View'!$T76,'Overview - Section A'!$B$35:$B$36,0))&lt;&gt;0,(INDEX('Overview - Section A'!I$35:I$36,MATCH('Print View'!$T76,'Overview - Section A'!$B$35:$B$36,0))),""),"")</f>
        <v/>
      </c>
      <c r="V76" s="139"/>
      <c r="W76" s="139"/>
      <c r="X76" s="139">
        <v>4</v>
      </c>
      <c r="Y76" s="139" t="str">
        <f>IFERROR(IF(INDEX('Overview - Section A'!I$35:I$36,MATCH('Print View'!$X76,'Overview - Section A'!$B$35:$B$36,0))&lt;&gt;0,(INDEX('Overview - Section A'!I$35:I$36,MATCH('Print View'!$X76,'Overview - Section A'!$B$35:$B$36,0))),""),"")</f>
        <v/>
      </c>
      <c r="Z76" s="139"/>
      <c r="AA76" s="139"/>
      <c r="AB76" s="139">
        <v>5</v>
      </c>
      <c r="AC76" s="139" t="str">
        <f>IFERROR(IF(INDEX('Overview - Section A'!I$35:I$36,MATCH('Print View'!$AB76,'Overview - Section A'!$B$35:$B$36,0))&lt;&gt;0,(INDEX('Overview - Section A'!I$35:I$36,MATCH('Print View'!$AB76,'Overview - Section A'!$B$35:$B$36,0))),""),"")</f>
        <v/>
      </c>
      <c r="AD76" s="139"/>
      <c r="AE76" s="139"/>
      <c r="AF76" s="139">
        <v>6</v>
      </c>
      <c r="AG76" s="139" t="str">
        <f>IFERROR(IF(INDEX('Overview - Section A'!I$35:I$36,MATCH('Print View'!$AF76,'Overview - Section A'!$B$35:$B$36,0))&lt;&gt;0,(INDEX('Overview - Section A'!I$35:I$36,MATCH('Print View'!$AF76,'Overview - Section A'!$B$35:$B$36,0))),""),"")</f>
        <v/>
      </c>
      <c r="AH76" s="139"/>
      <c r="AI76" s="139"/>
    </row>
    <row r="77" spans="1:36" ht="26.25" customHeight="1" x14ac:dyDescent="0.4">
      <c r="A77" s="655" t="s">
        <v>128</v>
      </c>
      <c r="B77" s="644" t="str">
        <f>'Coverage Indicators - Section D'!B9</f>
        <v>Module</v>
      </c>
      <c r="C77" s="644" t="str">
        <f>'Coverage Indicators - Section D'!C9</f>
        <v>Indicateur de couverture/produit standard</v>
      </c>
      <c r="D77" s="644" t="str">
        <f>'Coverage Indicators - Section D'!D9</f>
        <v>Indicateur de couverture/produit personnalisé</v>
      </c>
      <c r="E77" s="644" t="str">
        <f>'Coverage Indicators - Section D'!E9</f>
        <v>Référence N#</v>
      </c>
      <c r="F77" s="644" t="str">
        <f>'Coverage Indicators - Section D'!F9</f>
        <v>Référence D#</v>
      </c>
      <c r="G77" s="644" t="str">
        <f>'Coverage Indicators - Section D'!G9</f>
        <v>Référence %</v>
      </c>
      <c r="H77" s="644" t="str">
        <f>'Coverage Indicators - Section D'!H9</f>
        <v>Référence année</v>
      </c>
      <c r="I77" s="644" t="str">
        <f>'Coverage Indicators - Section D'!P9</f>
        <v>Référence Source</v>
      </c>
      <c r="J77" s="644" t="str">
        <f>'Coverage Indicators - Section D'!Q9</f>
        <v>Ventilation obligatoire</v>
      </c>
      <c r="K77" s="644" t="str">
        <f>'Coverage Indicators - Section D'!R9</f>
        <v>Est un sous-ensemble d'un autre indicateur (le cas échéant)</v>
      </c>
      <c r="L77" s="644" t="e">
        <f>'Coverage Indicators - Section D'!#REF!</f>
        <v>#REF!</v>
      </c>
      <c r="M77" s="644" t="e">
        <f>'Coverage Indicators - Section D'!#REF!</f>
        <v>#REF!</v>
      </c>
      <c r="N77" s="644" t="e">
        <f>'Coverage Indicators - Section D'!#REF!</f>
        <v>#REF!</v>
      </c>
      <c r="O77" s="625" t="e">
        <f>'Coverage Indicators - Section D'!#REF!</f>
        <v>#REF!</v>
      </c>
      <c r="P77" s="605" t="str">
        <f>IFERROR(IF(INDEX(P$5:P$12,MATCH($P$76,$O5:$O12,0))&lt;&gt;0,INDEX(P$5:P$12,MATCH($P$76,$O5:$O12,0)),""),"")</f>
        <v/>
      </c>
      <c r="Q77" s="606"/>
      <c r="R77" s="605" t="str">
        <f>IFERROR(IF(INDEX(R$5:R$12,MATCH($P$76,$O5:$O12,0))&lt;&gt;0,INDEX(R$5:R$12,MATCH($P$76,$O5:$O12,0)),""),"")</f>
        <v/>
      </c>
      <c r="S77" s="607"/>
      <c r="T77" s="648" t="str">
        <f>IFERROR(IF(INDEX(P$5:P$12,MATCH($T$76,$O5:$O12,0))&lt;&gt;0,INDEX(P$5:P$12,MATCH($T$76,$O5:$O12,0)),""),"")</f>
        <v/>
      </c>
      <c r="U77" s="649"/>
      <c r="V77" s="648" t="str">
        <f>IFERROR(IF(INDEX(R$5:R$12,MATCH($T$76,$O5:$O12,0))&lt;&gt;0,INDEX(R$5:R$12,MATCH($T$76,$O5:$O12,0)),""),"")</f>
        <v/>
      </c>
      <c r="W77" s="649"/>
      <c r="X77" s="648" t="str">
        <f>IFERROR(IF(INDEX(P$5:P$12,MATCH($X$76,$O5:$O12,0))&lt;&gt;0,INDEX(P$5:P$12,MATCH($X$76,$O5:$O12,0)),""),"")</f>
        <v/>
      </c>
      <c r="Y77" s="649"/>
      <c r="Z77" s="648" t="str">
        <f>IFERROR(IF(INDEX(R$5:R$12,MATCH($Z$76,$O5:$O12,0))&lt;&gt;0,INDEX(R$5:R$12,MATCH($Z$76,$O5:$O12,0)),""),"")</f>
        <v/>
      </c>
      <c r="AA77" s="653"/>
      <c r="AB77" s="654" t="str">
        <f>IFERROR(IF(INDEX(P$5:P$12,MATCH($AB$76,$O5:$O12,0))&lt;&gt;0,INDEX(P$5:P$12,MATCH($AB$76,$O5:$O12,0)),""),"")</f>
        <v/>
      </c>
      <c r="AC77" s="649"/>
      <c r="AD77" s="648" t="str">
        <f>IFERROR(IF(INDEX(R$5:R$12,MATCH($AB$76,$O5:$O12,0))&lt;&gt;0,INDEX(R$5:R$12,MATCH($AB$76,$O5:$O12,0)),""),"")</f>
        <v/>
      </c>
      <c r="AE77" s="653"/>
      <c r="AF77" s="650" t="str">
        <f>IFERROR(IF(INDEX(P$5:P$12,MATCH($AF$76,$O5:$O12,0))&lt;&gt;0,INDEX(P$5:P$12,MATCH($AF$76,$O5:$O12,0)),""),"")</f>
        <v/>
      </c>
      <c r="AG77" s="651"/>
      <c r="AH77" s="651" t="str">
        <f>IFERROR(IF(INDEX(R$5:R$12,MATCH($AF$76,$O5:$O12,0))&lt;&gt;0,INDEX(R$5:R$12,MATCH($AF$76,$O5:$O12,0)),""),"")</f>
        <v/>
      </c>
      <c r="AI77" s="652"/>
      <c r="AJ77" s="646" t="str">
        <f>'Coverage Indicators - Section D'!W9</f>
        <v>Commentaires</v>
      </c>
    </row>
    <row r="78" spans="1:36" ht="288.75" customHeight="1" thickBot="1" x14ac:dyDescent="0.3">
      <c r="A78" s="656"/>
      <c r="B78" s="645"/>
      <c r="C78" s="645"/>
      <c r="D78" s="645"/>
      <c r="E78" s="645"/>
      <c r="F78" s="645"/>
      <c r="G78" s="645"/>
      <c r="H78" s="645"/>
      <c r="I78" s="645"/>
      <c r="J78" s="645"/>
      <c r="K78" s="645"/>
      <c r="L78" s="645"/>
      <c r="M78" s="645"/>
      <c r="N78" s="645"/>
      <c r="O78" s="626"/>
      <c r="P78" s="216" t="str">
        <f>'Coverage Indicators - Section D'!E44</f>
        <v>Cible N#</v>
      </c>
      <c r="Q78" s="214" t="str">
        <f>'Coverage Indicators - Section D'!F44</f>
        <v>Cible D#</v>
      </c>
      <c r="R78" s="214" t="str">
        <f>'Coverage Indicators - Section D'!G44</f>
        <v>Cible %</v>
      </c>
      <c r="S78" s="215" t="str">
        <f>'Coverage Indicators - Section D'!H44</f>
        <v>Mark if target is TBD?</v>
      </c>
      <c r="T78" s="195" t="str">
        <f>'Coverage Indicators - Section D'!E44</f>
        <v>Cible N#</v>
      </c>
      <c r="U78" s="214" t="str">
        <f>'Coverage Indicators - Section D'!F44</f>
        <v>Cible D#</v>
      </c>
      <c r="V78" s="214" t="str">
        <f>'Coverage Indicators - Section D'!G44</f>
        <v>Cible %</v>
      </c>
      <c r="W78" s="215" t="str">
        <f>'Coverage Indicators - Section D'!H44</f>
        <v>Mark if target is TBD?</v>
      </c>
      <c r="X78" s="195" t="str">
        <f>'Coverage Indicators - Section D'!E44</f>
        <v>Cible N#</v>
      </c>
      <c r="Y78" s="214" t="str">
        <f>'Coverage Indicators - Section D'!F44</f>
        <v>Cible D#</v>
      </c>
      <c r="Z78" s="214" t="str">
        <f>'Coverage Indicators - Section D'!G44</f>
        <v>Cible %</v>
      </c>
      <c r="AA78" s="215" t="str">
        <f>'Coverage Indicators - Section D'!H44</f>
        <v>Mark if target is TBD?</v>
      </c>
      <c r="AB78" s="195" t="str">
        <f>'Coverage Indicators - Section D'!E44</f>
        <v>Cible N#</v>
      </c>
      <c r="AC78" s="214" t="str">
        <f>'Coverage Indicators - Section D'!F44</f>
        <v>Cible D#</v>
      </c>
      <c r="AD78" s="214" t="str">
        <f>'Coverage Indicators - Section D'!G44</f>
        <v>Cible %</v>
      </c>
      <c r="AE78" s="215" t="str">
        <f>'Coverage Indicators - Section D'!H44</f>
        <v>Mark if target is TBD?</v>
      </c>
      <c r="AF78" s="195" t="str">
        <f>'Coverage Indicators - Section D'!E44</f>
        <v>Cible N#</v>
      </c>
      <c r="AG78" s="214" t="str">
        <f>'Coverage Indicators - Section D'!F44</f>
        <v>Cible D#</v>
      </c>
      <c r="AH78" s="214" t="str">
        <f>'Coverage Indicators - Section D'!G44</f>
        <v>Cible %</v>
      </c>
      <c r="AI78" s="215" t="str">
        <f>'Coverage Indicators - Section D'!H44</f>
        <v>Mark if target is TBD?</v>
      </c>
      <c r="AJ78" s="647"/>
    </row>
    <row r="79" spans="1:36" s="204" customFormat="1" ht="346.5" x14ac:dyDescent="0.25">
      <c r="A79" s="219">
        <v>1</v>
      </c>
      <c r="B79" s="194" t="str">
        <f>IFERROR(IF(INDEX('Coverage Indicators - Section D'!B$10:B$41,MATCH('Print View'!$A79,'Coverage Indicators - Section D'!$A$10:$A$41,0))&lt;&gt;0,INDEX('Coverage Indicators - Section D'!B$10:B$41,MATCH('Print View'!$A79,'Coverage Indicators - Section D'!$A$10:$A$41,0)),""),"")</f>
        <v>Lutte antivectorielle</v>
      </c>
      <c r="C79" s="194" t="str">
        <f>IFERROR(IF(INDEX('Coverage Indicators - Section D'!C$10:C$41,MATCH('Print View'!$A79,'Coverage Indicators - Section D'!$A$10:$A$41,0))&lt;&gt;0,INDEX('Coverage Indicators - Section D'!C$10:C$41,MATCH('Print View'!$A79,'Coverage Indicators - Section D'!$A$10:$A$41,0)),""),"")</f>
        <v>VC-1(M): Nombre de moustiquaires imprégnées d’insecticide longue durée distribuées aux populations à risque à travers de campagnes à grande échelle</v>
      </c>
      <c r="D79" s="194" t="str">
        <f>IFERROR(IF(INDEX('Coverage Indicators - Section D'!D$10:D$41,MATCH('Print View'!$A79,'Coverage Indicators - Section D'!$A$10:$A$41,0))&lt;&gt;0,INDEX('Coverage Indicators - Section D'!D$10:D$41,MATCH('Print View'!$A79,'Coverage Indicators - Section D'!$A$10:$A$41,0)),""),"")</f>
        <v/>
      </c>
      <c r="E79" s="194">
        <f>IFERROR(IF(INDEX('Coverage Indicators - Section D'!E$10:E$41,MATCH('Print View'!$A79,'Coverage Indicators - Section D'!$A$10:$A$41,0))&lt;&gt;0,INDEX('Coverage Indicators - Section D'!E$10:E$41,MATCH('Print View'!$A79,'Coverage Indicators - Section D'!$A$10:$A$41,0)),""),"")</f>
        <v>5020076</v>
      </c>
      <c r="F79" s="194" t="str">
        <f>IFERROR(IF(INDEX('Coverage Indicators - Section D'!F$10:F$41,MATCH('Print View'!$A79,'Coverage Indicators - Section D'!$A$10:$A$41,0))&lt;&gt;0,INDEX('Coverage Indicators - Section D'!F$10:F$41,MATCH('Print View'!$A79,'Coverage Indicators - Section D'!$A$10:$A$41,0)),""),"")</f>
        <v/>
      </c>
      <c r="G79" s="194" t="str">
        <f>IFERROR(IF(INDEX('Coverage Indicators - Section D'!G$10:G$41,MATCH('Print View'!$A79,'Coverage Indicators - Section D'!$A$10:$A$41,0))&lt;&gt;0,INDEX('Coverage Indicators - Section D'!G$10:G$41,MATCH('Print View'!$A79,'Coverage Indicators - Section D'!$A$10:$A$41,0)),""),"")</f>
        <v/>
      </c>
      <c r="H79" s="194" t="str">
        <f>IFERROR(IF(INDEX('Coverage Indicators - Section D'!H$10:H$41,MATCH('Print View'!$A79,'Coverage Indicators - Section D'!$A$10:$A$41,0))&lt;&gt;0,INDEX('Coverage Indicators - Section D'!H$10:H$41,MATCH('Print View'!$A79,'Coverage Indicators - Section D'!$A$10:$A$41,0)),""),"")</f>
        <v>2014</v>
      </c>
      <c r="I79" s="194" t="str">
        <f>IFERROR(IF(INDEX('Coverage Indicators - Section D'!P$10:P$41,MATCH('Print View'!$A79,'Coverage Indicators - Section D'!$A$10:$A$41,0))&lt;&gt;0,INDEX('Coverage Indicators - Section D'!P$10:P$41,MATCH('Print View'!$A79,'Coverage Indicators - Section D'!$A$10:$A$41,0)),""),"")</f>
        <v>Rapport  de la campagne de masse 2014</v>
      </c>
      <c r="J79" s="194" t="str">
        <f>IFERROR(IF(INDEX('Coverage Indicators - Section D'!Q$10:Q$41,MATCH('Print View'!$A79,'Coverage Indicators - Section D'!$A$10:$A$41,0))&lt;&gt;0,INDEX('Coverage Indicators - Section D'!Q$10:Q$41,MATCH('Print View'!$A79,'Coverage Indicators - Section D'!$A$10:$A$41,0)),""),"")</f>
        <v/>
      </c>
      <c r="K79" s="194" t="str">
        <f>IFERROR(IF(INDEX('Coverage Indicators - Section D'!R$10:R$41,MATCH('Print View'!$A79,'Coverage Indicators - Section D'!$A$10:$A$41,0))&lt;&gt;0,INDEX('Coverage Indicators - Section D'!R$10:R$41,MATCH('Print View'!$A79,'Coverage Indicators - Section D'!$A$10:$A$41,0)),""),"")</f>
        <v/>
      </c>
      <c r="L79" s="194" t="str">
        <f>IFERROR(IF(INDEX('Coverage Indicators - Section D'!S$10:S$41,MATCH('Print View'!$A79,'Coverage Indicators - Section D'!$A$10:$A$41,0))&lt;&gt;0,INDEX('Coverage Indicators - Section D'!S$10:S$41,MATCH('Print View'!$A79,'Coverage Indicators - Section D'!$A$10:$A$41,0)),""),"")</f>
        <v/>
      </c>
      <c r="M79" s="194" t="str">
        <f>IFERROR(IF(INDEX('Coverage Indicators - Section D'!#REF!,MATCH('Print View'!$A79,'Coverage Indicators - Section D'!$A$10:$A$41,0))&lt;&gt;0,INDEX('Coverage Indicators - Section D'!#REF!,MATCH('Print View'!$A79,'Coverage Indicators - Section D'!$A$10:$A$41,0)),""),"")</f>
        <v/>
      </c>
      <c r="N79" s="194" t="str">
        <f>IFERROR(IF(INDEX('Coverage Indicators - Section D'!U$10:U$41,MATCH('Print View'!$A79,'Coverage Indicators - Section D'!$A$10:$A$41,0))&lt;&gt;0,INDEX('Coverage Indicators - Section D'!U$10:U$41,MATCH('Print View'!$A79,'Coverage Indicators - Section D'!$A$10:$A$41,0)),""),"")</f>
        <v>National</v>
      </c>
      <c r="O79" s="194" t="str">
        <f>IFERROR(IF(INDEX('Coverage Indicators - Section D'!V$10:V$41,MATCH('Print View'!$A79,'Coverage Indicators - Section D'!$A$10:$A$41,0))&lt;&gt;0,INDEX('Coverage Indicators - Section D'!V$10:V$41,MATCH('Print View'!$A79,'Coverage Indicators - Section D'!$A$10:$A$41,0)),""),"")</f>
        <v>N-Non-cumulative</v>
      </c>
      <c r="P79" s="213" t="str">
        <f t="array" ref="P79">IFERROR(IF(INDEX('Coverage Indicators - Section D'!E$45:E$226,MATCH('Print View'!$A79&amp;'Print View'!$Q$76,'Coverage Indicators - Section D'!$B$45:$B$226&amp;'Coverage Indicators - Section D'!$I$45:$I$226,0))&lt;&gt;0,INDEX('Coverage Indicators - Section D'!E$45:E$226,MATCH('Print View'!$A79&amp;'Print View'!$Q$76,'Coverage Indicators - Section D'!$B$45:$B$226&amp;'Coverage Indicators - Section D'!$I$45:$I$226,0)),""),"")</f>
        <v/>
      </c>
      <c r="Q79" s="200" t="str">
        <f t="array" ref="Q79">IFERROR(IF(INDEX('Coverage Indicators - Section D'!F$45:F$226,MATCH('Print View'!$A79&amp;'Print View'!$Q$76,'Coverage Indicators - Section D'!$B$45:$B$226&amp;'Coverage Indicators - Section D'!$I$45:$I$226,0))&lt;&gt;0,INDEX('Coverage Indicators - Section D'!F$45:F$226,MATCH('Print View'!$A79&amp;'Print View'!$Q$76,'Coverage Indicators - Section D'!$B$45:$B$226&amp;'Coverage Indicators - Section D'!$I$45:$I$226,0)),""),"")</f>
        <v/>
      </c>
      <c r="R79" s="200" t="str">
        <f t="array" ref="R79">IFERROR(IF(INDEX('Coverage Indicators - Section D'!G$45:G$226,MATCH('Print View'!$A79&amp;'Print View'!$Q$76,'Coverage Indicators - Section D'!$B$45:$B$226&amp;'Coverage Indicators - Section D'!$I$45:$I$226,0))&lt;&gt;0,INDEX('Coverage Indicators - Section D'!G$45:G$226,MATCH('Print View'!$A79&amp;'Print View'!$Q$76,'Coverage Indicators - Section D'!$B$45:$B$226&amp;'Coverage Indicators - Section D'!$I$45:$I$226,0)),""),"")</f>
        <v/>
      </c>
      <c r="S79" s="202" t="str">
        <f t="array" ref="S79">IFERROR(IF(INDEX('Coverage Indicators - Section D'!H$45:H$226,MATCH('Print View'!$A79&amp;'Print View'!$Q$76,'Coverage Indicators - Section D'!$B$45:$B$226&amp;'Coverage Indicators - Section D'!$I$45:$I$226,0))&lt;&gt;0,INDEX('Coverage Indicators - Section D'!H$45:H$226,MATCH('Print View'!$A79&amp;'Print View'!$Q$76,'Coverage Indicators - Section D'!$B$45:$B$226&amp;'Coverage Indicators - Section D'!$I$45:$I$226,0)),""),"")</f>
        <v/>
      </c>
      <c r="T79" s="199" t="str">
        <f t="array" ref="T79">IFERROR(IF(INDEX('Coverage Indicators - Section D'!E$45:E$226,MATCH('Print View'!$A79&amp;'Print View'!$U$76,'Coverage Indicators - Section D'!$B$45:$B$226&amp;'Coverage Indicators - Section D'!$I$45:$I$226,0))&lt;&gt;0,INDEX('Coverage Indicators - Section D'!E$45:E$226,MATCH('Print View'!$A79&amp;'Print View'!$U$76,'Coverage Indicators - Section D'!$B$45:$B$226&amp;'Coverage Indicators - Section D'!$I$45:$I$226,0)),""),"")</f>
        <v/>
      </c>
      <c r="U79" s="200" t="str">
        <f t="array" ref="U79">IFERROR(IF(INDEX('Coverage Indicators - Section D'!F$45:F$226,MATCH('Print View'!$A79&amp;'Print View'!$U$76,'Coverage Indicators - Section D'!$B$45:$B$226&amp;'Coverage Indicators - Section D'!$I$45:$I$226,0))&lt;&gt;0,INDEX('Coverage Indicators - Section D'!F$45:F$226,MATCH('Print View'!$A79&amp;'Print View'!$U$76,'Coverage Indicators - Section D'!$B$45:$B$226&amp;'Coverage Indicators - Section D'!$I$45:$I$226,0)),""),"")</f>
        <v/>
      </c>
      <c r="V79" s="200" t="str">
        <f t="array" ref="V79">IFERROR(IF(INDEX('Coverage Indicators - Section D'!G$45:G$226,MATCH('Print View'!$A79&amp;'Print View'!$U$76,'Coverage Indicators - Section D'!$B$45:$B$226&amp;'Coverage Indicators - Section D'!$I$45:$I$226,0))&lt;&gt;0,INDEX('Coverage Indicators - Section D'!G$45:G$226,MATCH('Print View'!$A79&amp;'Print View'!$U$76,'Coverage Indicators - Section D'!$B$45:$B$226&amp;'Coverage Indicators - Section D'!$I$45:$I$226,0)),""),"")</f>
        <v/>
      </c>
      <c r="W79" s="202" t="str">
        <f t="array" ref="W79">IFERROR(IF(INDEX('Coverage Indicators - Section D'!H$45:H$226,MATCH('Print View'!$A79&amp;'Print View'!$U$76,'Coverage Indicators - Section D'!$B$45:$B$226&amp;'Coverage Indicators - Section D'!$I$45:$I$226,0))&lt;&gt;0,INDEX('Coverage Indicators - Section D'!H$45:H$226,MATCH('Print View'!$A79&amp;'Print View'!$U$76,'Coverage Indicators - Section D'!$B$45:$B$226&amp;'Coverage Indicators - Section D'!$I$45:$I$226,0)),""),"")</f>
        <v/>
      </c>
      <c r="X79" s="199"/>
      <c r="Y79" s="200"/>
      <c r="Z79" s="200"/>
      <c r="AA79" s="202"/>
      <c r="AB79" s="199"/>
      <c r="AC79" s="200"/>
      <c r="AD79" s="200"/>
      <c r="AE79" s="202"/>
      <c r="AF79" s="199"/>
      <c r="AG79" s="200"/>
      <c r="AH79" s="201"/>
      <c r="AI79" s="202"/>
      <c r="AJ79" s="203" t="str">
        <f>IFERROR(IF(INDEX('Coverage Indicators - Section D'!W$10:W$41,MATCH('Print View'!$A79,'Coverage Indicators - Section D'!$A$10:$A$41,0))&lt;&gt;0,INDEX('Coverage Indicators - Section D'!W$10:W$41,MATCH('Print View'!$A79,'Coverage Indicators - Section D'!$A$10:$A$41,0)),""),"")</f>
        <v xml:space="preserve">Numérateur: Nombre de MIILDA distribuées à la population totale à travers une campagne de masse.
La population totale est obtenue à partir des projection de l'ISTEEBU (10681186 en 2018, 10953317 en 2019, 11215578 en 2020). L'estimation des MIILDA pour la campagne de masse est basée sur l'hypothèse d'1 moustiquaire pour 1,8 personne (norme de l'OMS). On a aussi tenu compte l'ajustement lié à la microplanification sur base des expériences antérieures qui avait montré que la population dénombrée en 2013 dépassait la population estimée de l'ISTEEBU de 12%, de plus pour des besoins de logistique, on met une quantité de sécurité de 3%, ce qui fait un total de 15%. 
Le besoin pour la prochaine campagne de masse, qui aura lieu au 1er trimestre 2020, est de 7.039.842 MIILDA (population*1.15/1.8) en tenant compte du facteur d'accroissement linéaire de 2.4% appliqué au 1er trimestre.  Cependant, dû à des contraintes budgétaires, seules 6.570.928 (population*1.0734/1.8) de MIILDAs sont financées par le FM.  Il reste donc un gap de 468 914 MIILDAs - 450 000 MILDA seront fournies par un partenaire; ce qui laisse un gap de 19 000 à combler.  
Au 31 Décembre 2016, 845230 MIILDA (430631 pour les femmes enceintes venues en CPN, 292216 dans le cadre du PEV et 122383 pour les groupements spéciaux) ont été distribués sur une cible de 952,832 soit une performance de 84%. Il est prévu de poursuivre cette distribution avec l’appui de USAID chez les femmes enceintes en consultation prénatale (2018 : 529,787, 2019 : 543,285, 2020 : 556,293), chez les enfants de moins d’un an (2018 : 377,025, 2019 : 386,630, 2020 : 395,887) et dans les groupements spéciaux (2019 : 26,000, 2020 : 156,000). Notons aussi que chaque année, il est prévu une provision de 50,000 MIILDA pour le marketing social.
</v>
      </c>
    </row>
    <row r="80" spans="1:36" s="204" customFormat="1" ht="409.5" x14ac:dyDescent="0.25">
      <c r="A80" s="220">
        <v>2</v>
      </c>
      <c r="B80" s="276" t="str">
        <f>IFERROR(IF(INDEX('Coverage Indicators - Section D'!B$10:B$41,MATCH('Print View'!$A80,'Coverage Indicators - Section D'!$A$10:$A$41,0))&lt;&gt;0,INDEX('Coverage Indicators - Section D'!B$10:B$41,MATCH('Print View'!$A80,'Coverage Indicators - Section D'!$A$10:$A$41,0)),""),"")</f>
        <v>Prise en charge</v>
      </c>
      <c r="C80" s="276" t="str">
        <f>IFERROR(IF(INDEX('Coverage Indicators - Section D'!C$10:C$41,MATCH('Print View'!$A80,'Coverage Indicators - Section D'!$A$10:$A$41,0))&lt;&gt;0,INDEX('Coverage Indicators - Section D'!C$10:C$41,MATCH('Print View'!$A80,'Coverage Indicators - Section D'!$A$10:$A$41,0)),""),"")</f>
        <v>CM-1a(M): Proportion de cas suspect de paludisme soumis à un test parasitologique dans des établissements de santé du secteur public</v>
      </c>
      <c r="D80" s="276" t="str">
        <f>IFERROR(IF(INDEX('Coverage Indicators - Section D'!D$10:D$41,MATCH('Print View'!$A80,'Coverage Indicators - Section D'!$A$10:$A$41,0))&lt;&gt;0,INDEX('Coverage Indicators - Section D'!D$10:D$41,MATCH('Print View'!$A80,'Coverage Indicators - Section D'!$A$10:$A$41,0)),""),"")</f>
        <v/>
      </c>
      <c r="E80" s="276">
        <f>IFERROR(IF(INDEX('Coverage Indicators - Section D'!E$10:E$41,MATCH('Print View'!$A80,'Coverage Indicators - Section D'!$A$10:$A$41,0))&lt;&gt;0,INDEX('Coverage Indicators - Section D'!E$10:E$41,MATCH('Print View'!$A80,'Coverage Indicators - Section D'!$A$10:$A$41,0)),""),"")</f>
        <v>11487514</v>
      </c>
      <c r="F80" s="276">
        <f>IFERROR(IF(INDEX('Coverage Indicators - Section D'!F$10:F$41,MATCH('Print View'!$A80,'Coverage Indicators - Section D'!$A$10:$A$41,0))&lt;&gt;0,INDEX('Coverage Indicators - Section D'!F$10:F$41,MATCH('Print View'!$A80,'Coverage Indicators - Section D'!$A$10:$A$41,0)),""),"")</f>
        <v>10896389</v>
      </c>
      <c r="G80" s="276">
        <f>IFERROR(IF(INDEX('Coverage Indicators - Section D'!G$10:G$41,MATCH('Print View'!$A80,'Coverage Indicators - Section D'!$A$10:$A$41,0))&lt;&gt;0,INDEX('Coverage Indicators - Section D'!G$10:G$41,MATCH('Print View'!$A80,'Coverage Indicators - Section D'!$A$10:$A$41,0)),""),"")</f>
        <v>105.42496234302942</v>
      </c>
      <c r="H80" s="276" t="str">
        <f>IFERROR(IF(INDEX('Coverage Indicators - Section D'!H$10:H$41,MATCH('Print View'!$A80,'Coverage Indicators - Section D'!$A$10:$A$41,0))&lt;&gt;0,INDEX('Coverage Indicators - Section D'!H$10:H$41,MATCH('Print View'!$A80,'Coverage Indicators - Section D'!$A$10:$A$41,0)),""),"")</f>
        <v>2016</v>
      </c>
      <c r="I80" s="276" t="str">
        <f>IFERROR(IF(INDEX('Coverage Indicators - Section D'!P$10:P$41,MATCH('Print View'!$A80,'Coverage Indicators - Section D'!$A$10:$A$41,0))&lt;&gt;0,INDEX('Coverage Indicators - Section D'!P$10:P$41,MATCH('Print View'!$A80,'Coverage Indicators - Section D'!$A$10:$A$41,0)),""),"")</f>
        <v>DSNIS</v>
      </c>
      <c r="J80" s="276" t="str">
        <f>IFERROR(IF(INDEX('Coverage Indicators - Section D'!Q$10:Q$41,MATCH('Print View'!$A80,'Coverage Indicators - Section D'!$A$10:$A$41,0))&lt;&gt;0,INDEX('Coverage Indicators - Section D'!Q$10:Q$41,MATCH('Print View'!$A80,'Coverage Indicators - Section D'!$A$10:$A$41,0)),""),"")</f>
        <v>Age,Type de tests</v>
      </c>
      <c r="K80" s="276" t="str">
        <f>IFERROR(IF(INDEX('Coverage Indicators - Section D'!R$10:R$41,MATCH('Print View'!$A80,'Coverage Indicators - Section D'!$A$10:$A$41,0))&lt;&gt;0,INDEX('Coverage Indicators - Section D'!R$10:R$41,MATCH('Print View'!$A80,'Coverage Indicators - Section D'!$A$10:$A$41,0)),""),"")</f>
        <v/>
      </c>
      <c r="L80" s="276" t="str">
        <f>IFERROR(IF(INDEX('Coverage Indicators - Section D'!S$10:S$41,MATCH('Print View'!$A80,'Coverage Indicators - Section D'!$A$10:$A$41,0))&lt;&gt;0,INDEX('Coverage Indicators - Section D'!S$10:S$41,MATCH('Print View'!$A80,'Coverage Indicators - Section D'!$A$10:$A$41,0)),""),"")</f>
        <v/>
      </c>
      <c r="M80" s="276" t="str">
        <f>IFERROR(IF(INDEX('Coverage Indicators - Section D'!#REF!,MATCH('Print View'!$A80,'Coverage Indicators - Section D'!$A$10:$A$41,0))&lt;&gt;0,INDEX('Coverage Indicators - Section D'!#REF!,MATCH('Print View'!$A80,'Coverage Indicators - Section D'!$A$10:$A$41,0)),""),"")</f>
        <v/>
      </c>
      <c r="N80" s="276" t="str">
        <f>IFERROR(IF(INDEX('Coverage Indicators - Section D'!U$10:U$41,MATCH('Print View'!$A80,'Coverage Indicators - Section D'!$A$10:$A$41,0))&lt;&gt;0,INDEX('Coverage Indicators - Section D'!U$10:U$41,MATCH('Print View'!$A80,'Coverage Indicators - Section D'!$A$10:$A$41,0)),""),"")</f>
        <v>National</v>
      </c>
      <c r="O80" s="276" t="str">
        <f>IFERROR(IF(INDEX('Coverage Indicators - Section D'!V$10:V$41,MATCH('Print View'!$A80,'Coverage Indicators - Section D'!$A$10:$A$41,0))&lt;&gt;0,INDEX('Coverage Indicators - Section D'!V$10:V$41,MATCH('Print View'!$A80,'Coverage Indicators - Section D'!$A$10:$A$41,0)),""),"")</f>
        <v>N-Non-cumulative</v>
      </c>
      <c r="P80" s="277">
        <f t="array" ref="P80">IFERROR(IF(INDEX('Coverage Indicators - Section D'!E$45:E$226,MATCH('Print View'!$A80&amp;'Print View'!$Q$76,'Coverage Indicators - Section D'!$B$45:$B$226&amp;'Coverage Indicators - Section D'!$I$45:$I$226,0))&lt;&gt;0,INDEX('Coverage Indicators - Section D'!E$45:E$226,MATCH('Print View'!$A80&amp;'Print View'!$Q$76,'Coverage Indicators - Section D'!$B$45:$B$226&amp;'Coverage Indicators - Section D'!$I$45:$I$226,0)),""),"")</f>
        <v>5523563</v>
      </c>
      <c r="Q80" s="278">
        <f t="array" ref="Q80">IFERROR(IF(INDEX('Coverage Indicators - Section D'!F$45:F$226,MATCH('Print View'!$A80&amp;'Print View'!$Q$76,'Coverage Indicators - Section D'!$B$45:$B$226&amp;'Coverage Indicators - Section D'!$I$45:$I$226,0))&lt;&gt;0,INDEX('Coverage Indicators - Section D'!F$45:F$226,MATCH('Print View'!$A80&amp;'Print View'!$Q$76,'Coverage Indicators - Section D'!$B$45:$B$226&amp;'Coverage Indicators - Section D'!$I$45:$I$226,0)),""),"")</f>
        <v>5523563</v>
      </c>
      <c r="R80" s="278">
        <f t="array" ref="R80">IFERROR(IF(INDEX('Coverage Indicators - Section D'!G$45:G$226,MATCH('Print View'!$A80&amp;'Print View'!$Q$76,'Coverage Indicators - Section D'!$B$45:$B$226&amp;'Coverage Indicators - Section D'!$I$45:$I$226,0))&lt;&gt;0,INDEX('Coverage Indicators - Section D'!G$45:G$226,MATCH('Print View'!$A80&amp;'Print View'!$Q$76,'Coverage Indicators - Section D'!$B$45:$B$226&amp;'Coverage Indicators - Section D'!$I$45:$I$226,0)),""),"")</f>
        <v>100</v>
      </c>
      <c r="S80" s="279" t="str">
        <f t="array" ref="S80">IFERROR(IF(INDEX('Coverage Indicators - Section D'!H$45:H$226,MATCH('Print View'!$A80&amp;'Print View'!$Q$76,'Coverage Indicators - Section D'!$B$45:$B$226&amp;'Coverage Indicators - Section D'!$I$45:$I$226,0))&lt;&gt;0,INDEX('Coverage Indicators - Section D'!H$45:H$226,MATCH('Print View'!$A80&amp;'Print View'!$Q$76,'Coverage Indicators - Section D'!$B$45:$B$226&amp;'Coverage Indicators - Section D'!$I$45:$I$226,0)),""),"")</f>
        <v/>
      </c>
      <c r="T80" s="280">
        <f t="array" ref="T80">IFERROR(IF(INDEX('Coverage Indicators - Section D'!E$45:E$226,MATCH('Print View'!$A80&amp;'Print View'!$U$76,'Coverage Indicators - Section D'!$B$45:$B$226&amp;'Coverage Indicators - Section D'!$I$45:$I$226,0))&lt;&gt;0,INDEX('Coverage Indicators - Section D'!E$45:E$226,MATCH('Print View'!$A80&amp;'Print View'!$U$76,'Coverage Indicators - Section D'!$B$45:$B$226&amp;'Coverage Indicators - Section D'!$I$45:$I$226,0)),""),"")</f>
        <v>5523563</v>
      </c>
      <c r="U80" s="278">
        <f t="array" ref="U80">IFERROR(IF(INDEX('Coverage Indicators - Section D'!F$45:F$226,MATCH('Print View'!$A80&amp;'Print View'!$U$76,'Coverage Indicators - Section D'!$B$45:$B$226&amp;'Coverage Indicators - Section D'!$I$45:$I$226,0))&lt;&gt;0,INDEX('Coverage Indicators - Section D'!F$45:F$226,MATCH('Print View'!$A80&amp;'Print View'!$U$76,'Coverage Indicators - Section D'!$B$45:$B$226&amp;'Coverage Indicators - Section D'!$I$45:$I$226,0)),""),"")</f>
        <v>5523563</v>
      </c>
      <c r="V80" s="278">
        <f t="array" ref="V80">IFERROR(IF(INDEX('Coverage Indicators - Section D'!G$45:G$226,MATCH('Print View'!$A80&amp;'Print View'!$U$76,'Coverage Indicators - Section D'!$B$45:$B$226&amp;'Coverage Indicators - Section D'!$I$45:$I$226,0))&lt;&gt;0,INDEX('Coverage Indicators - Section D'!G$45:G$226,MATCH('Print View'!$A80&amp;'Print View'!$U$76,'Coverage Indicators - Section D'!$B$45:$B$226&amp;'Coverage Indicators - Section D'!$I$45:$I$226,0)),""),"")</f>
        <v>100</v>
      </c>
      <c r="W80" s="279" t="str">
        <f t="array" ref="W80">IFERROR(IF(INDEX('Coverage Indicators - Section D'!H$45:H$226,MATCH('Print View'!$A80&amp;'Print View'!$U$76,'Coverage Indicators - Section D'!$B$45:$B$226&amp;'Coverage Indicators - Section D'!$I$45:$I$226,0))&lt;&gt;0,INDEX('Coverage Indicators - Section D'!H$45:H$226,MATCH('Print View'!$A80&amp;'Print View'!$U$76,'Coverage Indicators - Section D'!$B$45:$B$226&amp;'Coverage Indicators - Section D'!$I$45:$I$226,0)),""),"")</f>
        <v/>
      </c>
      <c r="X80" s="281"/>
      <c r="Y80" s="282"/>
      <c r="Z80" s="282"/>
      <c r="AA80" s="283"/>
      <c r="AB80" s="281"/>
      <c r="AC80" s="282"/>
      <c r="AD80" s="282"/>
      <c r="AE80" s="283"/>
      <c r="AF80" s="281"/>
      <c r="AG80" s="282"/>
      <c r="AH80" s="284"/>
      <c r="AI80" s="283"/>
      <c r="AJ80" s="285" t="str">
        <f>IFERROR(IF(INDEX('Coverage Indicators - Section D'!W$10:W$41,MATCH('Print View'!$A80,'Coverage Indicators - Section D'!$A$10:$A$41,0))&lt;&gt;0,INDEX('Coverage Indicators - Section D'!W$10:W$41,MATCH('Print View'!$A80,'Coverage Indicators - Section D'!$A$10:$A$41,0)),""),"")</f>
        <v>Numérateur = Nombre de tous les cas suspects de paludisme soumis à un test parasitologique (GE+TDR ) dans des établissements de santé du secteur public                 
Dénominateur = Nombre de tous les cas suspects de paludisme attendus dans les établissements de santé du secteur public
En 2016, la proportion des cas suspects de paludisme testés dans les établissements de santé du secteur public était de 105,4%. Suivant les orientations du programme, il est envisagé un renforcement des capacités du secteur communautaire (à travers les ASC) et du secteur privé (par le biais de la contractualisation) afin que progressivement leur contribution augmente.
Subséquemment, il est prévu que la part des cas suspects testes dans les établissements de sante du secteur public passe respectivement à 86%, 83% et 80% pour respectivement les années 2018, 2019 et 2020.
Les cibles sont alignées avec le liste de produits de sante 
Au niveau national, le nombre de cas suspects est estimé respectivement pour 2018, 2019 et 2020 à 12,845,496, 11,817,857 et 11,108,785, ce qui  fait que la contribution du secteur public  est de 11,047,127 en 2018; 9,808,821 en 2019 et 8,887,028 en 2020. Les tests par microscopie représentent 20% du total  et les tests de diagnostic rapide (TDR) représentent 80% du total.
Le gouvernement couvre les besoins totaux TDR à hauteur de 20% chaque année et tous les tests de diagnostics par microscopie.
Concernant l'appui des autres partenaires, besoins seront couverts grâce à USAID (env. 2,000,000 TDR chaque année) et World Relief (2018: 174,450; 2019: 34,225 et 2020: 68,450), pour tous les secteurs (public, communautaire et privé).
Le FM contribue à 21%, 47% et 45% des besoins totaux en tests parasitologiques; le reste est couvert par le gouvernement et les partenaires.  Pour les TDRs, le FM contribue à 59% et 57% des besoins en 2019 et 2020.</v>
      </c>
    </row>
    <row r="81" spans="1:36" s="204" customFormat="1" ht="409.5" x14ac:dyDescent="0.25">
      <c r="A81" s="220">
        <v>3</v>
      </c>
      <c r="B81" s="194" t="str">
        <f>IFERROR(IF(INDEX('Coverage Indicators - Section D'!B$10:B$41,MATCH('Print View'!$A81,'Coverage Indicators - Section D'!$A$10:$A$41,0))&lt;&gt;0,INDEX('Coverage Indicators - Section D'!B$10:B$41,MATCH('Print View'!$A81,'Coverage Indicators - Section D'!$A$10:$A$41,0)),""),"")</f>
        <v>Prise en charge</v>
      </c>
      <c r="C81" s="194" t="str">
        <f>IFERROR(IF(INDEX('Coverage Indicators - Section D'!C$10:C$41,MATCH('Print View'!$A81,'Coverage Indicators - Section D'!$A$10:$A$41,0))&lt;&gt;0,INDEX('Coverage Indicators - Section D'!C$10:C$41,MATCH('Print View'!$A81,'Coverage Indicators - Section D'!$A$10:$A$41,0)),""),"")</f>
        <v>CM-1b(M): Proportion de cas suspects de paludisme soumis à un test parasitologique dans la communauté</v>
      </c>
      <c r="D81" s="194" t="str">
        <f>IFERROR(IF(INDEX('Coverage Indicators - Section D'!D$10:D$41,MATCH('Print View'!$A81,'Coverage Indicators - Section D'!$A$10:$A$41,0))&lt;&gt;0,INDEX('Coverage Indicators - Section D'!D$10:D$41,MATCH('Print View'!$A81,'Coverage Indicators - Section D'!$A$10:$A$41,0)),""),"")</f>
        <v/>
      </c>
      <c r="E81" s="194">
        <f>IFERROR(IF(INDEX('Coverage Indicators - Section D'!E$10:E$41,MATCH('Print View'!$A81,'Coverage Indicators - Section D'!$A$10:$A$41,0))&lt;&gt;0,INDEX('Coverage Indicators - Section D'!E$10:E$41,MATCH('Print View'!$A81,'Coverage Indicators - Section D'!$A$10:$A$41,0)),""),"")</f>
        <v>646543</v>
      </c>
      <c r="F81" s="194">
        <f>IFERROR(IF(INDEX('Coverage Indicators - Section D'!F$10:F$41,MATCH('Print View'!$A81,'Coverage Indicators - Section D'!$A$10:$A$41,0))&lt;&gt;0,INDEX('Coverage Indicators - Section D'!F$10:F$41,MATCH('Print View'!$A81,'Coverage Indicators - Section D'!$A$10:$A$41,0)),""),"")</f>
        <v>781862</v>
      </c>
      <c r="G81" s="194">
        <f>IFERROR(IF(INDEX('Coverage Indicators - Section D'!G$10:G$41,MATCH('Print View'!$A81,'Coverage Indicators - Section D'!$A$10:$A$41,0))&lt;&gt;0,INDEX('Coverage Indicators - Section D'!G$10:G$41,MATCH('Print View'!$A81,'Coverage Indicators - Section D'!$A$10:$A$41,0)),""),"")</f>
        <v>82.692725826296709</v>
      </c>
      <c r="H81" s="194" t="str">
        <f>IFERROR(IF(INDEX('Coverage Indicators - Section D'!H$10:H$41,MATCH('Print View'!$A81,'Coverage Indicators - Section D'!$A$10:$A$41,0))&lt;&gt;0,INDEX('Coverage Indicators - Section D'!H$10:H$41,MATCH('Print View'!$A81,'Coverage Indicators - Section D'!$A$10:$A$41,0)),""),"")</f>
        <v>2016</v>
      </c>
      <c r="I81" s="194" t="str">
        <f>IFERROR(IF(INDEX('Coverage Indicators - Section D'!P$10:P$41,MATCH('Print View'!$A81,'Coverage Indicators - Section D'!$A$10:$A$41,0))&lt;&gt;0,INDEX('Coverage Indicators - Section D'!P$10:P$41,MATCH('Print View'!$A81,'Coverage Indicators - Section D'!$A$10:$A$41,0)),""),"")</f>
        <v>DSNIS</v>
      </c>
      <c r="J81" s="194" t="str">
        <f>IFERROR(IF(INDEX('Coverage Indicators - Section D'!Q$10:Q$41,MATCH('Print View'!$A81,'Coverage Indicators - Section D'!$A$10:$A$41,0))&lt;&gt;0,INDEX('Coverage Indicators - Section D'!Q$10:Q$41,MATCH('Print View'!$A81,'Coverage Indicators - Section D'!$A$10:$A$41,0)),""),"")</f>
        <v>Type de tests,Age</v>
      </c>
      <c r="K81" s="194" t="str">
        <f>IFERROR(IF(INDEX('Coverage Indicators - Section D'!R$10:R$41,MATCH('Print View'!$A81,'Coverage Indicators - Section D'!$A$10:$A$41,0))&lt;&gt;0,INDEX('Coverage Indicators - Section D'!R$10:R$41,MATCH('Print View'!$A81,'Coverage Indicators - Section D'!$A$10:$A$41,0)),""),"")</f>
        <v/>
      </c>
      <c r="L81" s="194" t="str">
        <f>IFERROR(IF(INDEX('Coverage Indicators - Section D'!S$10:S$41,MATCH('Print View'!$A81,'Coverage Indicators - Section D'!$A$10:$A$41,0))&lt;&gt;0,INDEX('Coverage Indicators - Section D'!S$10:S$41,MATCH('Print View'!$A81,'Coverage Indicators - Section D'!$A$10:$A$41,0)),""),"")</f>
        <v/>
      </c>
      <c r="M81" s="194" t="str">
        <f>IFERROR(IF(INDEX('Coverage Indicators - Section D'!#REF!,MATCH('Print View'!$A81,'Coverage Indicators - Section D'!$A$10:$A$41,0))&lt;&gt;0,INDEX('Coverage Indicators - Section D'!#REF!,MATCH('Print View'!$A81,'Coverage Indicators - Section D'!$A$10:$A$41,0)),""),"")</f>
        <v/>
      </c>
      <c r="N81" s="194" t="str">
        <f>IFERROR(IF(INDEX('Coverage Indicators - Section D'!U$10:U$41,MATCH('Print View'!$A81,'Coverage Indicators - Section D'!$A$10:$A$41,0))&lt;&gt;0,INDEX('Coverage Indicators - Section D'!U$10:U$41,MATCH('Print View'!$A81,'Coverage Indicators - Section D'!$A$10:$A$41,0)),""),"")</f>
        <v/>
      </c>
      <c r="O81" s="194" t="str">
        <f>IFERROR(IF(INDEX('Coverage Indicators - Section D'!V$10:V$41,MATCH('Print View'!$A81,'Coverage Indicators - Section D'!$A$10:$A$41,0))&lt;&gt;0,INDEX('Coverage Indicators - Section D'!V$10:V$41,MATCH('Print View'!$A81,'Coverage Indicators - Section D'!$A$10:$A$41,0)),""),"")</f>
        <v>N-Non-cumulative</v>
      </c>
      <c r="P81" s="213">
        <f t="array" ref="P81">IFERROR(IF(INDEX('Coverage Indicators - Section D'!E$45:E$226,MATCH('Print View'!$A81&amp;'Print View'!$Q$76,'Coverage Indicators - Section D'!$B$45:$B$226&amp;'Coverage Indicators - Section D'!$I$45:$I$226,0))&lt;&gt;0,INDEX('Coverage Indicators - Section D'!E$45:E$226,MATCH('Print View'!$A81&amp;'Print View'!$Q$76,'Coverage Indicators - Section D'!$B$45:$B$226&amp;'Coverage Indicators - Section D'!$I$45:$I$226,0)),""),"")</f>
        <v>513820</v>
      </c>
      <c r="Q81" s="200">
        <f t="array" ref="Q81">IFERROR(IF(INDEX('Coverage Indicators - Section D'!F$45:F$226,MATCH('Print View'!$A81&amp;'Print View'!$Q$76,'Coverage Indicators - Section D'!$B$45:$B$226&amp;'Coverage Indicators - Section D'!$I$45:$I$226,0))&lt;&gt;0,INDEX('Coverage Indicators - Section D'!F$45:F$226,MATCH('Print View'!$A81&amp;'Print View'!$Q$76,'Coverage Indicators - Section D'!$B$45:$B$226&amp;'Coverage Indicators - Section D'!$I$45:$I$226,0)),""),"")</f>
        <v>513820</v>
      </c>
      <c r="R81" s="200">
        <f t="array" ref="R81">IFERROR(IF(INDEX('Coverage Indicators - Section D'!G$45:G$226,MATCH('Print View'!$A81&amp;'Print View'!$Q$76,'Coverage Indicators - Section D'!$B$45:$B$226&amp;'Coverage Indicators - Section D'!$I$45:$I$226,0))&lt;&gt;0,INDEX('Coverage Indicators - Section D'!G$45:G$226,MATCH('Print View'!$A81&amp;'Print View'!$Q$76,'Coverage Indicators - Section D'!$B$45:$B$226&amp;'Coverage Indicators - Section D'!$I$45:$I$226,0)),""),"")</f>
        <v>100</v>
      </c>
      <c r="S81" s="202" t="str">
        <f t="array" ref="S81">IFERROR(IF(INDEX('Coverage Indicators - Section D'!H$45:H$226,MATCH('Print View'!$A81&amp;'Print View'!$Q$76,'Coverage Indicators - Section D'!$B$45:$B$226&amp;'Coverage Indicators - Section D'!$I$45:$I$226,0))&lt;&gt;0,INDEX('Coverage Indicators - Section D'!H$45:H$226,MATCH('Print View'!$A81&amp;'Print View'!$Q$76,'Coverage Indicators - Section D'!$B$45:$B$226&amp;'Coverage Indicators - Section D'!$I$45:$I$226,0)),""),"")</f>
        <v/>
      </c>
      <c r="T81" s="199">
        <f t="array" ref="T81">IFERROR(IF(INDEX('Coverage Indicators - Section D'!E$45:E$226,MATCH('Print View'!$A81&amp;'Print View'!$U$76,'Coverage Indicators - Section D'!$B$45:$B$226&amp;'Coverage Indicators - Section D'!$I$45:$I$226,0))&lt;&gt;0,INDEX('Coverage Indicators - Section D'!E$45:E$226,MATCH('Print View'!$A81&amp;'Print View'!$U$76,'Coverage Indicators - Section D'!$B$45:$B$226&amp;'Coverage Indicators - Section D'!$I$45:$I$226,0)),""),"")</f>
        <v>513820</v>
      </c>
      <c r="U81" s="200">
        <f t="array" ref="U81">IFERROR(IF(INDEX('Coverage Indicators - Section D'!F$45:F$226,MATCH('Print View'!$A81&amp;'Print View'!$U$76,'Coverage Indicators - Section D'!$B$45:$B$226&amp;'Coverage Indicators - Section D'!$I$45:$I$226,0))&lt;&gt;0,INDEX('Coverage Indicators - Section D'!F$45:F$226,MATCH('Print View'!$A81&amp;'Print View'!$U$76,'Coverage Indicators - Section D'!$B$45:$B$226&amp;'Coverage Indicators - Section D'!$I$45:$I$226,0)),""),"")</f>
        <v>513820</v>
      </c>
      <c r="V81" s="200">
        <f t="array" ref="V81">IFERROR(IF(INDEX('Coverage Indicators - Section D'!G$45:G$226,MATCH('Print View'!$A81&amp;'Print View'!$U$76,'Coverage Indicators - Section D'!$B$45:$B$226&amp;'Coverage Indicators - Section D'!$I$45:$I$226,0))&lt;&gt;0,INDEX('Coverage Indicators - Section D'!G$45:G$226,MATCH('Print View'!$A81&amp;'Print View'!$U$76,'Coverage Indicators - Section D'!$B$45:$B$226&amp;'Coverage Indicators - Section D'!$I$45:$I$226,0)),""),"")</f>
        <v>100</v>
      </c>
      <c r="W81" s="202" t="str">
        <f t="array" ref="W81">IFERROR(IF(INDEX('Coverage Indicators - Section D'!H$45:H$226,MATCH('Print View'!$A81&amp;'Print View'!$U$76,'Coverage Indicators - Section D'!$B$45:$B$226&amp;'Coverage Indicators - Section D'!$I$45:$I$226,0))&lt;&gt;0,INDEX('Coverage Indicators - Section D'!H$45:H$226,MATCH('Print View'!$A81&amp;'Print View'!$U$76,'Coverage Indicators - Section D'!$B$45:$B$226&amp;'Coverage Indicators - Section D'!$I$45:$I$226,0)),""),"")</f>
        <v/>
      </c>
      <c r="X81" s="198"/>
      <c r="Y81" s="196"/>
      <c r="Z81" s="196"/>
      <c r="AA81" s="197"/>
      <c r="AB81" s="198"/>
      <c r="AC81" s="196"/>
      <c r="AD81" s="196"/>
      <c r="AE81" s="197"/>
      <c r="AF81" s="198"/>
      <c r="AG81" s="196"/>
      <c r="AH81" s="205"/>
      <c r="AI81" s="197"/>
      <c r="AJ81" s="203" t="str">
        <f>IFERROR(IF(INDEX('Coverage Indicators - Section D'!W$10:W$41,MATCH('Print View'!$A81,'Coverage Indicators - Section D'!$A$10:$A$41,0))&lt;&gt;0,INDEX('Coverage Indicators - Section D'!W$10:W$41,MATCH('Print View'!$A81,'Coverage Indicators - Section D'!$A$10:$A$41,0)),""),"")</f>
        <v>Numérateur = Nombre de tous les cas suspects de paludisme soumis à un test parasitologique (TDR ) dans la communauté   
Dénominateur = Nombre de tous les cas suspects de paludisme estimés dans le pays dans la communauté
Au niveau national, le nombre de cas suspects est estimé respectivement pour 2018, 2019 et 2020 à 12,845,496, 11,817,857 et 11,108,785. 
Dans le cadre de l'iCCM, les ASC ont été formés 1290 ASC sur subvention paludisme communautaire et 5896 ASC ont été formés sur le VIH/TB et le paludisme à travers la subvention VIH/ TB communautaire. Au total, il existe 11845 ASC au niveau national. 
Les interventions de prise en charge communautaire du paludisme se déroulent dans 30 districts sanitaires pourvoyeurs de plus de 85% de cas de paludisme dont 12 DS sont soutenus par le Fonds mondial et 18 qui étaient soutenus par d’autres partenaires (IHPB/USAID : 5 ditricts, Concern Worldwide : 3 districts, World Relief : 2 districts, World Vision : 6 districts, IADH/Cordaid : 2 districts). Les 2 districts couverts par IADH/Cordaid ne bénéficient plus de son appui à partir de 2017.
Il est envisagé que la contribution du secteur communautaire passe à 8% en 2018 (1,027,640), 10% en 2019 (1,181,786) et 12% (1,333,054) en 2020 des cas totaux à diagnostiquer. Les tests de diagnostic rapide (TDR) représentent 100% du total.
Le Gouvernement couvre les besoins totaux TDR à hauteur de 20% chaque année.
Concernant l'appui des autres partenaires, les besoins seront couverts grâce à USAID (env. 2,000,000 TDR chaque année) et World Relief (2018:174,450; 2019: 34,225 et 2020: 68,450), sur tous les secteurs (public, privé, communautaire).
Les cibles sont alignées avec le liste de produits de sante.
Concernant la stratégie de rémunération des ASC:
Le nombre total d'ASC au Burundi est de 11,845.  En 2018, le FM soutiendra la rémunération des ASC (agents de santé communautaire) et GASC (groupements des ASC) sur les 12 provinces non-PBF (417 GASC, 6404 ASC, soit 90% des ASC dans ces provinces), et 6 provinces non-PBF en 2019 (218 GASC, 3310 ASC, soit 90% dans ces provinces).  Cela assurera une couverture géographique nationale (18 provinces) pour le soutien des ASC et GASC, complémentant les efforts des partenaires (Banque Mondiale, GAVI, etc.) à travers l'approche PBF.  L'approve PBF vise à couvrir 6 provinces en année 1, 12 provinces en année 2, et toutes les provinces (18) en année 3.
Les paiements des GASC comprendront: 30% pour le renforcement du GASC, et 70% pour les ASC.  Le paiement des ASC se fera via "mobile money", permettant la traçabilité.  Le paiement des GASC se fera par transfert bancaire à leurs comptes.  Pour plus de détails, voir l'onglet "Hypothèse Mec GASC transitoire" dans le budget de la subvention.
Les ASCs mènent des activités de promotion de la santé sur les trois maladies (paludisme, VIH, TB) ainsi que la SRMNI (santé reproductive, maternelle, neonatale et infantile), la malnutrition, et la violence à base de genre.
La vérification se fera sur la base des paiements "mobile money", et les transferts bancaires aux GASC pour le renforcement des GASC.</v>
      </c>
    </row>
    <row r="82" spans="1:36" s="204" customFormat="1" ht="330.75" x14ac:dyDescent="0.25">
      <c r="A82" s="220">
        <v>4</v>
      </c>
      <c r="B82" s="276" t="str">
        <f>IFERROR(IF(INDEX('Coverage Indicators - Section D'!B$10:B$41,MATCH('Print View'!$A82,'Coverage Indicators - Section D'!$A$10:$A$41,0))&lt;&gt;0,INDEX('Coverage Indicators - Section D'!B$10:B$41,MATCH('Print View'!$A82,'Coverage Indicators - Section D'!$A$10:$A$41,0)),""),"")</f>
        <v>Prise en charge</v>
      </c>
      <c r="C82" s="276" t="str">
        <f>IFERROR(IF(INDEX('Coverage Indicators - Section D'!C$10:C$41,MATCH('Print View'!$A82,'Coverage Indicators - Section D'!$A$10:$A$41,0))&lt;&gt;0,INDEX('Coverage Indicators - Section D'!C$10:C$41,MATCH('Print View'!$A82,'Coverage Indicators - Section D'!$A$10:$A$41,0)),""),"")</f>
        <v>CM-1c(M): Proportion de cas suspects de paludisme soumis à un test parasitologique dans des locaux du secteur privé</v>
      </c>
      <c r="D82" s="276" t="str">
        <f>IFERROR(IF(INDEX('Coverage Indicators - Section D'!D$10:D$41,MATCH('Print View'!$A82,'Coverage Indicators - Section D'!$A$10:$A$41,0))&lt;&gt;0,INDEX('Coverage Indicators - Section D'!D$10:D$41,MATCH('Print View'!$A82,'Coverage Indicators - Section D'!$A$10:$A$41,0)),""),"")</f>
        <v/>
      </c>
      <c r="E82" s="276">
        <f>IFERROR(IF(INDEX('Coverage Indicators - Section D'!E$10:E$41,MATCH('Print View'!$A82,'Coverage Indicators - Section D'!$A$10:$A$41,0))&lt;&gt;0,INDEX('Coverage Indicators - Section D'!E$10:E$41,MATCH('Print View'!$A82,'Coverage Indicators - Section D'!$A$10:$A$41,0)),""),"")</f>
        <v>757055</v>
      </c>
      <c r="F82" s="276">
        <f>IFERROR(IF(INDEX('Coverage Indicators - Section D'!F$10:F$41,MATCH('Print View'!$A82,'Coverage Indicators - Section D'!$A$10:$A$41,0))&lt;&gt;0,INDEX('Coverage Indicators - Section D'!F$10:F$41,MATCH('Print View'!$A82,'Coverage Indicators - Section D'!$A$10:$A$41,0)),""),"")</f>
        <v>759546</v>
      </c>
      <c r="G82" s="276">
        <f>IFERROR(IF(INDEX('Coverage Indicators - Section D'!G$10:G$41,MATCH('Print View'!$A82,'Coverage Indicators - Section D'!$A$10:$A$41,0))&lt;&gt;0,INDEX('Coverage Indicators - Section D'!G$10:G$41,MATCH('Print View'!$A82,'Coverage Indicators - Section D'!$A$10:$A$41,0)),""),"")</f>
        <v>99.672040929713276</v>
      </c>
      <c r="H82" s="276" t="str">
        <f>IFERROR(IF(INDEX('Coverage Indicators - Section D'!H$10:H$41,MATCH('Print View'!$A82,'Coverage Indicators - Section D'!$A$10:$A$41,0))&lt;&gt;0,INDEX('Coverage Indicators - Section D'!H$10:H$41,MATCH('Print View'!$A82,'Coverage Indicators - Section D'!$A$10:$A$41,0)),""),"")</f>
        <v>2016</v>
      </c>
      <c r="I82" s="276" t="str">
        <f>IFERROR(IF(INDEX('Coverage Indicators - Section D'!P$10:P$41,MATCH('Print View'!$A82,'Coverage Indicators - Section D'!$A$10:$A$41,0))&lt;&gt;0,INDEX('Coverage Indicators - Section D'!P$10:P$41,MATCH('Print View'!$A82,'Coverage Indicators - Section D'!$A$10:$A$41,0)),""),"")</f>
        <v>DSNIS</v>
      </c>
      <c r="J82" s="276" t="str">
        <f>IFERROR(IF(INDEX('Coverage Indicators - Section D'!Q$10:Q$41,MATCH('Print View'!$A82,'Coverage Indicators - Section D'!$A$10:$A$41,0))&lt;&gt;0,INDEX('Coverage Indicators - Section D'!Q$10:Q$41,MATCH('Print View'!$A82,'Coverage Indicators - Section D'!$A$10:$A$41,0)),""),"")</f>
        <v>Type de tests,Age</v>
      </c>
      <c r="K82" s="276" t="str">
        <f>IFERROR(IF(INDEX('Coverage Indicators - Section D'!R$10:R$41,MATCH('Print View'!$A82,'Coverage Indicators - Section D'!$A$10:$A$41,0))&lt;&gt;0,INDEX('Coverage Indicators - Section D'!R$10:R$41,MATCH('Print View'!$A82,'Coverage Indicators - Section D'!$A$10:$A$41,0)),""),"")</f>
        <v/>
      </c>
      <c r="L82" s="276" t="str">
        <f>IFERROR(IF(INDEX('Coverage Indicators - Section D'!S$10:S$41,MATCH('Print View'!$A82,'Coverage Indicators - Section D'!$A$10:$A$41,0))&lt;&gt;0,INDEX('Coverage Indicators - Section D'!S$10:S$41,MATCH('Print View'!$A82,'Coverage Indicators - Section D'!$A$10:$A$41,0)),""),"")</f>
        <v/>
      </c>
      <c r="M82" s="276" t="str">
        <f>IFERROR(IF(INDEX('Coverage Indicators - Section D'!#REF!,MATCH('Print View'!$A82,'Coverage Indicators - Section D'!$A$10:$A$41,0))&lt;&gt;0,INDEX('Coverage Indicators - Section D'!#REF!,MATCH('Print View'!$A82,'Coverage Indicators - Section D'!$A$10:$A$41,0)),""),"")</f>
        <v/>
      </c>
      <c r="N82" s="276" t="str">
        <f>IFERROR(IF(INDEX('Coverage Indicators - Section D'!U$10:U$41,MATCH('Print View'!$A82,'Coverage Indicators - Section D'!$A$10:$A$41,0))&lt;&gt;0,INDEX('Coverage Indicators - Section D'!U$10:U$41,MATCH('Print View'!$A82,'Coverage Indicators - Section D'!$A$10:$A$41,0)),""),"")</f>
        <v>National</v>
      </c>
      <c r="O82" s="276" t="str">
        <f>IFERROR(IF(INDEX('Coverage Indicators - Section D'!V$10:V$41,MATCH('Print View'!$A82,'Coverage Indicators - Section D'!$A$10:$A$41,0))&lt;&gt;0,INDEX('Coverage Indicators - Section D'!V$10:V$41,MATCH('Print View'!$A82,'Coverage Indicators - Section D'!$A$10:$A$41,0)),""),"")</f>
        <v>N-Non-cumulative</v>
      </c>
      <c r="P82" s="277">
        <f t="array" ref="P82">IFERROR(IF(INDEX('Coverage Indicators - Section D'!E$45:E$226,MATCH('Print View'!$A82&amp;'Print View'!$Q$76,'Coverage Indicators - Section D'!$B$45:$B$226&amp;'Coverage Indicators - Section D'!$I$45:$I$226,0))&lt;&gt;0,INDEX('Coverage Indicators - Section D'!E$45:E$226,MATCH('Print View'!$A82&amp;'Print View'!$Q$76,'Coverage Indicators - Section D'!$B$45:$B$226&amp;'Coverage Indicators - Section D'!$I$45:$I$226,0)),""),"")</f>
        <v>385365</v>
      </c>
      <c r="Q82" s="278">
        <f t="array" ref="Q82">IFERROR(IF(INDEX('Coverage Indicators - Section D'!F$45:F$226,MATCH('Print View'!$A82&amp;'Print View'!$Q$76,'Coverage Indicators - Section D'!$B$45:$B$226&amp;'Coverage Indicators - Section D'!$I$45:$I$226,0))&lt;&gt;0,INDEX('Coverage Indicators - Section D'!F$45:F$226,MATCH('Print View'!$A82&amp;'Print View'!$Q$76,'Coverage Indicators - Section D'!$B$45:$B$226&amp;'Coverage Indicators - Section D'!$I$45:$I$226,0)),""),"")</f>
        <v>385365</v>
      </c>
      <c r="R82" s="278">
        <f t="array" ref="R82">IFERROR(IF(INDEX('Coverage Indicators - Section D'!G$45:G$226,MATCH('Print View'!$A82&amp;'Print View'!$Q$76,'Coverage Indicators - Section D'!$B$45:$B$226&amp;'Coverage Indicators - Section D'!$I$45:$I$226,0))&lt;&gt;0,INDEX('Coverage Indicators - Section D'!G$45:G$226,MATCH('Print View'!$A82&amp;'Print View'!$Q$76,'Coverage Indicators - Section D'!$B$45:$B$226&amp;'Coverage Indicators - Section D'!$I$45:$I$226,0)),""),"")</f>
        <v>100</v>
      </c>
      <c r="S82" s="279" t="str">
        <f t="array" ref="S82">IFERROR(IF(INDEX('Coverage Indicators - Section D'!H$45:H$226,MATCH('Print View'!$A82&amp;'Print View'!$Q$76,'Coverage Indicators - Section D'!$B$45:$B$226&amp;'Coverage Indicators - Section D'!$I$45:$I$226,0))&lt;&gt;0,INDEX('Coverage Indicators - Section D'!H$45:H$226,MATCH('Print View'!$A82&amp;'Print View'!$Q$76,'Coverage Indicators - Section D'!$B$45:$B$226&amp;'Coverage Indicators - Section D'!$I$45:$I$226,0)),""),"")</f>
        <v/>
      </c>
      <c r="T82" s="280">
        <f t="array" ref="T82">IFERROR(IF(INDEX('Coverage Indicators - Section D'!E$45:E$226,MATCH('Print View'!$A82&amp;'Print View'!$U$76,'Coverage Indicators - Section D'!$B$45:$B$226&amp;'Coverage Indicators - Section D'!$I$45:$I$226,0))&lt;&gt;0,INDEX('Coverage Indicators - Section D'!E$45:E$226,MATCH('Print View'!$A82&amp;'Print View'!$U$76,'Coverage Indicators - Section D'!$B$45:$B$226&amp;'Coverage Indicators - Section D'!$I$45:$I$226,0)),""),"")</f>
        <v>385365</v>
      </c>
      <c r="U82" s="278">
        <f t="array" ref="U82">IFERROR(IF(INDEX('Coverage Indicators - Section D'!F$45:F$226,MATCH('Print View'!$A82&amp;'Print View'!$U$76,'Coverage Indicators - Section D'!$B$45:$B$226&amp;'Coverage Indicators - Section D'!$I$45:$I$226,0))&lt;&gt;0,INDEX('Coverage Indicators - Section D'!F$45:F$226,MATCH('Print View'!$A82&amp;'Print View'!$U$76,'Coverage Indicators - Section D'!$B$45:$B$226&amp;'Coverage Indicators - Section D'!$I$45:$I$226,0)),""),"")</f>
        <v>385365</v>
      </c>
      <c r="V82" s="278">
        <f t="array" ref="V82">IFERROR(IF(INDEX('Coverage Indicators - Section D'!G$45:G$226,MATCH('Print View'!$A82&amp;'Print View'!$U$76,'Coverage Indicators - Section D'!$B$45:$B$226&amp;'Coverage Indicators - Section D'!$I$45:$I$226,0))&lt;&gt;0,INDEX('Coverage Indicators - Section D'!G$45:G$226,MATCH('Print View'!$A82&amp;'Print View'!$U$76,'Coverage Indicators - Section D'!$B$45:$B$226&amp;'Coverage Indicators - Section D'!$I$45:$I$226,0)),""),"")</f>
        <v>100</v>
      </c>
      <c r="W82" s="279" t="str">
        <f t="array" ref="W82">IFERROR(IF(INDEX('Coverage Indicators - Section D'!H$45:H$226,MATCH('Print View'!$A82&amp;'Print View'!$U$76,'Coverage Indicators - Section D'!$B$45:$B$226&amp;'Coverage Indicators - Section D'!$I$45:$I$226,0))&lt;&gt;0,INDEX('Coverage Indicators - Section D'!H$45:H$226,MATCH('Print View'!$A82&amp;'Print View'!$U$76,'Coverage Indicators - Section D'!$B$45:$B$226&amp;'Coverage Indicators - Section D'!$I$45:$I$226,0)),""),"")</f>
        <v/>
      </c>
      <c r="X82" s="281"/>
      <c r="Y82" s="282"/>
      <c r="Z82" s="282"/>
      <c r="AA82" s="283"/>
      <c r="AB82" s="281"/>
      <c r="AC82" s="282"/>
      <c r="AD82" s="282"/>
      <c r="AE82" s="283"/>
      <c r="AF82" s="281"/>
      <c r="AG82" s="282"/>
      <c r="AH82" s="284"/>
      <c r="AI82" s="283"/>
      <c r="AJ82" s="285" t="str">
        <f>IFERROR(IF(INDEX('Coverage Indicators - Section D'!W$10:W$41,MATCH('Print View'!$A82,'Coverage Indicators - Section D'!$A$10:$A$41,0))&lt;&gt;0,INDEX('Coverage Indicators - Section D'!W$10:W$41,MATCH('Print View'!$A82,'Coverage Indicators - Section D'!$A$10:$A$41,0)),""),"")</f>
        <v>Numérateur = Nombre de tous les cas suspects de paludisme soumis à un test parasitologique (GE+TDR ) dans des établissements de santé du secteur privé           
Dénominateur = Nombre de tous les cas suspects de paludisme qui se présentent dans des établissements de santé.
Au niveau national, le nombre de cas suspects est estimé respectivement pour 2018, 2019 et 2020 à 12845496, 11817857 et 11108785.
La part du secteur privé est estimée à 6% des cas totaux en 2018 soit 770730 cas, en 2019 à 7% soit 827250 cas et en 2020 à 8% soit 888703 cas. Les tests par microscopie représentent 53 %en 2018, 51% en 2019 et 50% en 2020. Les TDRS représentent 47% en 2018, 49% en 2019 et 50% en 2020 du total des cas.
Le gouvernement couvre les besoins totaux TDR à hauteur de 20% chaque année et tous les tests de diagnostics par microscopie.
Concernant l'appui des autres partenaires, besoins seront couverts grâce à USAID (5362925 TDR chaque année) et World Relief (2018:174450; 2019:34225 et 2020:68450 soit un total de 5537375 en 2018, 5397150 en 2019 et 5431375 en 2020. Le secteur privé utilisera les TDRS disponibles à hauteur de 6% en 2018, 7% en 2019 et 8% en 2020.  
Les cibles sont alignées avec le liste de produits de sante</v>
      </c>
    </row>
    <row r="83" spans="1:36" s="204" customFormat="1" ht="315" x14ac:dyDescent="0.25">
      <c r="A83" s="219">
        <v>5</v>
      </c>
      <c r="B83" s="194" t="str">
        <f>IFERROR(IF(INDEX('Coverage Indicators - Section D'!B$10:B$41,MATCH('Print View'!$A83,'Coverage Indicators - Section D'!$A$10:$A$41,0))&lt;&gt;0,INDEX('Coverage Indicators - Section D'!B$10:B$41,MATCH('Print View'!$A83,'Coverage Indicators - Section D'!$A$10:$A$41,0)),""),"")</f>
        <v>Prise en charge</v>
      </c>
      <c r="C83" s="194" t="str">
        <f>IFERROR(IF(INDEX('Coverage Indicators - Section D'!C$10:C$41,MATCH('Print View'!$A83,'Coverage Indicators - Section D'!$A$10:$A$41,0))&lt;&gt;0,INDEX('Coverage Indicators - Section D'!C$10:C$41,MATCH('Print View'!$A83,'Coverage Indicators - Section D'!$A$10:$A$41,0)),""),"")</f>
        <v>CM-2a(M): Proportion de cas de paludisme confirmés ayant reçu un traitement antipaludique de première intention, conformément à la politique nationale, dans des établissements de santé du secteur public</v>
      </c>
      <c r="D83" s="194" t="str">
        <f>IFERROR(IF(INDEX('Coverage Indicators - Section D'!D$10:D$41,MATCH('Print View'!$A83,'Coverage Indicators - Section D'!$A$10:$A$41,0))&lt;&gt;0,INDEX('Coverage Indicators - Section D'!D$10:D$41,MATCH('Print View'!$A83,'Coverage Indicators - Section D'!$A$10:$A$41,0)),""),"")</f>
        <v/>
      </c>
      <c r="E83" s="194">
        <f>IFERROR(IF(INDEX('Coverage Indicators - Section D'!E$10:E$41,MATCH('Print View'!$A83,'Coverage Indicators - Section D'!$A$10:$A$41,0))&lt;&gt;0,INDEX('Coverage Indicators - Section D'!E$10:E$41,MATCH('Print View'!$A83,'Coverage Indicators - Section D'!$A$10:$A$41,0)),""),"")</f>
        <v>7446810</v>
      </c>
      <c r="F83" s="194">
        <f>IFERROR(IF(INDEX('Coverage Indicators - Section D'!F$10:F$41,MATCH('Print View'!$A83,'Coverage Indicators - Section D'!$A$10:$A$41,0))&lt;&gt;0,INDEX('Coverage Indicators - Section D'!F$10:F$41,MATCH('Print View'!$A83,'Coverage Indicators - Section D'!$A$10:$A$41,0)),""),"")</f>
        <v>7759020</v>
      </c>
      <c r="G83" s="194">
        <f>IFERROR(IF(INDEX('Coverage Indicators - Section D'!G$10:G$41,MATCH('Print View'!$A83,'Coverage Indicators - Section D'!$A$10:$A$41,0))&lt;&gt;0,INDEX('Coverage Indicators - Section D'!G$10:G$41,MATCH('Print View'!$A83,'Coverage Indicators - Section D'!$A$10:$A$41,0)),""),"")</f>
        <v>95.976167093266923</v>
      </c>
      <c r="H83" s="194" t="str">
        <f>IFERROR(IF(INDEX('Coverage Indicators - Section D'!H$10:H$41,MATCH('Print View'!$A83,'Coverage Indicators - Section D'!$A$10:$A$41,0))&lt;&gt;0,INDEX('Coverage Indicators - Section D'!H$10:H$41,MATCH('Print View'!$A83,'Coverage Indicators - Section D'!$A$10:$A$41,0)),""),"")</f>
        <v>2016</v>
      </c>
      <c r="I83" s="194" t="str">
        <f>IFERROR(IF(INDEX('Coverage Indicators - Section D'!P$10:P$41,MATCH('Print View'!$A83,'Coverage Indicators - Section D'!$A$10:$A$41,0))&lt;&gt;0,INDEX('Coverage Indicators - Section D'!P$10:P$41,MATCH('Print View'!$A83,'Coverage Indicators - Section D'!$A$10:$A$41,0)),""),"")</f>
        <v>DSNIS</v>
      </c>
      <c r="J83" s="194" t="str">
        <f>IFERROR(IF(INDEX('Coverage Indicators - Section D'!Q$10:Q$41,MATCH('Print View'!$A83,'Coverage Indicators - Section D'!$A$10:$A$41,0))&lt;&gt;0,INDEX('Coverage Indicators - Section D'!Q$10:Q$41,MATCH('Print View'!$A83,'Coverage Indicators - Section D'!$A$10:$A$41,0)),""),"")</f>
        <v>Age</v>
      </c>
      <c r="K83" s="194" t="str">
        <f>IFERROR(IF(INDEX('Coverage Indicators - Section D'!R$10:R$41,MATCH('Print View'!$A83,'Coverage Indicators - Section D'!$A$10:$A$41,0))&lt;&gt;0,INDEX('Coverage Indicators - Section D'!R$10:R$41,MATCH('Print View'!$A83,'Coverage Indicators - Section D'!$A$10:$A$41,0)),""),"")</f>
        <v/>
      </c>
      <c r="L83" s="194" t="str">
        <f>IFERROR(IF(INDEX('Coverage Indicators - Section D'!S$10:S$41,MATCH('Print View'!$A83,'Coverage Indicators - Section D'!$A$10:$A$41,0))&lt;&gt;0,INDEX('Coverage Indicators - Section D'!S$10:S$41,MATCH('Print View'!$A83,'Coverage Indicators - Section D'!$A$10:$A$41,0)),""),"")</f>
        <v/>
      </c>
      <c r="M83" s="194" t="str">
        <f>IFERROR(IF(INDEX('Coverage Indicators - Section D'!#REF!,MATCH('Print View'!$A83,'Coverage Indicators - Section D'!$A$10:$A$41,0))&lt;&gt;0,INDEX('Coverage Indicators - Section D'!#REF!,MATCH('Print View'!$A83,'Coverage Indicators - Section D'!$A$10:$A$41,0)),""),"")</f>
        <v/>
      </c>
      <c r="N83" s="194" t="str">
        <f>IFERROR(IF(INDEX('Coverage Indicators - Section D'!U$10:U$41,MATCH('Print View'!$A83,'Coverage Indicators - Section D'!$A$10:$A$41,0))&lt;&gt;0,INDEX('Coverage Indicators - Section D'!U$10:U$41,MATCH('Print View'!$A83,'Coverage Indicators - Section D'!$A$10:$A$41,0)),""),"")</f>
        <v>National</v>
      </c>
      <c r="O83" s="194" t="str">
        <f>IFERROR(IF(INDEX('Coverage Indicators - Section D'!V$10:V$41,MATCH('Print View'!$A83,'Coverage Indicators - Section D'!$A$10:$A$41,0))&lt;&gt;0,INDEX('Coverage Indicators - Section D'!V$10:V$41,MATCH('Print View'!$A83,'Coverage Indicators - Section D'!$A$10:$A$41,0)),""),"")</f>
        <v>N-Non-cumulative</v>
      </c>
      <c r="P83" s="213">
        <f t="array" ref="P83">IFERROR(IF(INDEX('Coverage Indicators - Section D'!E$45:E$226,MATCH('Print View'!$A83&amp;'Print View'!$Q$76,'Coverage Indicators - Section D'!$B$45:$B$226&amp;'Coverage Indicators - Section D'!$I$45:$I$226,0))&lt;&gt;0,INDEX('Coverage Indicators - Section D'!E$45:E$226,MATCH('Print View'!$A83&amp;'Print View'!$Q$76,'Coverage Indicators - Section D'!$B$45:$B$226&amp;'Coverage Indicators - Section D'!$I$45:$I$226,0)),""),"")</f>
        <v>3573690</v>
      </c>
      <c r="Q83" s="200">
        <f t="array" ref="Q83">IFERROR(IF(INDEX('Coverage Indicators - Section D'!F$45:F$226,MATCH('Print View'!$A83&amp;'Print View'!$Q$76,'Coverage Indicators - Section D'!$B$45:$B$226&amp;'Coverage Indicators - Section D'!$I$45:$I$226,0))&lt;&gt;0,INDEX('Coverage Indicators - Section D'!F$45:F$226,MATCH('Print View'!$A83&amp;'Print View'!$Q$76,'Coverage Indicators - Section D'!$B$45:$B$226&amp;'Coverage Indicators - Section D'!$I$45:$I$226,0)),""),"")</f>
        <v>3573690</v>
      </c>
      <c r="R83" s="200">
        <f t="array" ref="R83">IFERROR(IF(INDEX('Coverage Indicators - Section D'!G$45:G$226,MATCH('Print View'!$A83&amp;'Print View'!$Q$76,'Coverage Indicators - Section D'!$B$45:$B$226&amp;'Coverage Indicators - Section D'!$I$45:$I$226,0))&lt;&gt;0,INDEX('Coverage Indicators - Section D'!G$45:G$226,MATCH('Print View'!$A83&amp;'Print View'!$Q$76,'Coverage Indicators - Section D'!$B$45:$B$226&amp;'Coverage Indicators - Section D'!$I$45:$I$226,0)),""),"")</f>
        <v>100</v>
      </c>
      <c r="S83" s="202" t="str">
        <f t="array" ref="S83">IFERROR(IF(INDEX('Coverage Indicators - Section D'!H$45:H$226,MATCH('Print View'!$A83&amp;'Print View'!$Q$76,'Coverage Indicators - Section D'!$B$45:$B$226&amp;'Coverage Indicators - Section D'!$I$45:$I$226,0))&lt;&gt;0,INDEX('Coverage Indicators - Section D'!H$45:H$226,MATCH('Print View'!$A83&amp;'Print View'!$Q$76,'Coverage Indicators - Section D'!$B$45:$B$226&amp;'Coverage Indicators - Section D'!$I$45:$I$226,0)),""),"")</f>
        <v/>
      </c>
      <c r="T83" s="199">
        <f t="array" ref="T83">IFERROR(IF(INDEX('Coverage Indicators - Section D'!E$45:E$226,MATCH('Print View'!$A83&amp;'Print View'!$U$76,'Coverage Indicators - Section D'!$B$45:$B$226&amp;'Coverage Indicators - Section D'!$I$45:$I$226,0))&lt;&gt;0,INDEX('Coverage Indicators - Section D'!E$45:E$226,MATCH('Print View'!$A83&amp;'Print View'!$U$76,'Coverage Indicators - Section D'!$B$45:$B$226&amp;'Coverage Indicators - Section D'!$I$45:$I$226,0)),""),"")</f>
        <v>3573690</v>
      </c>
      <c r="U83" s="200">
        <f t="array" ref="U83">IFERROR(IF(INDEX('Coverage Indicators - Section D'!F$45:F$226,MATCH('Print View'!$A83&amp;'Print View'!$U$76,'Coverage Indicators - Section D'!$B$45:$B$226&amp;'Coverage Indicators - Section D'!$I$45:$I$226,0))&lt;&gt;0,INDEX('Coverage Indicators - Section D'!F$45:F$226,MATCH('Print View'!$A83&amp;'Print View'!$U$76,'Coverage Indicators - Section D'!$B$45:$B$226&amp;'Coverage Indicators - Section D'!$I$45:$I$226,0)),""),"")</f>
        <v>3573690</v>
      </c>
      <c r="V83" s="200">
        <f t="array" ref="V83">IFERROR(IF(INDEX('Coverage Indicators - Section D'!G$45:G$226,MATCH('Print View'!$A83&amp;'Print View'!$U$76,'Coverage Indicators - Section D'!$B$45:$B$226&amp;'Coverage Indicators - Section D'!$I$45:$I$226,0))&lt;&gt;0,INDEX('Coverage Indicators - Section D'!G$45:G$226,MATCH('Print View'!$A83&amp;'Print View'!$U$76,'Coverage Indicators - Section D'!$B$45:$B$226&amp;'Coverage Indicators - Section D'!$I$45:$I$226,0)),""),"")</f>
        <v>100</v>
      </c>
      <c r="W83" s="202" t="str">
        <f t="array" ref="W83">IFERROR(IF(INDEX('Coverage Indicators - Section D'!H$45:H$226,MATCH('Print View'!$A83&amp;'Print View'!$U$76,'Coverage Indicators - Section D'!$B$45:$B$226&amp;'Coverage Indicators - Section D'!$I$45:$I$226,0))&lt;&gt;0,INDEX('Coverage Indicators - Section D'!H$45:H$226,MATCH('Print View'!$A83&amp;'Print View'!$U$76,'Coverage Indicators - Section D'!$B$45:$B$226&amp;'Coverage Indicators - Section D'!$I$45:$I$226,0)),""),"")</f>
        <v/>
      </c>
      <c r="X83" s="198"/>
      <c r="Y83" s="196"/>
      <c r="Z83" s="196"/>
      <c r="AA83" s="197"/>
      <c r="AB83" s="198"/>
      <c r="AC83" s="196"/>
      <c r="AD83" s="196"/>
      <c r="AE83" s="197"/>
      <c r="AF83" s="198"/>
      <c r="AG83" s="196"/>
      <c r="AH83" s="205"/>
      <c r="AI83" s="197"/>
      <c r="AJ83" s="203" t="str">
        <f>IFERROR(IF(INDEX('Coverage Indicators - Section D'!W$10:W$41,MATCH('Print View'!$A83,'Coverage Indicators - Section D'!$A$10:$A$41,0))&lt;&gt;0,INDEX('Coverage Indicators - Section D'!W$10:W$41,MATCH('Print View'!$A83,'Coverage Indicators - Section D'!$A$10:$A$41,0)),""),"")</f>
        <v>Numérateur =Nombre de cas de paludisme confirmés et traités ayant reçu un traitement antipaludique de première intention, conformément à la politique nationale, dans des établissements de santé du secteur public  
Dénominateur = Nombre de cas de paludisme confirmés dans les établissements de santé du secteur public
Le nombre de cas de paludisme est obtenu en applicant au cas suspects le taux de positivité qui est estimé à 66,7%.
Les besoins nationaux en CTA sont estimés à 97% des cas totaux de paludisme (3% constituant les cas sévère de paludisme) qui sont: 8310908 en 2018, 7646035 en 2019 et 7187273 en 2020. Le secteur public contribue à hauteur de 86% (7147381) en 2018, 83% (6346209) en 2019 et 80% (5749818) en 2020. Les interventions qui contribuent à cette baisse sont : Campagne MIILDA 2017, Traitement précoce avec stratégie avancée et le traitement communautaire par les ASC. Le renforcement du paquet des ASC (visites, soutien, accompagnement familial) va contribuer à créer le changement de comportement en vue d'une utilisation efficace des MIILDA et l'accès au traitement. Ainsi, on a assumé une baisse des cas en 2018, 2019 et 2020 respectivement à hauteur de 10%, 8% et 6%. En ce qui concerne les 3% de cas de paludisme sévère, les besoins en artésunate injectable sont en partie couverts en 2018 par USAID (pour 105662 cas), et le FM couvre le reste des besoins.
Les cibles sont alignées avec le liste de produits de sante</v>
      </c>
    </row>
    <row r="84" spans="1:36" s="204" customFormat="1" ht="220.5" x14ac:dyDescent="0.25">
      <c r="A84" s="220">
        <v>6</v>
      </c>
      <c r="B84" s="276" t="str">
        <f>IFERROR(IF(INDEX('Coverage Indicators - Section D'!B$10:B$41,MATCH('Print View'!$A84,'Coverage Indicators - Section D'!$A$10:$A$41,0))&lt;&gt;0,INDEX('Coverage Indicators - Section D'!B$10:B$41,MATCH('Print View'!$A84,'Coverage Indicators - Section D'!$A$10:$A$41,0)),""),"")</f>
        <v>Prise en charge</v>
      </c>
      <c r="C84" s="276" t="str">
        <f>IFERROR(IF(INDEX('Coverage Indicators - Section D'!C$10:C$41,MATCH('Print View'!$A84,'Coverage Indicators - Section D'!$A$10:$A$41,0))&lt;&gt;0,INDEX('Coverage Indicators - Section D'!C$10:C$41,MATCH('Print View'!$A84,'Coverage Indicators - Section D'!$A$10:$A$41,0)),""),"")</f>
        <v>CM-2b(M): Proportion de cas de paludisme confirmés ayant reçu un traitement antipaludique de première intention dans la communauté</v>
      </c>
      <c r="D84" s="276" t="str">
        <f>IFERROR(IF(INDEX('Coverage Indicators - Section D'!D$10:D$41,MATCH('Print View'!$A84,'Coverage Indicators - Section D'!$A$10:$A$41,0))&lt;&gt;0,INDEX('Coverage Indicators - Section D'!D$10:D$41,MATCH('Print View'!$A84,'Coverage Indicators - Section D'!$A$10:$A$41,0)),""),"")</f>
        <v/>
      </c>
      <c r="E84" s="276">
        <f>IFERROR(IF(INDEX('Coverage Indicators - Section D'!E$10:E$41,MATCH('Print View'!$A84,'Coverage Indicators - Section D'!$A$10:$A$41,0))&lt;&gt;0,INDEX('Coverage Indicators - Section D'!E$10:E$41,MATCH('Print View'!$A84,'Coverage Indicators - Section D'!$A$10:$A$41,0)),""),"")</f>
        <v>502453</v>
      </c>
      <c r="F84" s="276">
        <f>IFERROR(IF(INDEX('Coverage Indicators - Section D'!F$10:F$41,MATCH('Print View'!$A84,'Coverage Indicators - Section D'!$A$10:$A$41,0))&lt;&gt;0,INDEX('Coverage Indicators - Section D'!F$10:F$41,MATCH('Print View'!$A84,'Coverage Indicators - Section D'!$A$10:$A$41,0)),""),"")</f>
        <v>1147382</v>
      </c>
      <c r="G84" s="276">
        <f>IFERROR(IF(INDEX('Coverage Indicators - Section D'!G$10:G$41,MATCH('Print View'!$A84,'Coverage Indicators - Section D'!$A$10:$A$41,0))&lt;&gt;0,INDEX('Coverage Indicators - Section D'!G$10:G$41,MATCH('Print View'!$A84,'Coverage Indicators - Section D'!$A$10:$A$41,0)),""),"")</f>
        <v>43.791256965857926</v>
      </c>
      <c r="H84" s="276" t="str">
        <f>IFERROR(IF(INDEX('Coverage Indicators - Section D'!H$10:H$41,MATCH('Print View'!$A84,'Coverage Indicators - Section D'!$A$10:$A$41,0))&lt;&gt;0,INDEX('Coverage Indicators - Section D'!H$10:H$41,MATCH('Print View'!$A84,'Coverage Indicators - Section D'!$A$10:$A$41,0)),""),"")</f>
        <v>2016</v>
      </c>
      <c r="I84" s="276" t="str">
        <f>IFERROR(IF(INDEX('Coverage Indicators - Section D'!P$10:P$41,MATCH('Print View'!$A84,'Coverage Indicators - Section D'!$A$10:$A$41,0))&lt;&gt;0,INDEX('Coverage Indicators - Section D'!P$10:P$41,MATCH('Print View'!$A84,'Coverage Indicators - Section D'!$A$10:$A$41,0)),""),"")</f>
        <v>DSNIS</v>
      </c>
      <c r="J84" s="276" t="str">
        <f>IFERROR(IF(INDEX('Coverage Indicators - Section D'!Q$10:Q$41,MATCH('Print View'!$A84,'Coverage Indicators - Section D'!$A$10:$A$41,0))&lt;&gt;0,INDEX('Coverage Indicators - Section D'!Q$10:Q$41,MATCH('Print View'!$A84,'Coverage Indicators - Section D'!$A$10:$A$41,0)),""),"")</f>
        <v>Age</v>
      </c>
      <c r="K84" s="276" t="str">
        <f>IFERROR(IF(INDEX('Coverage Indicators - Section D'!R$10:R$41,MATCH('Print View'!$A84,'Coverage Indicators - Section D'!$A$10:$A$41,0))&lt;&gt;0,INDEX('Coverage Indicators - Section D'!R$10:R$41,MATCH('Print View'!$A84,'Coverage Indicators - Section D'!$A$10:$A$41,0)),""),"")</f>
        <v/>
      </c>
      <c r="L84" s="276" t="str">
        <f>IFERROR(IF(INDEX('Coverage Indicators - Section D'!S$10:S$41,MATCH('Print View'!$A84,'Coverage Indicators - Section D'!$A$10:$A$41,0))&lt;&gt;0,INDEX('Coverage Indicators - Section D'!S$10:S$41,MATCH('Print View'!$A84,'Coverage Indicators - Section D'!$A$10:$A$41,0)),""),"")</f>
        <v/>
      </c>
      <c r="M84" s="276" t="str">
        <f>IFERROR(IF(INDEX('Coverage Indicators - Section D'!#REF!,MATCH('Print View'!$A84,'Coverage Indicators - Section D'!$A$10:$A$41,0))&lt;&gt;0,INDEX('Coverage Indicators - Section D'!#REF!,MATCH('Print View'!$A84,'Coverage Indicators - Section D'!$A$10:$A$41,0)),""),"")</f>
        <v/>
      </c>
      <c r="N84" s="276" t="str">
        <f>IFERROR(IF(INDEX('Coverage Indicators - Section D'!U$10:U$41,MATCH('Print View'!$A84,'Coverage Indicators - Section D'!$A$10:$A$41,0))&lt;&gt;0,INDEX('Coverage Indicators - Section D'!U$10:U$41,MATCH('Print View'!$A84,'Coverage Indicators - Section D'!$A$10:$A$41,0)),""),"")</f>
        <v/>
      </c>
      <c r="O84" s="276" t="str">
        <f>IFERROR(IF(INDEX('Coverage Indicators - Section D'!V$10:V$41,MATCH('Print View'!$A84,'Coverage Indicators - Section D'!$A$10:$A$41,0))&lt;&gt;0,INDEX('Coverage Indicators - Section D'!V$10:V$41,MATCH('Print View'!$A84,'Coverage Indicators - Section D'!$A$10:$A$41,0)),""),"")</f>
        <v>N-Non-cumulative</v>
      </c>
      <c r="P84" s="277">
        <f t="array" ref="P84">IFERROR(IF(INDEX('Coverage Indicators - Section D'!E$45:E$226,MATCH('Print View'!$A84&amp;'Print View'!$Q$76,'Coverage Indicators - Section D'!$B$45:$B$226&amp;'Coverage Indicators - Section D'!$I$45:$I$226,0))&lt;&gt;0,INDEX('Coverage Indicators - Section D'!E$45:E$226,MATCH('Print View'!$A84&amp;'Print View'!$Q$76,'Coverage Indicators - Section D'!$B$45:$B$226&amp;'Coverage Indicators - Section D'!$I$45:$I$226,0)),""),"")</f>
        <v>332436.5</v>
      </c>
      <c r="Q84" s="278">
        <f t="array" ref="Q84">IFERROR(IF(INDEX('Coverage Indicators - Section D'!F$45:F$226,MATCH('Print View'!$A84&amp;'Print View'!$Q$76,'Coverage Indicators - Section D'!$B$45:$B$226&amp;'Coverage Indicators - Section D'!$I$45:$I$226,0))&lt;&gt;0,INDEX('Coverage Indicators - Section D'!F$45:F$226,MATCH('Print View'!$A84&amp;'Print View'!$Q$76,'Coverage Indicators - Section D'!$B$45:$B$226&amp;'Coverage Indicators - Section D'!$I$45:$I$226,0)),""),"")</f>
        <v>332436.5</v>
      </c>
      <c r="R84" s="278">
        <f t="array" ref="R84">IFERROR(IF(INDEX('Coverage Indicators - Section D'!G$45:G$226,MATCH('Print View'!$A84&amp;'Print View'!$Q$76,'Coverage Indicators - Section D'!$B$45:$B$226&amp;'Coverage Indicators - Section D'!$I$45:$I$226,0))&lt;&gt;0,INDEX('Coverage Indicators - Section D'!G$45:G$226,MATCH('Print View'!$A84&amp;'Print View'!$Q$76,'Coverage Indicators - Section D'!$B$45:$B$226&amp;'Coverage Indicators - Section D'!$I$45:$I$226,0)),""),"")</f>
        <v>100</v>
      </c>
      <c r="S84" s="279" t="str">
        <f t="array" ref="S84">IFERROR(IF(INDEX('Coverage Indicators - Section D'!H$45:H$226,MATCH('Print View'!$A84&amp;'Print View'!$Q$76,'Coverage Indicators - Section D'!$B$45:$B$226&amp;'Coverage Indicators - Section D'!$I$45:$I$226,0))&lt;&gt;0,INDEX('Coverage Indicators - Section D'!H$45:H$226,MATCH('Print View'!$A84&amp;'Print View'!$Q$76,'Coverage Indicators - Section D'!$B$45:$B$226&amp;'Coverage Indicators - Section D'!$I$45:$I$226,0)),""),"")</f>
        <v/>
      </c>
      <c r="T84" s="280">
        <f t="array" ref="T84">IFERROR(IF(INDEX('Coverage Indicators - Section D'!E$45:E$226,MATCH('Print View'!$A84&amp;'Print View'!$U$76,'Coverage Indicators - Section D'!$B$45:$B$226&amp;'Coverage Indicators - Section D'!$I$45:$I$226,0))&lt;&gt;0,INDEX('Coverage Indicators - Section D'!E$45:E$226,MATCH('Print View'!$A84&amp;'Print View'!$U$76,'Coverage Indicators - Section D'!$B$45:$B$226&amp;'Coverage Indicators - Section D'!$I$45:$I$226,0)),""),"")</f>
        <v>332436.5</v>
      </c>
      <c r="U84" s="278">
        <f t="array" ref="U84">IFERROR(IF(INDEX('Coverage Indicators - Section D'!F$45:F$226,MATCH('Print View'!$A84&amp;'Print View'!$U$76,'Coverage Indicators - Section D'!$B$45:$B$226&amp;'Coverage Indicators - Section D'!$I$45:$I$226,0))&lt;&gt;0,INDEX('Coverage Indicators - Section D'!F$45:F$226,MATCH('Print View'!$A84&amp;'Print View'!$U$76,'Coverage Indicators - Section D'!$B$45:$B$226&amp;'Coverage Indicators - Section D'!$I$45:$I$226,0)),""),"")</f>
        <v>332436.5</v>
      </c>
      <c r="V84" s="278">
        <f t="array" ref="V84">IFERROR(IF(INDEX('Coverage Indicators - Section D'!G$45:G$226,MATCH('Print View'!$A84&amp;'Print View'!$U$76,'Coverage Indicators - Section D'!$B$45:$B$226&amp;'Coverage Indicators - Section D'!$I$45:$I$226,0))&lt;&gt;0,INDEX('Coverage Indicators - Section D'!G$45:G$226,MATCH('Print View'!$A84&amp;'Print View'!$U$76,'Coverage Indicators - Section D'!$B$45:$B$226&amp;'Coverage Indicators - Section D'!$I$45:$I$226,0)),""),"")</f>
        <v>100</v>
      </c>
      <c r="W84" s="279" t="str">
        <f t="array" ref="W84">IFERROR(IF(INDEX('Coverage Indicators - Section D'!H$45:H$226,MATCH('Print View'!$A84&amp;'Print View'!$U$76,'Coverage Indicators - Section D'!$B$45:$B$226&amp;'Coverage Indicators - Section D'!$I$45:$I$226,0))&lt;&gt;0,INDEX('Coverage Indicators - Section D'!H$45:H$226,MATCH('Print View'!$A84&amp;'Print View'!$U$76,'Coverage Indicators - Section D'!$B$45:$B$226&amp;'Coverage Indicators - Section D'!$I$45:$I$226,0)),""),"")</f>
        <v/>
      </c>
      <c r="X84" s="281"/>
      <c r="Y84" s="282"/>
      <c r="Z84" s="282"/>
      <c r="AA84" s="283"/>
      <c r="AB84" s="281"/>
      <c r="AC84" s="282"/>
      <c r="AD84" s="282"/>
      <c r="AE84" s="283"/>
      <c r="AF84" s="281"/>
      <c r="AG84" s="282"/>
      <c r="AH84" s="284"/>
      <c r="AI84" s="283"/>
      <c r="AJ84" s="285" t="str">
        <f>IFERROR(IF(INDEX('Coverage Indicators - Section D'!W$10:W$41,MATCH('Print View'!$A84,'Coverage Indicators - Section D'!$A$10:$A$41,0))&lt;&gt;0,INDEX('Coverage Indicators - Section D'!W$10:W$41,MATCH('Print View'!$A84,'Coverage Indicators - Section D'!$A$10:$A$41,0)),""),"")</f>
        <v>Numérateur =Nombre de cas de paludisme confirmés ayant reçu un traitement antipaludique de première intention, conformément à la politique nationale, dans la communauté
Dénominateur = Nombre de cas de paludisme confirmés dans la communauté.
Le secteur communautaire contribue à hauteur de 8% en 2018 (664873), 10% en 2019 (764604) et 12% en 2020 (862473). La stratégie du pays est de réaliser la stratégie communautaire au niveau des 30 districts pourvoyeurs de cas de paludisme.
L'appui des autres partenaires en ACT est assuré par USAID (2018:5530242; 2019:5401982;2020:5401982) et World Relief (2018:138025; 2019:26650 et 2020:53300 soit un total de 5668267 en 2018, 5428632 en 2019 et 5445282 en 2020. Le secteur communautaire utilisera 8% en 2018; 10% en 2019 et 12% en 2020 des ACTs.
Le Gouvernement ne contribue pas à l'achat des ACTs.
Les cibles sont alignées avec le liste de produits de sante</v>
      </c>
    </row>
    <row r="85" spans="1:36" s="204" customFormat="1" ht="173.25" x14ac:dyDescent="0.25">
      <c r="A85" s="220">
        <v>7</v>
      </c>
      <c r="B85" s="194" t="str">
        <f>IFERROR(IF(INDEX('Coverage Indicators - Section D'!B$10:B$41,MATCH('Print View'!$A85,'Coverage Indicators - Section D'!$A$10:$A$41,0))&lt;&gt;0,INDEX('Coverage Indicators - Section D'!B$10:B$41,MATCH('Print View'!$A85,'Coverage Indicators - Section D'!$A$10:$A$41,0)),""),"")</f>
        <v>Prise en charge</v>
      </c>
      <c r="C85" s="194" t="str">
        <f>IFERROR(IF(INDEX('Coverage Indicators - Section D'!C$10:C$41,MATCH('Print View'!$A85,'Coverage Indicators - Section D'!$A$10:$A$41,0))&lt;&gt;0,INDEX('Coverage Indicators - Section D'!C$10:C$41,MATCH('Print View'!$A85,'Coverage Indicators - Section D'!$A$10:$A$41,0)),""),"")</f>
        <v>CM-3c: Proportion de cas de paludisme estimés (présumés et confirmés) ayant reçu un traitement antipaludique de première intention dans des établissements de santé privés</v>
      </c>
      <c r="D85" s="194" t="str">
        <f>IFERROR(IF(INDEX('Coverage Indicators - Section D'!D$10:D$41,MATCH('Print View'!$A85,'Coverage Indicators - Section D'!$A$10:$A$41,0))&lt;&gt;0,INDEX('Coverage Indicators - Section D'!D$10:D$41,MATCH('Print View'!$A85,'Coverage Indicators - Section D'!$A$10:$A$41,0)),""),"")</f>
        <v/>
      </c>
      <c r="E85" s="194">
        <f>IFERROR(IF(INDEX('Coverage Indicators - Section D'!E$10:E$41,MATCH('Print View'!$A85,'Coverage Indicators - Section D'!$A$10:$A$41,0))&lt;&gt;0,INDEX('Coverage Indicators - Section D'!E$10:E$41,MATCH('Print View'!$A85,'Coverage Indicators - Section D'!$A$10:$A$41,0)),""),"")</f>
        <v>94012</v>
      </c>
      <c r="F85" s="194">
        <f>IFERROR(IF(INDEX('Coverage Indicators - Section D'!F$10:F$41,MATCH('Print View'!$A85,'Coverage Indicators - Section D'!$A$10:$A$41,0))&lt;&gt;0,INDEX('Coverage Indicators - Section D'!F$10:F$41,MATCH('Print View'!$A85,'Coverage Indicators - Section D'!$A$10:$A$41,0)),""),"")</f>
        <v>205031</v>
      </c>
      <c r="G85" s="194">
        <f>IFERROR(IF(INDEX('Coverage Indicators - Section D'!G$10:G$41,MATCH('Print View'!$A85,'Coverage Indicators - Section D'!$A$10:$A$41,0))&lt;&gt;0,INDEX('Coverage Indicators - Section D'!G$10:G$41,MATCH('Print View'!$A85,'Coverage Indicators - Section D'!$A$10:$A$41,0)),""),"")</f>
        <v>45.852578390584839</v>
      </c>
      <c r="H85" s="194" t="str">
        <f>IFERROR(IF(INDEX('Coverage Indicators - Section D'!H$10:H$41,MATCH('Print View'!$A85,'Coverage Indicators - Section D'!$A$10:$A$41,0))&lt;&gt;0,INDEX('Coverage Indicators - Section D'!H$10:H$41,MATCH('Print View'!$A85,'Coverage Indicators - Section D'!$A$10:$A$41,0)),""),"")</f>
        <v>2016</v>
      </c>
      <c r="I85" s="194" t="str">
        <f>IFERROR(IF(INDEX('Coverage Indicators - Section D'!P$10:P$41,MATCH('Print View'!$A85,'Coverage Indicators - Section D'!$A$10:$A$41,0))&lt;&gt;0,INDEX('Coverage Indicators - Section D'!P$10:P$41,MATCH('Print View'!$A85,'Coverage Indicators - Section D'!$A$10:$A$41,0)),""),"")</f>
        <v>DSNIS</v>
      </c>
      <c r="J85" s="194" t="str">
        <f>IFERROR(IF(INDEX('Coverage Indicators - Section D'!Q$10:Q$41,MATCH('Print View'!$A85,'Coverage Indicators - Section D'!$A$10:$A$41,0))&lt;&gt;0,INDEX('Coverage Indicators - Section D'!Q$10:Q$41,MATCH('Print View'!$A85,'Coverage Indicators - Section D'!$A$10:$A$41,0)),""),"")</f>
        <v>Age</v>
      </c>
      <c r="K85" s="194" t="str">
        <f>IFERROR(IF(INDEX('Coverage Indicators - Section D'!R$10:R$41,MATCH('Print View'!$A85,'Coverage Indicators - Section D'!$A$10:$A$41,0))&lt;&gt;0,INDEX('Coverage Indicators - Section D'!R$10:R$41,MATCH('Print View'!$A85,'Coverage Indicators - Section D'!$A$10:$A$41,0)),""),"")</f>
        <v/>
      </c>
      <c r="L85" s="194" t="str">
        <f>IFERROR(IF(INDEX('Coverage Indicators - Section D'!S$10:S$41,MATCH('Print View'!$A85,'Coverage Indicators - Section D'!$A$10:$A$41,0))&lt;&gt;0,INDEX('Coverage Indicators - Section D'!S$10:S$41,MATCH('Print View'!$A85,'Coverage Indicators - Section D'!$A$10:$A$41,0)),""),"")</f>
        <v/>
      </c>
      <c r="M85" s="194" t="str">
        <f>IFERROR(IF(INDEX('Coverage Indicators - Section D'!#REF!,MATCH('Print View'!$A85,'Coverage Indicators - Section D'!$A$10:$A$41,0))&lt;&gt;0,INDEX('Coverage Indicators - Section D'!#REF!,MATCH('Print View'!$A85,'Coverage Indicators - Section D'!$A$10:$A$41,0)),""),"")</f>
        <v/>
      </c>
      <c r="N85" s="194" t="str">
        <f>IFERROR(IF(INDEX('Coverage Indicators - Section D'!U$10:U$41,MATCH('Print View'!$A85,'Coverage Indicators - Section D'!$A$10:$A$41,0))&lt;&gt;0,INDEX('Coverage Indicators - Section D'!U$10:U$41,MATCH('Print View'!$A85,'Coverage Indicators - Section D'!$A$10:$A$41,0)),""),"")</f>
        <v>National</v>
      </c>
      <c r="O85" s="194" t="str">
        <f>IFERROR(IF(INDEX('Coverage Indicators - Section D'!V$10:V$41,MATCH('Print View'!$A85,'Coverage Indicators - Section D'!$A$10:$A$41,0))&lt;&gt;0,INDEX('Coverage Indicators - Section D'!V$10:V$41,MATCH('Print View'!$A85,'Coverage Indicators - Section D'!$A$10:$A$41,0)),""),"")</f>
        <v>N-Non-cumulative</v>
      </c>
      <c r="P85" s="213">
        <f t="array" ref="P85">IFERROR(IF(INDEX('Coverage Indicators - Section D'!E$45:E$226,MATCH('Print View'!$A85&amp;'Print View'!$Q$76,'Coverage Indicators - Section D'!$B$45:$B$226&amp;'Coverage Indicators - Section D'!$I$45:$I$226,0))&lt;&gt;0,INDEX('Coverage Indicators - Section D'!E$45:E$226,MATCH('Print View'!$A85&amp;'Print View'!$Q$76,'Coverage Indicators - Section D'!$B$45:$B$226&amp;'Coverage Indicators - Section D'!$I$45:$I$226,0)),""),"")</f>
        <v>249327</v>
      </c>
      <c r="Q85" s="200">
        <f t="array" ref="Q85">IFERROR(IF(INDEX('Coverage Indicators - Section D'!F$45:F$226,MATCH('Print View'!$A85&amp;'Print View'!$Q$76,'Coverage Indicators - Section D'!$B$45:$B$226&amp;'Coverage Indicators - Section D'!$I$45:$I$226,0))&lt;&gt;0,INDEX('Coverage Indicators - Section D'!F$45:F$226,MATCH('Print View'!$A85&amp;'Print View'!$Q$76,'Coverage Indicators - Section D'!$B$45:$B$226&amp;'Coverage Indicators - Section D'!$I$45:$I$226,0)),""),"")</f>
        <v>249327</v>
      </c>
      <c r="R85" s="200">
        <f t="array" ref="R85">IFERROR(IF(INDEX('Coverage Indicators - Section D'!G$45:G$226,MATCH('Print View'!$A85&amp;'Print View'!$Q$76,'Coverage Indicators - Section D'!$B$45:$B$226&amp;'Coverage Indicators - Section D'!$I$45:$I$226,0))&lt;&gt;0,INDEX('Coverage Indicators - Section D'!G$45:G$226,MATCH('Print View'!$A85&amp;'Print View'!$Q$76,'Coverage Indicators - Section D'!$B$45:$B$226&amp;'Coverage Indicators - Section D'!$I$45:$I$226,0)),""),"")</f>
        <v>100</v>
      </c>
      <c r="S85" s="202" t="str">
        <f t="array" ref="S85">IFERROR(IF(INDEX('Coverage Indicators - Section D'!H$45:H$226,MATCH('Print View'!$A85&amp;'Print View'!$Q$76,'Coverage Indicators - Section D'!$B$45:$B$226&amp;'Coverage Indicators - Section D'!$I$45:$I$226,0))&lt;&gt;0,INDEX('Coverage Indicators - Section D'!H$45:H$226,MATCH('Print View'!$A85&amp;'Print View'!$Q$76,'Coverage Indicators - Section D'!$B$45:$B$226&amp;'Coverage Indicators - Section D'!$I$45:$I$226,0)),""),"")</f>
        <v/>
      </c>
      <c r="T85" s="199">
        <f t="array" ref="T85">IFERROR(IF(INDEX('Coverage Indicators - Section D'!E$45:E$226,MATCH('Print View'!$A85&amp;'Print View'!$U$76,'Coverage Indicators - Section D'!$B$45:$B$226&amp;'Coverage Indicators - Section D'!$I$45:$I$226,0))&lt;&gt;0,INDEX('Coverage Indicators - Section D'!E$45:E$226,MATCH('Print View'!$A85&amp;'Print View'!$U$76,'Coverage Indicators - Section D'!$B$45:$B$226&amp;'Coverage Indicators - Section D'!$I$45:$I$226,0)),""),"")</f>
        <v>249327</v>
      </c>
      <c r="U85" s="200">
        <f t="array" ref="U85">IFERROR(IF(INDEX('Coverage Indicators - Section D'!F$45:F$226,MATCH('Print View'!$A85&amp;'Print View'!$U$76,'Coverage Indicators - Section D'!$B$45:$B$226&amp;'Coverage Indicators - Section D'!$I$45:$I$226,0))&lt;&gt;0,INDEX('Coverage Indicators - Section D'!F$45:F$226,MATCH('Print View'!$A85&amp;'Print View'!$U$76,'Coverage Indicators - Section D'!$B$45:$B$226&amp;'Coverage Indicators - Section D'!$I$45:$I$226,0)),""),"")</f>
        <v>249327</v>
      </c>
      <c r="V85" s="200">
        <f t="array" ref="V85">IFERROR(IF(INDEX('Coverage Indicators - Section D'!G$45:G$226,MATCH('Print View'!$A85&amp;'Print View'!$U$76,'Coverage Indicators - Section D'!$B$45:$B$226&amp;'Coverage Indicators - Section D'!$I$45:$I$226,0))&lt;&gt;0,INDEX('Coverage Indicators - Section D'!G$45:G$226,MATCH('Print View'!$A85&amp;'Print View'!$U$76,'Coverage Indicators - Section D'!$B$45:$B$226&amp;'Coverage Indicators - Section D'!$I$45:$I$226,0)),""),"")</f>
        <v>100</v>
      </c>
      <c r="W85" s="202" t="str">
        <f t="array" ref="W85">IFERROR(IF(INDEX('Coverage Indicators - Section D'!H$45:H$226,MATCH('Print View'!$A85&amp;'Print View'!$U$76,'Coverage Indicators - Section D'!$B$45:$B$226&amp;'Coverage Indicators - Section D'!$I$45:$I$226,0))&lt;&gt;0,INDEX('Coverage Indicators - Section D'!H$45:H$226,MATCH('Print View'!$A85&amp;'Print View'!$U$76,'Coverage Indicators - Section D'!$B$45:$B$226&amp;'Coverage Indicators - Section D'!$I$45:$I$226,0)),""),"")</f>
        <v/>
      </c>
      <c r="X85" s="198"/>
      <c r="Y85" s="196"/>
      <c r="Z85" s="196"/>
      <c r="AA85" s="197"/>
      <c r="AB85" s="198"/>
      <c r="AC85" s="196"/>
      <c r="AD85" s="196"/>
      <c r="AE85" s="197"/>
      <c r="AF85" s="198"/>
      <c r="AG85" s="196"/>
      <c r="AH85" s="205"/>
      <c r="AI85" s="197"/>
      <c r="AJ85" s="203" t="str">
        <f>IFERROR(IF(INDEX('Coverage Indicators - Section D'!W$10:W$41,MATCH('Print View'!$A85,'Coverage Indicators - Section D'!$A$10:$A$41,0))&lt;&gt;0,INDEX('Coverage Indicators - Section D'!W$10:W$41,MATCH('Print View'!$A85,'Coverage Indicators - Section D'!$A$10:$A$41,0)),""),"")</f>
        <v>Numérateur =Nombre de cas de paludisme confirmés ayant reçu un traitement antipaludique de première intention, conformément à la politique nationale, dans des établissements de santé du secteur privé
Dénominateur = Nombre de cas de paludisme confirmés dans les établissements du secteur privé. Le secteur privé contribue à hauteur de 5,8% soit 498654 cas en 2018, de 6,8%  soit 535222 cas en 2019 et de 7,8% soit 574982 cas en 2020.
L'appui des autres partenaires en ACT est assuré par USAID (2018:5530242; 2019:5401982;2020:5401982) et World Relief (2018:138025; 2019:26650 et 2020:53300 soit un total de 5668267 en 2018, 5428632 en 2019 et 5445282 en 2020. Le secteur privé utilisera 6% en 2018; 7% en 2019 et 8% en 2020 des ACTs.
Les cibles sont alignées avec le liste de produits de sante</v>
      </c>
    </row>
    <row r="86" spans="1:36" s="204" customFormat="1" ht="409.5" x14ac:dyDescent="0.25">
      <c r="A86" s="220">
        <v>8</v>
      </c>
      <c r="B86" s="276" t="str">
        <f>IFERROR(IF(INDEX('Coverage Indicators - Section D'!B$10:B$41,MATCH('Print View'!$A86,'Coverage Indicators - Section D'!$A$10:$A$41,0))&lt;&gt;0,INDEX('Coverage Indicators - Section D'!B$10:B$41,MATCH('Print View'!$A86,'Coverage Indicators - Section D'!$A$10:$A$41,0)),""),"")</f>
        <v>Prise en charge</v>
      </c>
      <c r="C86" s="276" t="str">
        <f>IFERROR(IF(INDEX('Coverage Indicators - Section D'!C$10:C$41,MATCH('Print View'!$A86,'Coverage Indicators - Section D'!$A$10:$A$41,0))&lt;&gt;0,INDEX('Coverage Indicators - Section D'!C$10:C$41,MATCH('Print View'!$A86,'Coverage Indicators - Section D'!$A$10:$A$41,0)),""),"")</f>
        <v/>
      </c>
      <c r="D86" s="276" t="str">
        <f>IFERROR(IF(INDEX('Coverage Indicators - Section D'!D$10:D$41,MATCH('Print View'!$A86,'Coverage Indicators - Section D'!$A$10:$A$41,0))&lt;&gt;0,INDEX('Coverage Indicators - Section D'!D$10:D$41,MATCH('Print View'!$A86,'Coverage Indicators - Section D'!$A$10:$A$41,0)),""),"")</f>
        <v>CM - autre1: Pourcentage d'ASC n'ayant pas connu de rupture de stock au cours de la periode pour les ACT et TDRs dans les 30 districts sanitaires faisant l'iCCM</v>
      </c>
      <c r="E86" s="276">
        <f>IFERROR(IF(INDEX('Coverage Indicators - Section D'!E$10:E$41,MATCH('Print View'!$A86,'Coverage Indicators - Section D'!$A$10:$A$41,0))&lt;&gt;0,INDEX('Coverage Indicators - Section D'!E$10:E$41,MATCH('Print View'!$A86,'Coverage Indicators - Section D'!$A$10:$A$41,0)),""),"")</f>
        <v>159</v>
      </c>
      <c r="F86" s="276">
        <f>IFERROR(IF(INDEX('Coverage Indicators - Section D'!F$10:F$41,MATCH('Print View'!$A86,'Coverage Indicators - Section D'!$A$10:$A$41,0))&lt;&gt;0,INDEX('Coverage Indicators - Section D'!F$10:F$41,MATCH('Print View'!$A86,'Coverage Indicators - Section D'!$A$10:$A$41,0)),""),"")</f>
        <v>268</v>
      </c>
      <c r="G86" s="276">
        <f>IFERROR(IF(INDEX('Coverage Indicators - Section D'!G$10:G$41,MATCH('Print View'!$A86,'Coverage Indicators - Section D'!$A$10:$A$41,0))&lt;&gt;0,INDEX('Coverage Indicators - Section D'!G$10:G$41,MATCH('Print View'!$A86,'Coverage Indicators - Section D'!$A$10:$A$41,0)),""),"")</f>
        <v>59.328358208955223</v>
      </c>
      <c r="H86" s="276" t="str">
        <f>IFERROR(IF(INDEX('Coverage Indicators - Section D'!H$10:H$41,MATCH('Print View'!$A86,'Coverage Indicators - Section D'!$A$10:$A$41,0))&lt;&gt;0,INDEX('Coverage Indicators - Section D'!H$10:H$41,MATCH('Print View'!$A86,'Coverage Indicators - Section D'!$A$10:$A$41,0)),""),"")</f>
        <v>2016</v>
      </c>
      <c r="I86" s="276" t="str">
        <f>IFERROR(IF(INDEX('Coverage Indicators - Section D'!P$10:P$41,MATCH('Print View'!$A86,'Coverage Indicators - Section D'!$A$10:$A$41,0))&lt;&gt;0,INDEX('Coverage Indicators - Section D'!P$10:P$41,MATCH('Print View'!$A86,'Coverage Indicators - Section D'!$A$10:$A$41,0)),""),"")</f>
        <v>Données des encadreurs régionaux des ASC (Caritas)</v>
      </c>
      <c r="J86" s="276" t="str">
        <f>IFERROR(IF(INDEX('Coverage Indicators - Section D'!Q$10:Q$41,MATCH('Print View'!$A86,'Coverage Indicators - Section D'!$A$10:$A$41,0))&lt;&gt;0,INDEX('Coverage Indicators - Section D'!Q$10:Q$41,MATCH('Print View'!$A86,'Coverage Indicators - Section D'!$A$10:$A$41,0)),""),"")</f>
        <v/>
      </c>
      <c r="K86" s="276" t="str">
        <f>IFERROR(IF(INDEX('Coverage Indicators - Section D'!R$10:R$41,MATCH('Print View'!$A86,'Coverage Indicators - Section D'!$A$10:$A$41,0))&lt;&gt;0,INDEX('Coverage Indicators - Section D'!R$10:R$41,MATCH('Print View'!$A86,'Coverage Indicators - Section D'!$A$10:$A$41,0)),""),"")</f>
        <v/>
      </c>
      <c r="L86" s="276" t="str">
        <f>IFERROR(IF(INDEX('Coverage Indicators - Section D'!S$10:S$41,MATCH('Print View'!$A86,'Coverage Indicators - Section D'!$A$10:$A$41,0))&lt;&gt;0,INDEX('Coverage Indicators - Section D'!S$10:S$41,MATCH('Print View'!$A86,'Coverage Indicators - Section D'!$A$10:$A$41,0)),""),"")</f>
        <v/>
      </c>
      <c r="M86" s="276" t="str">
        <f>IFERROR(IF(INDEX('Coverage Indicators - Section D'!#REF!,MATCH('Print View'!$A86,'Coverage Indicators - Section D'!$A$10:$A$41,0))&lt;&gt;0,INDEX('Coverage Indicators - Section D'!#REF!,MATCH('Print View'!$A86,'Coverage Indicators - Section D'!$A$10:$A$41,0)),""),"")</f>
        <v/>
      </c>
      <c r="N86" s="276" t="str">
        <f>IFERROR(IF(INDEX('Coverage Indicators - Section D'!U$10:U$41,MATCH('Print View'!$A86,'Coverage Indicators - Section D'!$A$10:$A$41,0))&lt;&gt;0,INDEX('Coverage Indicators - Section D'!U$10:U$41,MATCH('Print View'!$A86,'Coverage Indicators - Section D'!$A$10:$A$41,0)),""),"")</f>
        <v/>
      </c>
      <c r="O86" s="276" t="str">
        <f>IFERROR(IF(INDEX('Coverage Indicators - Section D'!V$10:V$41,MATCH('Print View'!$A86,'Coverage Indicators - Section D'!$A$10:$A$41,0))&lt;&gt;0,INDEX('Coverage Indicators - Section D'!V$10:V$41,MATCH('Print View'!$A86,'Coverage Indicators - Section D'!$A$10:$A$41,0)),""),"")</f>
        <v>N-Non-cumulative</v>
      </c>
      <c r="P86" s="277">
        <f t="array" ref="P86">IFERROR(IF(INDEX('Coverage Indicators - Section D'!E$45:E$226,MATCH('Print View'!$A86&amp;'Print View'!$Q$76,'Coverage Indicators - Section D'!$B$45:$B$226&amp;'Coverage Indicators - Section D'!$I$45:$I$226,0))&lt;&gt;0,INDEX('Coverage Indicators - Section D'!E$45:E$226,MATCH('Print View'!$A86&amp;'Print View'!$Q$76,'Coverage Indicators - Section D'!$B$45:$B$226&amp;'Coverage Indicators - Section D'!$I$45:$I$226,0)),""),"")</f>
        <v>3479.2</v>
      </c>
      <c r="Q86" s="278">
        <f t="array" ref="Q86">IFERROR(IF(INDEX('Coverage Indicators - Section D'!F$45:F$226,MATCH('Print View'!$A86&amp;'Print View'!$Q$76,'Coverage Indicators - Section D'!$B$45:$B$226&amp;'Coverage Indicators - Section D'!$I$45:$I$226,0))&lt;&gt;0,INDEX('Coverage Indicators - Section D'!F$45:F$226,MATCH('Print View'!$A86&amp;'Print View'!$Q$76,'Coverage Indicators - Section D'!$B$45:$B$226&amp;'Coverage Indicators - Section D'!$I$45:$I$226,0)),""),"")</f>
        <v>4349</v>
      </c>
      <c r="R86" s="278">
        <f t="array" ref="R86">IFERROR(IF(INDEX('Coverage Indicators - Section D'!G$45:G$226,MATCH('Print View'!$A86&amp;'Print View'!$Q$76,'Coverage Indicators - Section D'!$B$45:$B$226&amp;'Coverage Indicators - Section D'!$I$45:$I$226,0))&lt;&gt;0,INDEX('Coverage Indicators - Section D'!G$45:G$226,MATCH('Print View'!$A86&amp;'Print View'!$Q$76,'Coverage Indicators - Section D'!$B$45:$B$226&amp;'Coverage Indicators - Section D'!$I$45:$I$226,0)),""),"")</f>
        <v>80</v>
      </c>
      <c r="S86" s="279" t="str">
        <f t="array" ref="S86">IFERROR(IF(INDEX('Coverage Indicators - Section D'!H$45:H$226,MATCH('Print View'!$A86&amp;'Print View'!$Q$76,'Coverage Indicators - Section D'!$B$45:$B$226&amp;'Coverage Indicators - Section D'!$I$45:$I$226,0))&lt;&gt;0,INDEX('Coverage Indicators - Section D'!H$45:H$226,MATCH('Print View'!$A86&amp;'Print View'!$Q$76,'Coverage Indicators - Section D'!$B$45:$B$226&amp;'Coverage Indicators - Section D'!$I$45:$I$226,0)),""),"")</f>
        <v/>
      </c>
      <c r="T86" s="280">
        <f t="array" ref="T86">IFERROR(IF(INDEX('Coverage Indicators - Section D'!E$45:E$226,MATCH('Print View'!$A86&amp;'Print View'!$U$76,'Coverage Indicators - Section D'!$B$45:$B$226&amp;'Coverage Indicators - Section D'!$I$45:$I$226,0))&lt;&gt;0,INDEX('Coverage Indicators - Section D'!E$45:E$226,MATCH('Print View'!$A86&amp;'Print View'!$U$76,'Coverage Indicators - Section D'!$B$45:$B$226&amp;'Coverage Indicators - Section D'!$I$45:$I$226,0)),""),"")</f>
        <v>3479.2</v>
      </c>
      <c r="U86" s="278">
        <f t="array" ref="U86">IFERROR(IF(INDEX('Coverage Indicators - Section D'!F$45:F$226,MATCH('Print View'!$A86&amp;'Print View'!$U$76,'Coverage Indicators - Section D'!$B$45:$B$226&amp;'Coverage Indicators - Section D'!$I$45:$I$226,0))&lt;&gt;0,INDEX('Coverage Indicators - Section D'!F$45:F$226,MATCH('Print View'!$A86&amp;'Print View'!$U$76,'Coverage Indicators - Section D'!$B$45:$B$226&amp;'Coverage Indicators - Section D'!$I$45:$I$226,0)),""),"")</f>
        <v>4349</v>
      </c>
      <c r="V86" s="278">
        <f t="array" ref="V86">IFERROR(IF(INDEX('Coverage Indicators - Section D'!G$45:G$226,MATCH('Print View'!$A86&amp;'Print View'!$U$76,'Coverage Indicators - Section D'!$B$45:$B$226&amp;'Coverage Indicators - Section D'!$I$45:$I$226,0))&lt;&gt;0,INDEX('Coverage Indicators - Section D'!G$45:G$226,MATCH('Print View'!$A86&amp;'Print View'!$U$76,'Coverage Indicators - Section D'!$B$45:$B$226&amp;'Coverage Indicators - Section D'!$I$45:$I$226,0)),""),"")</f>
        <v>80</v>
      </c>
      <c r="W86" s="279" t="str">
        <f t="array" ref="W86">IFERROR(IF(INDEX('Coverage Indicators - Section D'!H$45:H$226,MATCH('Print View'!$A86&amp;'Print View'!$U$76,'Coverage Indicators - Section D'!$B$45:$B$226&amp;'Coverage Indicators - Section D'!$I$45:$I$226,0))&lt;&gt;0,INDEX('Coverage Indicators - Section D'!H$45:H$226,MATCH('Print View'!$A86&amp;'Print View'!$U$76,'Coverage Indicators - Section D'!$B$45:$B$226&amp;'Coverage Indicators - Section D'!$I$45:$I$226,0)),""),"")</f>
        <v/>
      </c>
      <c r="X86" s="281"/>
      <c r="Y86" s="282"/>
      <c r="Z86" s="282"/>
      <c r="AA86" s="283"/>
      <c r="AB86" s="281"/>
      <c r="AC86" s="282"/>
      <c r="AD86" s="282"/>
      <c r="AE86" s="283"/>
      <c r="AF86" s="281"/>
      <c r="AG86" s="282"/>
      <c r="AH86" s="284"/>
      <c r="AI86" s="283"/>
      <c r="AJ86" s="285" t="str">
        <f>IFERROR(IF(INDEX('Coverage Indicators - Section D'!W$10:W$41,MATCH('Print View'!$A86,'Coverage Indicators - Section D'!$A$10:$A$41,0))&lt;&gt;0,INDEX('Coverage Indicators - Section D'!W$10:W$41,MATCH('Print View'!$A86,'Coverage Indicators - Section D'!$A$10:$A$41,0)),""),"")</f>
        <v>Numérateur : Nombre d'ASC mettant en oeuvre l'iCCM n'ayant pas connu de rupture de stock durant le semestre pour les ACT et les TDRs, dans les 30 districts mettant en oeuvre l'ICCM .                                                                                                                                                                         
Dénominateur : 4.349 ASC à partir de 2018 ( ASC mettant en oeuvre l'iCCM dans 30 DS selon le protocole nationale mis en place pour mener des activités iCCM).
La valeur de base se rapporte aux 12 districts financés par le FM.  Le dénominateur de la valeur de base est bas (268 au  lieu de 1290), dû aux retards de mise en oeuvre (4 sur 12 districts ayant démarré la mise en oeuvre).  Les cibles se réfèrent aux DS financés par tous les partenaires (total de 30 ou 28 - à confirmer durant la mise en oeuvre). 
A la fin du 2ème semestre de 2016, sur 12 districts où l'iCCM est subventionné par le Fonds mondial,  cette intervention était opérationnelle dans 4 DS seulement  (Bubanza, Butezi, Mutaho et Mpanda) qui totalisent 268 ASC. Parmi ceux-ci, 159 ASC n'ont pas connu de rupture de stock en ACT et TDRs. Actuellement, CARITAS couvre 12 districts avec 1290 ASC. Pour les activités de suivi-évaluation, CARITAS Burundi compte apporter son appui dans tous les 30 districts qui mettent en oeuvre l'iCCM à partir de 2018 qui totalisent 4349 ASC. Les cibles actuelles sont basées sur une hypothèse que pour les années 2018, 2019 et 2020 les ASC n'ayant pas connu de rupture de stock seront respectivement de 80%, 85% et 90%.
Une rupture de stocks est définie comme étant au moins 1 jour sans ACT durant le mois pour s'aligner à la définition  internationale.
Le rapportage par les ASC étant mensuel, le numérateur sera la moyenne mensuelle des ASC sans rupture de stocks pour les ACT et TDRs, Cette moyenne sera faite sur 6 mois pour chaque semestre. Le PNILP a convenu que dans la communauté, la rupture de stock est constatée pour 1 jour ou plus sans ACT ou TDR pendant le mois.
Les cibles sont alignées avec le liste de produits de sante.</v>
      </c>
    </row>
    <row r="87" spans="1:36" s="204" customFormat="1" ht="252" x14ac:dyDescent="0.25">
      <c r="A87" s="219">
        <v>9</v>
      </c>
      <c r="B87" s="194" t="str">
        <f>IFERROR(IF(INDEX('Coverage Indicators - Section D'!B$10:B$41,MATCH('Print View'!$A87,'Coverage Indicators - Section D'!$A$10:$A$41,0))&lt;&gt;0,INDEX('Coverage Indicators - Section D'!B$10:B$41,MATCH('Print View'!$A87,'Coverage Indicators - Section D'!$A$10:$A$41,0)),""),"")</f>
        <v>Interventions de prévention spécifiques</v>
      </c>
      <c r="C87" s="194" t="str">
        <f>IFERROR(IF(INDEX('Coverage Indicators - Section D'!C$10:C$41,MATCH('Print View'!$A87,'Coverage Indicators - Section D'!$A$10:$A$41,0))&lt;&gt;0,INDEX('Coverage Indicators - Section D'!C$10:C$41,MATCH('Print View'!$A87,'Coverage Indicators - Section D'!$A$10:$A$41,0)),""),"")</f>
        <v>SPI-1: Pourcentage de femmes bénéficiant de services de soins prénatals ayant reçu au moins 3 doses de traitement préventif intermittent</v>
      </c>
      <c r="D87" s="194" t="str">
        <f>IFERROR(IF(INDEX('Coverage Indicators - Section D'!D$10:D$41,MATCH('Print View'!$A87,'Coverage Indicators - Section D'!$A$10:$A$41,0))&lt;&gt;0,INDEX('Coverage Indicators - Section D'!D$10:D$41,MATCH('Print View'!$A87,'Coverage Indicators - Section D'!$A$10:$A$41,0)),""),"")</f>
        <v/>
      </c>
      <c r="E87" s="194">
        <f>IFERROR(IF(INDEX('Coverage Indicators - Section D'!E$10:E$41,MATCH('Print View'!$A87,'Coverage Indicators - Section D'!$A$10:$A$41,0))&lt;&gt;0,INDEX('Coverage Indicators - Section D'!E$10:E$41,MATCH('Print View'!$A87,'Coverage Indicators - Section D'!$A$10:$A$41,0)),""),"")</f>
        <v>140741</v>
      </c>
      <c r="F87" s="194">
        <f>IFERROR(IF(INDEX('Coverage Indicators - Section D'!F$10:F$41,MATCH('Print View'!$A87,'Coverage Indicators - Section D'!$A$10:$A$41,0))&lt;&gt;0,INDEX('Coverage Indicators - Section D'!F$10:F$41,MATCH('Print View'!$A87,'Coverage Indicators - Section D'!$A$10:$A$41,0)),""),"")</f>
        <v>243404</v>
      </c>
      <c r="G87" s="194">
        <f>IFERROR(IF(INDEX('Coverage Indicators - Section D'!G$10:G$41,MATCH('Print View'!$A87,'Coverage Indicators - Section D'!$A$10:$A$41,0))&lt;&gt;0,INDEX('Coverage Indicators - Section D'!G$10:G$41,MATCH('Print View'!$A87,'Coverage Indicators - Section D'!$A$10:$A$41,0)),""),"")</f>
        <v>57.821974988085657</v>
      </c>
      <c r="H87" s="194" t="str">
        <f>IFERROR(IF(INDEX('Coverage Indicators - Section D'!H$10:H$41,MATCH('Print View'!$A87,'Coverage Indicators - Section D'!$A$10:$A$41,0))&lt;&gt;0,INDEX('Coverage Indicators - Section D'!H$10:H$41,MATCH('Print View'!$A87,'Coverage Indicators - Section D'!$A$10:$A$41,0)),""),"")</f>
        <v>2016</v>
      </c>
      <c r="I87" s="194" t="str">
        <f>IFERROR(IF(INDEX('Coverage Indicators - Section D'!P$10:P$41,MATCH('Print View'!$A87,'Coverage Indicators - Section D'!$A$10:$A$41,0))&lt;&gt;0,INDEX('Coverage Indicators - Section D'!P$10:P$41,MATCH('Print View'!$A87,'Coverage Indicators - Section D'!$A$10:$A$41,0)),""),"")</f>
        <v>Données rapportées par les BDS, S2</v>
      </c>
      <c r="J87" s="194" t="str">
        <f>IFERROR(IF(INDEX('Coverage Indicators - Section D'!Q$10:Q$41,MATCH('Print View'!$A87,'Coverage Indicators - Section D'!$A$10:$A$41,0))&lt;&gt;0,INDEX('Coverage Indicators - Section D'!Q$10:Q$41,MATCH('Print View'!$A87,'Coverage Indicators - Section D'!$A$10:$A$41,0)),""),"")</f>
        <v/>
      </c>
      <c r="K87" s="194" t="str">
        <f>IFERROR(IF(INDEX('Coverage Indicators - Section D'!R$10:R$41,MATCH('Print View'!$A87,'Coverage Indicators - Section D'!$A$10:$A$41,0))&lt;&gt;0,INDEX('Coverage Indicators - Section D'!R$10:R$41,MATCH('Print View'!$A87,'Coverage Indicators - Section D'!$A$10:$A$41,0)),""),"")</f>
        <v/>
      </c>
      <c r="L87" s="194" t="str">
        <f>IFERROR(IF(INDEX('Coverage Indicators - Section D'!S$10:S$41,MATCH('Print View'!$A87,'Coverage Indicators - Section D'!$A$10:$A$41,0))&lt;&gt;0,INDEX('Coverage Indicators - Section D'!S$10:S$41,MATCH('Print View'!$A87,'Coverage Indicators - Section D'!$A$10:$A$41,0)),""),"")</f>
        <v/>
      </c>
      <c r="M87" s="194" t="str">
        <f>IFERROR(IF(INDEX('Coverage Indicators - Section D'!#REF!,MATCH('Print View'!$A87,'Coverage Indicators - Section D'!$A$10:$A$41,0))&lt;&gt;0,INDEX('Coverage Indicators - Section D'!#REF!,MATCH('Print View'!$A87,'Coverage Indicators - Section D'!$A$10:$A$41,0)),""),"")</f>
        <v/>
      </c>
      <c r="N87" s="194" t="str">
        <f>IFERROR(IF(INDEX('Coverage Indicators - Section D'!U$10:U$41,MATCH('Print View'!$A87,'Coverage Indicators - Section D'!$A$10:$A$41,0))&lt;&gt;0,INDEX('Coverage Indicators - Section D'!U$10:U$41,MATCH('Print View'!$A87,'Coverage Indicators - Section D'!$A$10:$A$41,0)),""),"")</f>
        <v>National</v>
      </c>
      <c r="O87" s="194" t="str">
        <f>IFERROR(IF(INDEX('Coverage Indicators - Section D'!V$10:V$41,MATCH('Print View'!$A87,'Coverage Indicators - Section D'!$A$10:$A$41,0))&lt;&gt;0,INDEX('Coverage Indicators - Section D'!V$10:V$41,MATCH('Print View'!$A87,'Coverage Indicators - Section D'!$A$10:$A$41,0)),""),"")</f>
        <v>N-Non-cumulative</v>
      </c>
      <c r="P87" s="213">
        <f t="array" ref="P87">IFERROR(IF(INDEX('Coverage Indicators - Section D'!E$45:E$226,MATCH('Print View'!$A87&amp;'Print View'!$Q$76,'Coverage Indicators - Section D'!$B$45:$B$226&amp;'Coverage Indicators - Section D'!$I$45:$I$226,0))&lt;&gt;0,INDEX('Coverage Indicators - Section D'!E$45:E$226,MATCH('Print View'!$A87&amp;'Print View'!$Q$76,'Coverage Indicators - Section D'!$B$45:$B$226&amp;'Coverage Indicators - Section D'!$I$45:$I$226,0)),""),"")</f>
        <v>178909.76500000001</v>
      </c>
      <c r="Q87" s="200">
        <f t="array" ref="Q87">IFERROR(IF(INDEX('Coverage Indicators - Section D'!F$45:F$226,MATCH('Print View'!$A87&amp;'Print View'!$Q$76,'Coverage Indicators - Section D'!$B$45:$B$226&amp;'Coverage Indicators - Section D'!$I$45:$I$226,0))&lt;&gt;0,INDEX('Coverage Indicators - Section D'!F$45:F$226,MATCH('Print View'!$A87&amp;'Print View'!$Q$76,'Coverage Indicators - Section D'!$B$45:$B$226&amp;'Coverage Indicators - Section D'!$I$45:$I$226,0)),""),"")</f>
        <v>267029.5</v>
      </c>
      <c r="R87" s="200">
        <f t="array" ref="R87">IFERROR(IF(INDEX('Coverage Indicators - Section D'!G$45:G$226,MATCH('Print View'!$A87&amp;'Print View'!$Q$76,'Coverage Indicators - Section D'!$B$45:$B$226&amp;'Coverage Indicators - Section D'!$I$45:$I$226,0))&lt;&gt;0,INDEX('Coverage Indicators - Section D'!G$45:G$226,MATCH('Print View'!$A87&amp;'Print View'!$Q$76,'Coverage Indicators - Section D'!$B$45:$B$226&amp;'Coverage Indicators - Section D'!$I$45:$I$226,0)),""),"")</f>
        <v>67</v>
      </c>
      <c r="S87" s="202" t="str">
        <f t="array" ref="S87">IFERROR(IF(INDEX('Coverage Indicators - Section D'!H$45:H$226,MATCH('Print View'!$A87&amp;'Print View'!$Q$76,'Coverage Indicators - Section D'!$B$45:$B$226&amp;'Coverage Indicators - Section D'!$I$45:$I$226,0))&lt;&gt;0,INDEX('Coverage Indicators - Section D'!H$45:H$226,MATCH('Print View'!$A87&amp;'Print View'!$Q$76,'Coverage Indicators - Section D'!$B$45:$B$226&amp;'Coverage Indicators - Section D'!$I$45:$I$226,0)),""),"")</f>
        <v/>
      </c>
      <c r="T87" s="199">
        <f t="array" ref="T87">IFERROR(IF(INDEX('Coverage Indicators - Section D'!E$45:E$226,MATCH('Print View'!$A87&amp;'Print View'!$U$76,'Coverage Indicators - Section D'!$B$45:$B$226&amp;'Coverage Indicators - Section D'!$I$45:$I$226,0))&lt;&gt;0,INDEX('Coverage Indicators - Section D'!E$45:E$226,MATCH('Print View'!$A87&amp;'Print View'!$U$76,'Coverage Indicators - Section D'!$B$45:$B$226&amp;'Coverage Indicators - Section D'!$I$45:$I$226,0)),""),"")</f>
        <v>178909.76500000001</v>
      </c>
      <c r="U87" s="200">
        <f t="array" ref="U87">IFERROR(IF(INDEX('Coverage Indicators - Section D'!F$45:F$226,MATCH('Print View'!$A87&amp;'Print View'!$U$76,'Coverage Indicators - Section D'!$B$45:$B$226&amp;'Coverage Indicators - Section D'!$I$45:$I$226,0))&lt;&gt;0,INDEX('Coverage Indicators - Section D'!F$45:F$226,MATCH('Print View'!$A87&amp;'Print View'!$U$76,'Coverage Indicators - Section D'!$B$45:$B$226&amp;'Coverage Indicators - Section D'!$I$45:$I$226,0)),""),"")</f>
        <v>267029.5</v>
      </c>
      <c r="V87" s="200">
        <f t="array" ref="V87">IFERROR(IF(INDEX('Coverage Indicators - Section D'!G$45:G$226,MATCH('Print View'!$A87&amp;'Print View'!$U$76,'Coverage Indicators - Section D'!$B$45:$B$226&amp;'Coverage Indicators - Section D'!$I$45:$I$226,0))&lt;&gt;0,INDEX('Coverage Indicators - Section D'!G$45:G$226,MATCH('Print View'!$A87&amp;'Print View'!$U$76,'Coverage Indicators - Section D'!$B$45:$B$226&amp;'Coverage Indicators - Section D'!$I$45:$I$226,0)),""),"")</f>
        <v>67</v>
      </c>
      <c r="W87" s="202" t="str">
        <f t="array" ref="W87">IFERROR(IF(INDEX('Coverage Indicators - Section D'!H$45:H$226,MATCH('Print View'!$A87&amp;'Print View'!$U$76,'Coverage Indicators - Section D'!$B$45:$B$226&amp;'Coverage Indicators - Section D'!$I$45:$I$226,0))&lt;&gt;0,INDEX('Coverage Indicators - Section D'!H$45:H$226,MATCH('Print View'!$A87&amp;'Print View'!$U$76,'Coverage Indicators - Section D'!$B$45:$B$226&amp;'Coverage Indicators - Section D'!$I$45:$I$226,0)),""),"")</f>
        <v/>
      </c>
      <c r="X87" s="198"/>
      <c r="Y87" s="196"/>
      <c r="Z87" s="196"/>
      <c r="AA87" s="197"/>
      <c r="AB87" s="198"/>
      <c r="AC87" s="196"/>
      <c r="AD87" s="196"/>
      <c r="AE87" s="197"/>
      <c r="AF87" s="198"/>
      <c r="AG87" s="196"/>
      <c r="AH87" s="205"/>
      <c r="AI87" s="197"/>
      <c r="AJ87" s="203" t="str">
        <f>IFERROR(IF(INDEX('Coverage Indicators - Section D'!W$10:W$41,MATCH('Print View'!$A87,'Coverage Indicators - Section D'!$A$10:$A$41,0))&lt;&gt;0,INDEX('Coverage Indicators - Section D'!W$10:W$41,MATCH('Print View'!$A87,'Coverage Indicators - Section D'!$A$10:$A$41,0)),""),"")</f>
        <v>Numérateur = Nombre de femmes enceintes, fréquentant les centres de consultations prénatales, ayant reçu au moins trois doses de traitement préventif intermittent pour le paludisme
Dénominateur = Nombre de premières visites en centre de consultations prénatales.
La valeur de base se réfère aux résultats de S2 2016, tels que rapportés dans le PUDR.
Les grossesses attendues sont obtenues en multipliant la population totale par 5% (voir annuaire statistiques 2015) soit 534059 en 2018, 547666 en 2019 et 560779 en 2020. Les projections pour 2018, 2019 et 2020 ont pris comme base le taux de CPN3 en 2015 (66,5% du total des femmes en CPN1) et sont respectivement de 67% (357820), 68% (372413) et 70% (392545).
Selon les résultats préliminaires de l'EDS III, le % de femmes enceintes ayant reçu 3 doses ou plus de SP/Fansidar durant la grossesse est de 12.9%. (et 20.7% pour 2 doses ou plus, et 29.6% pour 1 dose ou plus).  La différence entre les deux sources de données est liée à la méthodologie (enquête ménages, et données de routine); des améliorations dans les données de routine pour mieux mesurer cet indicateur sont attendues, ainsi que des améliorations dans l'accès à la TPIg.</v>
      </c>
    </row>
    <row r="88" spans="1:36" s="204" customFormat="1" ht="204.75" x14ac:dyDescent="0.25">
      <c r="A88" s="220">
        <v>10</v>
      </c>
      <c r="B88" s="276" t="str">
        <f>IFERROR(IF(INDEX('Coverage Indicators - Section D'!B$10:B$41,MATCH('Print View'!$A88,'Coverage Indicators - Section D'!$A$10:$A$41,0))&lt;&gt;0,INDEX('Coverage Indicators - Section D'!B$10:B$41,MATCH('Print View'!$A88,'Coverage Indicators - Section D'!$A$10:$A$41,0)),""),"")</f>
        <v>Systèmes de santé résilients et pérennes : système de gestion de l'information sanitaire et suivi et évaluation</v>
      </c>
      <c r="C88" s="276" t="str">
        <f>IFERROR(IF(INDEX('Coverage Indicators - Section D'!C$10:C$41,MATCH('Print View'!$A88,'Coverage Indicators - Section D'!$A$10:$A$41,0))&lt;&gt;0,INDEX('Coverage Indicators - Section D'!C$10:C$41,MATCH('Print View'!$A88,'Coverage Indicators - Section D'!$A$10:$A$41,0)),""),"")</f>
        <v>M&amp;E-1: Pourcentage d’entités déclarantes présentant leurs rapports dans les délais selon les directives nationales</v>
      </c>
      <c r="D88" s="276" t="str">
        <f>IFERROR(IF(INDEX('Coverage Indicators - Section D'!D$10:D$41,MATCH('Print View'!$A88,'Coverage Indicators - Section D'!$A$10:$A$41,0))&lt;&gt;0,INDEX('Coverage Indicators - Section D'!D$10:D$41,MATCH('Print View'!$A88,'Coverage Indicators - Section D'!$A$10:$A$41,0)),""),"")</f>
        <v/>
      </c>
      <c r="E88" s="276">
        <f>IFERROR(IF(INDEX('Coverage Indicators - Section D'!E$10:E$41,MATCH('Print View'!$A88,'Coverage Indicators - Section D'!$A$10:$A$41,0))&lt;&gt;0,INDEX('Coverage Indicators - Section D'!E$10:E$41,MATCH('Print View'!$A88,'Coverage Indicators - Section D'!$A$10:$A$41,0)),""),"")</f>
        <v>951</v>
      </c>
      <c r="F88" s="276">
        <f>IFERROR(IF(INDEX('Coverage Indicators - Section D'!F$10:F$41,MATCH('Print View'!$A88,'Coverage Indicators - Section D'!$A$10:$A$41,0))&lt;&gt;0,INDEX('Coverage Indicators - Section D'!F$10:F$41,MATCH('Print View'!$A88,'Coverage Indicators - Section D'!$A$10:$A$41,0)),""),"")</f>
        <v>951</v>
      </c>
      <c r="G88" s="276">
        <f>IFERROR(IF(INDEX('Coverage Indicators - Section D'!G$10:G$41,MATCH('Print View'!$A88,'Coverage Indicators - Section D'!$A$10:$A$41,0))&lt;&gt;0,INDEX('Coverage Indicators - Section D'!G$10:G$41,MATCH('Print View'!$A88,'Coverage Indicators - Section D'!$A$10:$A$41,0)),""),"")</f>
        <v>100</v>
      </c>
      <c r="H88" s="276" t="str">
        <f>IFERROR(IF(INDEX('Coverage Indicators - Section D'!H$10:H$41,MATCH('Print View'!$A88,'Coverage Indicators - Section D'!$A$10:$A$41,0))&lt;&gt;0,INDEX('Coverage Indicators - Section D'!H$10:H$41,MATCH('Print View'!$A88,'Coverage Indicators - Section D'!$A$10:$A$41,0)),""),"")</f>
        <v>2016</v>
      </c>
      <c r="I88" s="276" t="str">
        <f>IFERROR(IF(INDEX('Coverage Indicators - Section D'!P$10:P$41,MATCH('Print View'!$A88,'Coverage Indicators - Section D'!$A$10:$A$41,0))&lt;&gt;0,INDEX('Coverage Indicators - Section D'!P$10:P$41,MATCH('Print View'!$A88,'Coverage Indicators - Section D'!$A$10:$A$41,0)),""),"")</f>
        <v>DSNIS</v>
      </c>
      <c r="J88" s="276" t="str">
        <f>IFERROR(IF(INDEX('Coverage Indicators - Section D'!Q$10:Q$41,MATCH('Print View'!$A88,'Coverage Indicators - Section D'!$A$10:$A$41,0))&lt;&gt;0,INDEX('Coverage Indicators - Section D'!Q$10:Q$41,MATCH('Print View'!$A88,'Coverage Indicators - Section D'!$A$10:$A$41,0)),""),"")</f>
        <v/>
      </c>
      <c r="K88" s="276" t="str">
        <f>IFERROR(IF(INDEX('Coverage Indicators - Section D'!R$10:R$41,MATCH('Print View'!$A88,'Coverage Indicators - Section D'!$A$10:$A$41,0))&lt;&gt;0,INDEX('Coverage Indicators - Section D'!R$10:R$41,MATCH('Print View'!$A88,'Coverage Indicators - Section D'!$A$10:$A$41,0)),""),"")</f>
        <v/>
      </c>
      <c r="L88" s="276" t="str">
        <f>IFERROR(IF(INDEX('Coverage Indicators - Section D'!S$10:S$41,MATCH('Print View'!$A88,'Coverage Indicators - Section D'!$A$10:$A$41,0))&lt;&gt;0,INDEX('Coverage Indicators - Section D'!S$10:S$41,MATCH('Print View'!$A88,'Coverage Indicators - Section D'!$A$10:$A$41,0)),""),"")</f>
        <v/>
      </c>
      <c r="M88" s="276" t="str">
        <f>IFERROR(IF(INDEX('Coverage Indicators - Section D'!#REF!,MATCH('Print View'!$A88,'Coverage Indicators - Section D'!$A$10:$A$41,0))&lt;&gt;0,INDEX('Coverage Indicators - Section D'!#REF!,MATCH('Print View'!$A88,'Coverage Indicators - Section D'!$A$10:$A$41,0)),""),"")</f>
        <v/>
      </c>
      <c r="N88" s="276" t="str">
        <f>IFERROR(IF(INDEX('Coverage Indicators - Section D'!U$10:U$41,MATCH('Print View'!$A88,'Coverage Indicators - Section D'!$A$10:$A$41,0))&lt;&gt;0,INDEX('Coverage Indicators - Section D'!U$10:U$41,MATCH('Print View'!$A88,'Coverage Indicators - Section D'!$A$10:$A$41,0)),""),"")</f>
        <v>National</v>
      </c>
      <c r="O88" s="276" t="str">
        <f>IFERROR(IF(INDEX('Coverage Indicators - Section D'!V$10:V$41,MATCH('Print View'!$A88,'Coverage Indicators - Section D'!$A$10:$A$41,0))&lt;&gt;0,INDEX('Coverage Indicators - Section D'!V$10:V$41,MATCH('Print View'!$A88,'Coverage Indicators - Section D'!$A$10:$A$41,0)),""),"")</f>
        <v>N-Non-cumulative</v>
      </c>
      <c r="P88" s="277">
        <f t="array" ref="P88">IFERROR(IF(INDEX('Coverage Indicators - Section D'!E$45:E$226,MATCH('Print View'!$A88&amp;'Print View'!$Q$76,'Coverage Indicators - Section D'!$B$45:$B$226&amp;'Coverage Indicators - Section D'!$I$45:$I$226,0))&lt;&gt;0,INDEX('Coverage Indicators - Section D'!E$45:E$226,MATCH('Print View'!$A88&amp;'Print View'!$Q$76,'Coverage Indicators - Section D'!$B$45:$B$226&amp;'Coverage Indicators - Section D'!$I$45:$I$226,0)),""),"")</f>
        <v>1090</v>
      </c>
      <c r="Q88" s="278">
        <f t="array" ref="Q88">IFERROR(IF(INDEX('Coverage Indicators - Section D'!F$45:F$226,MATCH('Print View'!$A88&amp;'Print View'!$Q$76,'Coverage Indicators - Section D'!$B$45:$B$226&amp;'Coverage Indicators - Section D'!$I$45:$I$226,0))&lt;&gt;0,INDEX('Coverage Indicators - Section D'!F$45:F$226,MATCH('Print View'!$A88&amp;'Print View'!$Q$76,'Coverage Indicators - Section D'!$B$45:$B$226&amp;'Coverage Indicators - Section D'!$I$45:$I$226,0)),""),"")</f>
        <v>1090</v>
      </c>
      <c r="R88" s="278">
        <f t="array" ref="R88">IFERROR(IF(INDEX('Coverage Indicators - Section D'!G$45:G$226,MATCH('Print View'!$A88&amp;'Print View'!$Q$76,'Coverage Indicators - Section D'!$B$45:$B$226&amp;'Coverage Indicators - Section D'!$I$45:$I$226,0))&lt;&gt;0,INDEX('Coverage Indicators - Section D'!G$45:G$226,MATCH('Print View'!$A88&amp;'Print View'!$Q$76,'Coverage Indicators - Section D'!$B$45:$B$226&amp;'Coverage Indicators - Section D'!$I$45:$I$226,0)),""),"")</f>
        <v>100</v>
      </c>
      <c r="S88" s="279" t="str">
        <f t="array" ref="S88">IFERROR(IF(INDEX('Coverage Indicators - Section D'!H$45:H$226,MATCH('Print View'!$A88&amp;'Print View'!$Q$76,'Coverage Indicators - Section D'!$B$45:$B$226&amp;'Coverage Indicators - Section D'!$I$45:$I$226,0))&lt;&gt;0,INDEX('Coverage Indicators - Section D'!H$45:H$226,MATCH('Print View'!$A88&amp;'Print View'!$Q$76,'Coverage Indicators - Section D'!$B$45:$B$226&amp;'Coverage Indicators - Section D'!$I$45:$I$226,0)),""),"")</f>
        <v/>
      </c>
      <c r="T88" s="280">
        <f t="array" ref="T88">IFERROR(IF(INDEX('Coverage Indicators - Section D'!E$45:E$226,MATCH('Print View'!$A88&amp;'Print View'!$U$76,'Coverage Indicators - Section D'!$B$45:$B$226&amp;'Coverage Indicators - Section D'!$I$45:$I$226,0))&lt;&gt;0,INDEX('Coverage Indicators - Section D'!E$45:E$226,MATCH('Print View'!$A88&amp;'Print View'!$U$76,'Coverage Indicators - Section D'!$B$45:$B$226&amp;'Coverage Indicators - Section D'!$I$45:$I$226,0)),""),"")</f>
        <v>1090</v>
      </c>
      <c r="U88" s="278">
        <f t="array" ref="U88">IFERROR(IF(INDEX('Coverage Indicators - Section D'!F$45:F$226,MATCH('Print View'!$A88&amp;'Print View'!$U$76,'Coverage Indicators - Section D'!$B$45:$B$226&amp;'Coverage Indicators - Section D'!$I$45:$I$226,0))&lt;&gt;0,INDEX('Coverage Indicators - Section D'!F$45:F$226,MATCH('Print View'!$A88&amp;'Print View'!$U$76,'Coverage Indicators - Section D'!$B$45:$B$226&amp;'Coverage Indicators - Section D'!$I$45:$I$226,0)),""),"")</f>
        <v>1090</v>
      </c>
      <c r="V88" s="278">
        <f t="array" ref="V88">IFERROR(IF(INDEX('Coverage Indicators - Section D'!G$45:G$226,MATCH('Print View'!$A88&amp;'Print View'!$U$76,'Coverage Indicators - Section D'!$B$45:$B$226&amp;'Coverage Indicators - Section D'!$I$45:$I$226,0))&lt;&gt;0,INDEX('Coverage Indicators - Section D'!G$45:G$226,MATCH('Print View'!$A88&amp;'Print View'!$U$76,'Coverage Indicators - Section D'!$B$45:$B$226&amp;'Coverage Indicators - Section D'!$I$45:$I$226,0)),""),"")</f>
        <v>100</v>
      </c>
      <c r="W88" s="279" t="str">
        <f t="array" ref="W88">IFERROR(IF(INDEX('Coverage Indicators - Section D'!H$45:H$226,MATCH('Print View'!$A88&amp;'Print View'!$U$76,'Coverage Indicators - Section D'!$B$45:$B$226&amp;'Coverage Indicators - Section D'!$I$45:$I$226,0))&lt;&gt;0,INDEX('Coverage Indicators - Section D'!H$45:H$226,MATCH('Print View'!$A88&amp;'Print View'!$U$76,'Coverage Indicators - Section D'!$B$45:$B$226&amp;'Coverage Indicators - Section D'!$I$45:$I$226,0)),""),"")</f>
        <v/>
      </c>
      <c r="X88" s="281"/>
      <c r="Y88" s="282"/>
      <c r="Z88" s="282"/>
      <c r="AA88" s="283"/>
      <c r="AB88" s="281"/>
      <c r="AC88" s="282"/>
      <c r="AD88" s="282"/>
      <c r="AE88" s="283"/>
      <c r="AF88" s="281"/>
      <c r="AG88" s="282"/>
      <c r="AH88" s="284"/>
      <c r="AI88" s="283"/>
      <c r="AJ88" s="285" t="str">
        <f>IFERROR(IF(INDEX('Coverage Indicators - Section D'!W$10:W$41,MATCH('Print View'!$A88,'Coverage Indicators - Section D'!$A$10:$A$41,0))&lt;&gt;0,INDEX('Coverage Indicators - Section D'!W$10:W$41,MATCH('Print View'!$A88,'Coverage Indicators - Section D'!$A$10:$A$41,0)),""),"")</f>
        <v>Numérateur: Nombre d'entités du SNIS ou autres entités de rapportage de données de routine présentant leurs rapports dans les délais selon les directives nationales
Dénominateur: Nombre total d'entités du SNIS ou autres entités de rapportage regulier.
Les hypothèses de calcul du numérateur et du dénominateur sont basées sur les centres de santé publices et privés qui rapportent mensuellement au niveau du SNIS. 
Les rapports des structures de soins sont transmis au District le 25ème jour du mois suivant après la vérification par le comité de vérification du PBF. Le District en fait la saisie dans le DHIS2 et procède à la vérification au plus tard le 5ème jour du mois suivant.
Avec la mise en œuvre du PBF, il sied de signaler que les formations sanitaires transmettent promptement les données sanitaires.</v>
      </c>
    </row>
    <row r="89" spans="1:36" s="204" customFormat="1" ht="409.5" x14ac:dyDescent="0.25">
      <c r="A89" s="220">
        <v>11</v>
      </c>
      <c r="B89" s="194" t="str">
        <f>IFERROR(IF(INDEX('Coverage Indicators - Section D'!B$10:B$41,MATCH('Print View'!$A89,'Coverage Indicators - Section D'!$A$10:$A$41,0))&lt;&gt;0,INDEX('Coverage Indicators - Section D'!B$10:B$41,MATCH('Print View'!$A89,'Coverage Indicators - Section D'!$A$10:$A$41,0)),""),"")</f>
        <v>Systèmes de santé résilients et pérennes : système de gestion de l'information sanitaire et suivi et évaluation</v>
      </c>
      <c r="C89" s="194" t="str">
        <f>IFERROR(IF(INDEX('Coverage Indicators - Section D'!C$10:C$41,MATCH('Print View'!$A89,'Coverage Indicators - Section D'!$A$10:$A$41,0))&lt;&gt;0,INDEX('Coverage Indicators - Section D'!C$10:C$41,MATCH('Print View'!$A89,'Coverage Indicators - Section D'!$A$10:$A$41,0)),""),"")</f>
        <v/>
      </c>
      <c r="D89" s="194" t="str">
        <f>IFERROR(IF(INDEX('Coverage Indicators - Section D'!D$10:D$41,MATCH('Print View'!$A89,'Coverage Indicators - Section D'!$A$10:$A$41,0))&lt;&gt;0,INDEX('Coverage Indicators - Section D'!D$10:D$41,MATCH('Print View'!$A89,'Coverage Indicators - Section D'!$A$10:$A$41,0)),""),"")</f>
        <v>M&amp;E - autre1: Pourcentage des ASC ayant soumis leur rapport mensuel dans les délais de la communauté au centre de santé</v>
      </c>
      <c r="E89" s="194">
        <f>IFERROR(IF(INDEX('Coverage Indicators - Section D'!E$10:E$41,MATCH('Print View'!$A89,'Coverage Indicators - Section D'!$A$10:$A$41,0))&lt;&gt;0,INDEX('Coverage Indicators - Section D'!E$10:E$41,MATCH('Print View'!$A89,'Coverage Indicators - Section D'!$A$10:$A$41,0)),""),"")</f>
        <v>229</v>
      </c>
      <c r="F89" s="194">
        <f>IFERROR(IF(INDEX('Coverage Indicators - Section D'!F$10:F$41,MATCH('Print View'!$A89,'Coverage Indicators - Section D'!$A$10:$A$41,0))&lt;&gt;0,INDEX('Coverage Indicators - Section D'!F$10:F$41,MATCH('Print View'!$A89,'Coverage Indicators - Section D'!$A$10:$A$41,0)),""),"")</f>
        <v>268</v>
      </c>
      <c r="G89" s="194">
        <f>IFERROR(IF(INDEX('Coverage Indicators - Section D'!G$10:G$41,MATCH('Print View'!$A89,'Coverage Indicators - Section D'!$A$10:$A$41,0))&lt;&gt;0,INDEX('Coverage Indicators - Section D'!G$10:G$41,MATCH('Print View'!$A89,'Coverage Indicators - Section D'!$A$10:$A$41,0)),""),"")</f>
        <v>85.447761194029852</v>
      </c>
      <c r="H89" s="194" t="str">
        <f>IFERROR(IF(INDEX('Coverage Indicators - Section D'!H$10:H$41,MATCH('Print View'!$A89,'Coverage Indicators - Section D'!$A$10:$A$41,0))&lt;&gt;0,INDEX('Coverage Indicators - Section D'!H$10:H$41,MATCH('Print View'!$A89,'Coverage Indicators - Section D'!$A$10:$A$41,0)),""),"")</f>
        <v>2016</v>
      </c>
      <c r="I89" s="194" t="str">
        <f>IFERROR(IF(INDEX('Coverage Indicators - Section D'!P$10:P$41,MATCH('Print View'!$A89,'Coverage Indicators - Section D'!$A$10:$A$41,0))&lt;&gt;0,INDEX('Coverage Indicators - Section D'!P$10:P$41,MATCH('Print View'!$A89,'Coverage Indicators - Section D'!$A$10:$A$41,0)),""),"")</f>
        <v>Données des encadreurs régionaux des ASC (Caritas)</v>
      </c>
      <c r="J89" s="194" t="str">
        <f>IFERROR(IF(INDEX('Coverage Indicators - Section D'!Q$10:Q$41,MATCH('Print View'!$A89,'Coverage Indicators - Section D'!$A$10:$A$41,0))&lt;&gt;0,INDEX('Coverage Indicators - Section D'!Q$10:Q$41,MATCH('Print View'!$A89,'Coverage Indicators - Section D'!$A$10:$A$41,0)),""),"")</f>
        <v/>
      </c>
      <c r="K89" s="194" t="str">
        <f>IFERROR(IF(INDEX('Coverage Indicators - Section D'!R$10:R$41,MATCH('Print View'!$A89,'Coverage Indicators - Section D'!$A$10:$A$41,0))&lt;&gt;0,INDEX('Coverage Indicators - Section D'!R$10:R$41,MATCH('Print View'!$A89,'Coverage Indicators - Section D'!$A$10:$A$41,0)),""),"")</f>
        <v/>
      </c>
      <c r="L89" s="194" t="str">
        <f>IFERROR(IF(INDEX('Coverage Indicators - Section D'!S$10:S$41,MATCH('Print View'!$A89,'Coverage Indicators - Section D'!$A$10:$A$41,0))&lt;&gt;0,INDEX('Coverage Indicators - Section D'!S$10:S$41,MATCH('Print View'!$A89,'Coverage Indicators - Section D'!$A$10:$A$41,0)),""),"")</f>
        <v/>
      </c>
      <c r="M89" s="194" t="str">
        <f>IFERROR(IF(INDEX('Coverage Indicators - Section D'!#REF!,MATCH('Print View'!$A89,'Coverage Indicators - Section D'!$A$10:$A$41,0))&lt;&gt;0,INDEX('Coverage Indicators - Section D'!#REF!,MATCH('Print View'!$A89,'Coverage Indicators - Section D'!$A$10:$A$41,0)),""),"")</f>
        <v/>
      </c>
      <c r="N89" s="194" t="str">
        <f>IFERROR(IF(INDEX('Coverage Indicators - Section D'!U$10:U$41,MATCH('Print View'!$A89,'Coverage Indicators - Section D'!$A$10:$A$41,0))&lt;&gt;0,INDEX('Coverage Indicators - Section D'!U$10:U$41,MATCH('Print View'!$A89,'Coverage Indicators - Section D'!$A$10:$A$41,0)),""),"")</f>
        <v/>
      </c>
      <c r="O89" s="194" t="str">
        <f>IFERROR(IF(INDEX('Coverage Indicators - Section D'!V$10:V$41,MATCH('Print View'!$A89,'Coverage Indicators - Section D'!$A$10:$A$41,0))&lt;&gt;0,INDEX('Coverage Indicators - Section D'!V$10:V$41,MATCH('Print View'!$A89,'Coverage Indicators - Section D'!$A$10:$A$41,0)),""),"")</f>
        <v>N-Non-cumulative</v>
      </c>
      <c r="P89" s="213">
        <f t="array" ref="P89">IFERROR(IF(INDEX('Coverage Indicators - Section D'!E$45:E$226,MATCH('Print View'!$A89&amp;'Print View'!$Q$76,'Coverage Indicators - Section D'!$B$45:$B$226&amp;'Coverage Indicators - Section D'!$I$45:$I$226,0))&lt;&gt;0,INDEX('Coverage Indicators - Section D'!E$45:E$226,MATCH('Print View'!$A89&amp;'Print View'!$Q$76,'Coverage Indicators - Section D'!$B$45:$B$226&amp;'Coverage Indicators - Section D'!$I$45:$I$226,0)),""),"")</f>
        <v>3696.65</v>
      </c>
      <c r="Q89" s="200">
        <f t="array" ref="Q89">IFERROR(IF(INDEX('Coverage Indicators - Section D'!F$45:F$226,MATCH('Print View'!$A89&amp;'Print View'!$Q$76,'Coverage Indicators - Section D'!$B$45:$B$226&amp;'Coverage Indicators - Section D'!$I$45:$I$226,0))&lt;&gt;0,INDEX('Coverage Indicators - Section D'!F$45:F$226,MATCH('Print View'!$A89&amp;'Print View'!$Q$76,'Coverage Indicators - Section D'!$B$45:$B$226&amp;'Coverage Indicators - Section D'!$I$45:$I$226,0)),""),"")</f>
        <v>4349</v>
      </c>
      <c r="R89" s="200">
        <f t="array" ref="R89">IFERROR(IF(INDEX('Coverage Indicators - Section D'!G$45:G$226,MATCH('Print View'!$A89&amp;'Print View'!$Q$76,'Coverage Indicators - Section D'!$B$45:$B$226&amp;'Coverage Indicators - Section D'!$I$45:$I$226,0))&lt;&gt;0,INDEX('Coverage Indicators - Section D'!G$45:G$226,MATCH('Print View'!$A89&amp;'Print View'!$Q$76,'Coverage Indicators - Section D'!$B$45:$B$226&amp;'Coverage Indicators - Section D'!$I$45:$I$226,0)),""),"")</f>
        <v>85</v>
      </c>
      <c r="S89" s="202" t="str">
        <f t="array" ref="S89">IFERROR(IF(INDEX('Coverage Indicators - Section D'!H$45:H$226,MATCH('Print View'!$A89&amp;'Print View'!$Q$76,'Coverage Indicators - Section D'!$B$45:$B$226&amp;'Coverage Indicators - Section D'!$I$45:$I$226,0))&lt;&gt;0,INDEX('Coverage Indicators - Section D'!H$45:H$226,MATCH('Print View'!$A89&amp;'Print View'!$Q$76,'Coverage Indicators - Section D'!$B$45:$B$226&amp;'Coverage Indicators - Section D'!$I$45:$I$226,0)),""),"")</f>
        <v/>
      </c>
      <c r="T89" s="199">
        <f t="array" ref="T89">IFERROR(IF(INDEX('Coverage Indicators - Section D'!E$45:E$226,MATCH('Print View'!$A89&amp;'Print View'!$U$76,'Coverage Indicators - Section D'!$B$45:$B$226&amp;'Coverage Indicators - Section D'!$I$45:$I$226,0))&lt;&gt;0,INDEX('Coverage Indicators - Section D'!E$45:E$226,MATCH('Print View'!$A89&amp;'Print View'!$U$76,'Coverage Indicators - Section D'!$B$45:$B$226&amp;'Coverage Indicators - Section D'!$I$45:$I$226,0)),""),"")</f>
        <v>3696.65</v>
      </c>
      <c r="U89" s="200">
        <f t="array" ref="U89">IFERROR(IF(INDEX('Coverage Indicators - Section D'!F$45:F$226,MATCH('Print View'!$A89&amp;'Print View'!$U$76,'Coverage Indicators - Section D'!$B$45:$B$226&amp;'Coverage Indicators - Section D'!$I$45:$I$226,0))&lt;&gt;0,INDEX('Coverage Indicators - Section D'!F$45:F$226,MATCH('Print View'!$A89&amp;'Print View'!$U$76,'Coverage Indicators - Section D'!$B$45:$B$226&amp;'Coverage Indicators - Section D'!$I$45:$I$226,0)),""),"")</f>
        <v>4349</v>
      </c>
      <c r="V89" s="200">
        <f t="array" ref="V89">IFERROR(IF(INDEX('Coverage Indicators - Section D'!G$45:G$226,MATCH('Print View'!$A89&amp;'Print View'!$U$76,'Coverage Indicators - Section D'!$B$45:$B$226&amp;'Coverage Indicators - Section D'!$I$45:$I$226,0))&lt;&gt;0,INDEX('Coverage Indicators - Section D'!G$45:G$226,MATCH('Print View'!$A89&amp;'Print View'!$U$76,'Coverage Indicators - Section D'!$B$45:$B$226&amp;'Coverage Indicators - Section D'!$I$45:$I$226,0)),""),"")</f>
        <v>85</v>
      </c>
      <c r="W89" s="202" t="str">
        <f t="array" ref="W89">IFERROR(IF(INDEX('Coverage Indicators - Section D'!H$45:H$226,MATCH('Print View'!$A89&amp;'Print View'!$U$76,'Coverage Indicators - Section D'!$B$45:$B$226&amp;'Coverage Indicators - Section D'!$I$45:$I$226,0))&lt;&gt;0,INDEX('Coverage Indicators - Section D'!H$45:H$226,MATCH('Print View'!$A89&amp;'Print View'!$U$76,'Coverage Indicators - Section D'!$B$45:$B$226&amp;'Coverage Indicators - Section D'!$I$45:$I$226,0)),""),"")</f>
        <v/>
      </c>
      <c r="X89" s="198"/>
      <c r="Y89" s="196"/>
      <c r="Z89" s="196"/>
      <c r="AA89" s="197"/>
      <c r="AB89" s="198"/>
      <c r="AC89" s="196"/>
      <c r="AD89" s="196"/>
      <c r="AE89" s="197"/>
      <c r="AF89" s="198"/>
      <c r="AG89" s="196"/>
      <c r="AH89" s="205"/>
      <c r="AI89" s="197"/>
      <c r="AJ89" s="203" t="str">
        <f>IFERROR(IF(INDEX('Coverage Indicators - Section D'!W$10:W$41,MATCH('Print View'!$A89,'Coverage Indicators - Section D'!$A$10:$A$41,0))&lt;&gt;0,INDEX('Coverage Indicators - Section D'!W$10:W$41,MATCH('Print View'!$A89,'Coverage Indicators - Section D'!$A$10:$A$41,0)),""),"")</f>
        <v>Numérateur : Nombre d'ASC mettant en oeuvre l'iCCM qui transmettent leurs rapports mensuels dans les délais, de la communauté au centre de santé, durant le semestre dans les 30 districts qui mettent en oeuvre l'iCCM.  
Dénominateur : Nombre d'ASC mis en place  pour mener des activités iCCM dans 30 districts.
La valeur de base se rapporte aux 12 districts financés par le FM.  Le dénominateur de la valeur de base est bas (268 au  lieu de 1290), dû aux retards de mise en oeuvre (4 sur 12 districts ayant démarré la mise en oeuvre: Bubanza, Butezi, Mutaho et Mpanda).
Pour les activités de suivi-évaluation, CARITAS Burundi compte apporter son appui dans tous les 30 districts qui mettent en oeuvre l'iCCM à partir de 2018 qui totalisent 4349 ASC. Les cibles actuelles sont basées sur une hypothèse que pour les années 2018, 2019 et 2020 les ASC transmettant leurs rapports dans les délais seront respectivement de 85%, 90% et 90%. La collecte des données sanitaires au niveau communautaire est quotidiennement réalisée par les ASC. Ils les compilent dans un rapport mensuel qu’ils transmettent aux CDS, par les soins du Technicien de Promotion de la Santé (TPS)  au plus tard le 5ème jour du mois suivant celui concerné par ledit rapport.  Une réunion mensuelle des ASC est prévue à cet effet.
Les CDS compilent à leur tour ces données  et intègrent directement certaines dans leur formulaire de rapport mensuel à transmettre au  SNIS qui hélas ne peut pas les désagréger pour indiquer clairement qu’elles relèvent du niveau communautaire.
La collecte des données sanitaires au niveau communautaire est quotidiennement réalisée par les ASC. Ils les compilent dans un rapport mensuel qu’ils transmettent aux CDS, par les soins du Technicien de Promotion de la Santé (TPS)  au plus tard le 5ème jour du mois suivant celui concerné par ledit rapport.  Une réunion mensuelle des ASC est prévue à cet effet dans le cadre de la NC. Les CDS compilent à leur tour ces données  et intègrent directement certaines dans leur formulaire de rapport mensuel à transmettre au SNIS.
Le rapportage par les ASC étant mensuel, ce nombre sera la moyenne mensuelle des ASC ayant transmis leurs rapports mensuels pour chaque semestre.</v>
      </c>
    </row>
    <row r="90" spans="1:36" s="204" customFormat="1" ht="157.5" x14ac:dyDescent="0.25">
      <c r="A90" s="220">
        <v>12</v>
      </c>
      <c r="B90" s="276" t="str">
        <f>IFERROR(IF(INDEX('Coverage Indicators - Section D'!B$10:B$41,MATCH('Print View'!$A90,'Coverage Indicators - Section D'!$A$10:$A$41,0))&lt;&gt;0,INDEX('Coverage Indicators - Section D'!B$10:B$41,MATCH('Print View'!$A90,'Coverage Indicators - Section D'!$A$10:$A$41,0)),""),"")</f>
        <v>Lutte antivectorielle</v>
      </c>
      <c r="C90" s="276" t="str">
        <f>IFERROR(IF(INDEX('Coverage Indicators - Section D'!C$10:C$41,MATCH('Print View'!$A90,'Coverage Indicators - Section D'!$A$10:$A$41,0))&lt;&gt;0,INDEX('Coverage Indicators - Section D'!C$10:C$41,MATCH('Print View'!$A90,'Coverage Indicators - Section D'!$A$10:$A$41,0)),""),"")</f>
        <v>VC-5: Proportion de ménages dans les zones cibles ayant reçu une pulvérisation intradomiciliaire d'insecticide à effet rémanent au cours de la période couverte par le rapport</v>
      </c>
      <c r="D90" s="276" t="str">
        <f>IFERROR(IF(INDEX('Coverage Indicators - Section D'!D$10:D$41,MATCH('Print View'!$A90,'Coverage Indicators - Section D'!$A$10:$A$41,0))&lt;&gt;0,INDEX('Coverage Indicators - Section D'!D$10:D$41,MATCH('Print View'!$A90,'Coverage Indicators - Section D'!$A$10:$A$41,0)),""),"")</f>
        <v/>
      </c>
      <c r="E90" s="276">
        <f>IFERROR(IF(INDEX('Coverage Indicators - Section D'!E$10:E$41,MATCH('Print View'!$A90,'Coverage Indicators - Section D'!$A$10:$A$41,0))&lt;&gt;0,INDEX('Coverage Indicators - Section D'!E$10:E$41,MATCH('Print View'!$A90,'Coverage Indicators - Section D'!$A$10:$A$41,0)),""),"")</f>
        <v>119321</v>
      </c>
      <c r="F90" s="276">
        <f>IFERROR(IF(INDEX('Coverage Indicators - Section D'!F$10:F$41,MATCH('Print View'!$A90,'Coverage Indicators - Section D'!$A$10:$A$41,0))&lt;&gt;0,INDEX('Coverage Indicators - Section D'!F$10:F$41,MATCH('Print View'!$A90,'Coverage Indicators - Section D'!$A$10:$A$41,0)),""),"")</f>
        <v>139275</v>
      </c>
      <c r="G90" s="276">
        <f>IFERROR(IF(INDEX('Coverage Indicators - Section D'!G$10:G$41,MATCH('Print View'!$A90,'Coverage Indicators - Section D'!$A$10:$A$41,0))&lt;&gt;0,INDEX('Coverage Indicators - Section D'!G$10:G$41,MATCH('Print View'!$A90,'Coverage Indicators - Section D'!$A$10:$A$41,0)),""),"")</f>
        <v>85.672949201220604</v>
      </c>
      <c r="H90" s="276" t="str">
        <f>IFERROR(IF(INDEX('Coverage Indicators - Section D'!H$10:H$41,MATCH('Print View'!$A90,'Coverage Indicators - Section D'!$A$10:$A$41,0))&lt;&gt;0,INDEX('Coverage Indicators - Section D'!H$10:H$41,MATCH('Print View'!$A90,'Coverage Indicators - Section D'!$A$10:$A$41,0)),""),"")</f>
        <v>2017</v>
      </c>
      <c r="I90" s="276" t="str">
        <f>IFERROR(IF(INDEX('Coverage Indicators - Section D'!P$10:P$41,MATCH('Print View'!$A90,'Coverage Indicators - Section D'!$A$10:$A$41,0))&lt;&gt;0,INDEX('Coverage Indicators - Section D'!P$10:P$41,MATCH('Print View'!$A90,'Coverage Indicators - Section D'!$A$10:$A$41,0)),""),"")</f>
        <v>Rapport de la PID 2017 (PNILP)</v>
      </c>
      <c r="J90" s="276" t="str">
        <f>IFERROR(IF(INDEX('Coverage Indicators - Section D'!Q$10:Q$41,MATCH('Print View'!$A90,'Coverage Indicators - Section D'!$A$10:$A$41,0))&lt;&gt;0,INDEX('Coverage Indicators - Section D'!Q$10:Q$41,MATCH('Print View'!$A90,'Coverage Indicators - Section D'!$A$10:$A$41,0)),""),"")</f>
        <v/>
      </c>
      <c r="K90" s="276" t="str">
        <f>IFERROR(IF(INDEX('Coverage Indicators - Section D'!R$10:R$41,MATCH('Print View'!$A90,'Coverage Indicators - Section D'!$A$10:$A$41,0))&lt;&gt;0,INDEX('Coverage Indicators - Section D'!R$10:R$41,MATCH('Print View'!$A90,'Coverage Indicators - Section D'!$A$10:$A$41,0)),""),"")</f>
        <v/>
      </c>
      <c r="L90" s="276" t="str">
        <f>IFERROR(IF(INDEX('Coverage Indicators - Section D'!S$10:S$41,MATCH('Print View'!$A90,'Coverage Indicators - Section D'!$A$10:$A$41,0))&lt;&gt;0,INDEX('Coverage Indicators - Section D'!S$10:S$41,MATCH('Print View'!$A90,'Coverage Indicators - Section D'!$A$10:$A$41,0)),""),"")</f>
        <v/>
      </c>
      <c r="M90" s="276" t="str">
        <f>IFERROR(IF(INDEX('Coverage Indicators - Section D'!#REF!,MATCH('Print View'!$A90,'Coverage Indicators - Section D'!$A$10:$A$41,0))&lt;&gt;0,INDEX('Coverage Indicators - Section D'!#REF!,MATCH('Print View'!$A90,'Coverage Indicators - Section D'!$A$10:$A$41,0)),""),"")</f>
        <v/>
      </c>
      <c r="N90" s="276" t="str">
        <f>IFERROR(IF(INDEX('Coverage Indicators - Section D'!U$10:U$41,MATCH('Print View'!$A90,'Coverage Indicators - Section D'!$A$10:$A$41,0))&lt;&gt;0,INDEX('Coverage Indicators - Section D'!U$10:U$41,MATCH('Print View'!$A90,'Coverage Indicators - Section D'!$A$10:$A$41,0)),""),"")</f>
        <v>Infrantional</v>
      </c>
      <c r="O90" s="276" t="str">
        <f>IFERROR(IF(INDEX('Coverage Indicators - Section D'!V$10:V$41,MATCH('Print View'!$A90,'Coverage Indicators - Section D'!$A$10:$A$41,0))&lt;&gt;0,INDEX('Coverage Indicators - Section D'!V$10:V$41,MATCH('Print View'!$A90,'Coverage Indicators - Section D'!$A$10:$A$41,0)),""),"")</f>
        <v>N-Non-cumulative</v>
      </c>
      <c r="P90" s="277" t="str">
        <f t="array" ref="P90">IFERROR(IF(INDEX('Coverage Indicators - Section D'!E$45:E$226,MATCH('Print View'!$A90&amp;'Print View'!$Q$76,'Coverage Indicators - Section D'!$B$45:$B$226&amp;'Coverage Indicators - Section D'!$I$45:$I$226,0))&lt;&gt;0,INDEX('Coverage Indicators - Section D'!E$45:E$226,MATCH('Print View'!$A90&amp;'Print View'!$Q$76,'Coverage Indicators - Section D'!$B$45:$B$226&amp;'Coverage Indicators - Section D'!$I$45:$I$226,0)),""),"")</f>
        <v/>
      </c>
      <c r="Q90" s="278" t="str">
        <f t="array" ref="Q90">IFERROR(IF(INDEX('Coverage Indicators - Section D'!F$45:F$226,MATCH('Print View'!$A90&amp;'Print View'!$Q$76,'Coverage Indicators - Section D'!$B$45:$B$226&amp;'Coverage Indicators - Section D'!$I$45:$I$226,0))&lt;&gt;0,INDEX('Coverage Indicators - Section D'!F$45:F$226,MATCH('Print View'!$A90&amp;'Print View'!$Q$76,'Coverage Indicators - Section D'!$B$45:$B$226&amp;'Coverage Indicators - Section D'!$I$45:$I$226,0)),""),"")</f>
        <v/>
      </c>
      <c r="R90" s="278" t="str">
        <f t="array" ref="R90">IFERROR(IF(INDEX('Coverage Indicators - Section D'!G$45:G$226,MATCH('Print View'!$A90&amp;'Print View'!$Q$76,'Coverage Indicators - Section D'!$B$45:$B$226&amp;'Coverage Indicators - Section D'!$I$45:$I$226,0))&lt;&gt;0,INDEX('Coverage Indicators - Section D'!G$45:G$226,MATCH('Print View'!$A90&amp;'Print View'!$Q$76,'Coverage Indicators - Section D'!$B$45:$B$226&amp;'Coverage Indicators - Section D'!$I$45:$I$226,0)),""),"")</f>
        <v/>
      </c>
      <c r="S90" s="279" t="str">
        <f t="array" ref="S90">IFERROR(IF(INDEX('Coverage Indicators - Section D'!H$45:H$226,MATCH('Print View'!$A90&amp;'Print View'!$Q$76,'Coverage Indicators - Section D'!$B$45:$B$226&amp;'Coverage Indicators - Section D'!$I$45:$I$226,0))&lt;&gt;0,INDEX('Coverage Indicators - Section D'!H$45:H$226,MATCH('Print View'!$A90&amp;'Print View'!$Q$76,'Coverage Indicators - Section D'!$B$45:$B$226&amp;'Coverage Indicators - Section D'!$I$45:$I$226,0)),""),"")</f>
        <v/>
      </c>
      <c r="T90" s="280" t="str">
        <f t="array" ref="T90">IFERROR(IF(INDEX('Coverage Indicators - Section D'!E$45:E$226,MATCH('Print View'!$A90&amp;'Print View'!$U$76,'Coverage Indicators - Section D'!$B$45:$B$226&amp;'Coverage Indicators - Section D'!$I$45:$I$226,0))&lt;&gt;0,INDEX('Coverage Indicators - Section D'!E$45:E$226,MATCH('Print View'!$A90&amp;'Print View'!$U$76,'Coverage Indicators - Section D'!$B$45:$B$226&amp;'Coverage Indicators - Section D'!$I$45:$I$226,0)),""),"")</f>
        <v/>
      </c>
      <c r="U90" s="278" t="str">
        <f t="array" ref="U90">IFERROR(IF(INDEX('Coverage Indicators - Section D'!F$45:F$226,MATCH('Print View'!$A90&amp;'Print View'!$U$76,'Coverage Indicators - Section D'!$B$45:$B$226&amp;'Coverage Indicators - Section D'!$I$45:$I$226,0))&lt;&gt;0,INDEX('Coverage Indicators - Section D'!F$45:F$226,MATCH('Print View'!$A90&amp;'Print View'!$U$76,'Coverage Indicators - Section D'!$B$45:$B$226&amp;'Coverage Indicators - Section D'!$I$45:$I$226,0)),""),"")</f>
        <v/>
      </c>
      <c r="V90" s="278" t="str">
        <f t="array" ref="V90">IFERROR(IF(INDEX('Coverage Indicators - Section D'!G$45:G$226,MATCH('Print View'!$A90&amp;'Print View'!$U$76,'Coverage Indicators - Section D'!$B$45:$B$226&amp;'Coverage Indicators - Section D'!$I$45:$I$226,0))&lt;&gt;0,INDEX('Coverage Indicators - Section D'!G$45:G$226,MATCH('Print View'!$A90&amp;'Print View'!$U$76,'Coverage Indicators - Section D'!$B$45:$B$226&amp;'Coverage Indicators - Section D'!$I$45:$I$226,0)),""),"")</f>
        <v/>
      </c>
      <c r="W90" s="279" t="str">
        <f t="array" ref="W90">IFERROR(IF(INDEX('Coverage Indicators - Section D'!H$45:H$226,MATCH('Print View'!$A90&amp;'Print View'!$U$76,'Coverage Indicators - Section D'!$B$45:$B$226&amp;'Coverage Indicators - Section D'!$I$45:$I$226,0))&lt;&gt;0,INDEX('Coverage Indicators - Section D'!H$45:H$226,MATCH('Print View'!$A90&amp;'Print View'!$U$76,'Coverage Indicators - Section D'!$B$45:$B$226&amp;'Coverage Indicators - Section D'!$I$45:$I$226,0)),""),"")</f>
        <v/>
      </c>
      <c r="X90" s="281"/>
      <c r="Y90" s="282"/>
      <c r="Z90" s="282"/>
      <c r="AA90" s="283"/>
      <c r="AB90" s="281"/>
      <c r="AC90" s="282"/>
      <c r="AD90" s="282"/>
      <c r="AE90" s="283"/>
      <c r="AF90" s="281"/>
      <c r="AG90" s="282"/>
      <c r="AH90" s="284"/>
      <c r="AI90" s="283"/>
      <c r="AJ90" s="285" t="str">
        <f>IFERROR(IF(INDEX('Coverage Indicators - Section D'!W$10:W$41,MATCH('Print View'!$A90,'Coverage Indicators - Section D'!$A$10:$A$41,0))&lt;&gt;0,INDEX('Coverage Indicators - Section D'!W$10:W$41,MATCH('Print View'!$A90,'Coverage Indicators - Section D'!$A$10:$A$41,0)),""),"")</f>
        <v xml:space="preserve">Numérateur: Nombre de ménages ayant bénéficié d'une PID pendant la période. 
Dénominateur: Nombre de ménages estimés dans la zone cible.    
Les hypothèses de calcul sont 2 passages par an précédents les periodes de haute infestation soit en fevrier et en aout.
Les quatre passages sont prévus dans quatre districts pour  atteindre 100% des ménages de la zone cible.
La pulvérisation intro-domiciliaire (PID), 11 districts sont éligibles (résistance aux pyrethroides).  Le FM soutiendra la PID dans 4 parmi ces 11 districts en 2019-2020 0 à travers la PAAR.  En raison des restrictions budgétaires 9 DS seront concernés, les mêmes que précédemment supportés par le FM. 100% des ménages des zones cibles seront couverts par la PID à partir d'une altitude de 700 metre, ce qui représente 70% de la couverture avec une cible de 95% de protection. </v>
      </c>
    </row>
    <row r="91" spans="1:36" s="204" customFormat="1" ht="23.25" x14ac:dyDescent="0.25">
      <c r="A91" s="219">
        <v>13</v>
      </c>
      <c r="B91" s="194" t="str">
        <f>IFERROR(IF(INDEX('Coverage Indicators - Section D'!B$10:B$41,MATCH('Print View'!$A91,'Coverage Indicators - Section D'!$A$10:$A$41,0))&lt;&gt;0,INDEX('Coverage Indicators - Section D'!B$10:B$41,MATCH('Print View'!$A91,'Coverage Indicators - Section D'!$A$10:$A$41,0)),""),"")</f>
        <v/>
      </c>
      <c r="C91" s="194" t="str">
        <f>IFERROR(IF(INDEX('Coverage Indicators - Section D'!C$10:C$41,MATCH('Print View'!$A91,'Coverage Indicators - Section D'!$A$10:$A$41,0))&lt;&gt;0,INDEX('Coverage Indicators - Section D'!C$10:C$41,MATCH('Print View'!$A91,'Coverage Indicators - Section D'!$A$10:$A$41,0)),""),"")</f>
        <v/>
      </c>
      <c r="D91" s="194" t="str">
        <f>IFERROR(IF(INDEX('Coverage Indicators - Section D'!D$10:D$41,MATCH('Print View'!$A91,'Coverage Indicators - Section D'!$A$10:$A$41,0))&lt;&gt;0,INDEX('Coverage Indicators - Section D'!D$10:D$41,MATCH('Print View'!$A91,'Coverage Indicators - Section D'!$A$10:$A$41,0)),""),"")</f>
        <v/>
      </c>
      <c r="E91" s="194" t="str">
        <f>IFERROR(IF(INDEX('Coverage Indicators - Section D'!E$10:E$41,MATCH('Print View'!$A91,'Coverage Indicators - Section D'!$A$10:$A$41,0))&lt;&gt;0,INDEX('Coverage Indicators - Section D'!E$10:E$41,MATCH('Print View'!$A91,'Coverage Indicators - Section D'!$A$10:$A$41,0)),""),"")</f>
        <v/>
      </c>
      <c r="F91" s="194" t="str">
        <f>IFERROR(IF(INDEX('Coverage Indicators - Section D'!F$10:F$41,MATCH('Print View'!$A91,'Coverage Indicators - Section D'!$A$10:$A$41,0))&lt;&gt;0,INDEX('Coverage Indicators - Section D'!F$10:F$41,MATCH('Print View'!$A91,'Coverage Indicators - Section D'!$A$10:$A$41,0)),""),"")</f>
        <v/>
      </c>
      <c r="G91" s="194" t="str">
        <f>IFERROR(IF(INDEX('Coverage Indicators - Section D'!G$10:G$41,MATCH('Print View'!$A91,'Coverage Indicators - Section D'!$A$10:$A$41,0))&lt;&gt;0,INDEX('Coverage Indicators - Section D'!G$10:G$41,MATCH('Print View'!$A91,'Coverage Indicators - Section D'!$A$10:$A$41,0)),""),"")</f>
        <v/>
      </c>
      <c r="H91" s="194" t="str">
        <f>IFERROR(IF(INDEX('Coverage Indicators - Section D'!H$10:H$41,MATCH('Print View'!$A91,'Coverage Indicators - Section D'!$A$10:$A$41,0))&lt;&gt;0,INDEX('Coverage Indicators - Section D'!H$10:H$41,MATCH('Print View'!$A91,'Coverage Indicators - Section D'!$A$10:$A$41,0)),""),"")</f>
        <v/>
      </c>
      <c r="I91" s="194" t="str">
        <f>IFERROR(IF(INDEX('Coverage Indicators - Section D'!P$10:P$41,MATCH('Print View'!$A91,'Coverage Indicators - Section D'!$A$10:$A$41,0))&lt;&gt;0,INDEX('Coverage Indicators - Section D'!P$10:P$41,MATCH('Print View'!$A91,'Coverage Indicators - Section D'!$A$10:$A$41,0)),""),"")</f>
        <v/>
      </c>
      <c r="J91" s="194" t="str">
        <f>IFERROR(IF(INDEX('Coverage Indicators - Section D'!Q$10:Q$41,MATCH('Print View'!$A91,'Coverage Indicators - Section D'!$A$10:$A$41,0))&lt;&gt;0,INDEX('Coverage Indicators - Section D'!Q$10:Q$41,MATCH('Print View'!$A91,'Coverage Indicators - Section D'!$A$10:$A$41,0)),""),"")</f>
        <v/>
      </c>
      <c r="K91" s="194" t="str">
        <f>IFERROR(IF(INDEX('Coverage Indicators - Section D'!R$10:R$41,MATCH('Print View'!$A91,'Coverage Indicators - Section D'!$A$10:$A$41,0))&lt;&gt;0,INDEX('Coverage Indicators - Section D'!R$10:R$41,MATCH('Print View'!$A91,'Coverage Indicators - Section D'!$A$10:$A$41,0)),""),"")</f>
        <v/>
      </c>
      <c r="L91" s="194" t="str">
        <f>IFERROR(IF(INDEX('Coverage Indicators - Section D'!S$10:S$41,MATCH('Print View'!$A91,'Coverage Indicators - Section D'!$A$10:$A$41,0))&lt;&gt;0,INDEX('Coverage Indicators - Section D'!S$10:S$41,MATCH('Print View'!$A91,'Coverage Indicators - Section D'!$A$10:$A$41,0)),""),"")</f>
        <v/>
      </c>
      <c r="M91" s="194" t="str">
        <f>IFERROR(IF(INDEX('Coverage Indicators - Section D'!#REF!,MATCH('Print View'!$A91,'Coverage Indicators - Section D'!$A$10:$A$41,0))&lt;&gt;0,INDEX('Coverage Indicators - Section D'!#REF!,MATCH('Print View'!$A91,'Coverage Indicators - Section D'!$A$10:$A$41,0)),""),"")</f>
        <v/>
      </c>
      <c r="N91" s="194" t="str">
        <f>IFERROR(IF(INDEX('Coverage Indicators - Section D'!U$10:U$41,MATCH('Print View'!$A91,'Coverage Indicators - Section D'!$A$10:$A$41,0))&lt;&gt;0,INDEX('Coverage Indicators - Section D'!U$10:U$41,MATCH('Print View'!$A91,'Coverage Indicators - Section D'!$A$10:$A$41,0)),""),"")</f>
        <v/>
      </c>
      <c r="O91" s="194" t="str">
        <f>IFERROR(IF(INDEX('Coverage Indicators - Section D'!V$10:V$41,MATCH('Print View'!$A91,'Coverage Indicators - Section D'!$A$10:$A$41,0))&lt;&gt;0,INDEX('Coverage Indicators - Section D'!V$10:V$41,MATCH('Print View'!$A91,'Coverage Indicators - Section D'!$A$10:$A$41,0)),""),"")</f>
        <v/>
      </c>
      <c r="P91" s="213" t="str">
        <f t="array" ref="P91">IFERROR(IF(INDEX('Coverage Indicators - Section D'!E$45:E$226,MATCH('Print View'!$A91&amp;'Print View'!$Q$76,'Coverage Indicators - Section D'!$B$45:$B$226&amp;'Coverage Indicators - Section D'!$I$45:$I$226,0))&lt;&gt;0,INDEX('Coverage Indicators - Section D'!E$45:E$226,MATCH('Print View'!$A91&amp;'Print View'!$Q$76,'Coverage Indicators - Section D'!$B$45:$B$226&amp;'Coverage Indicators - Section D'!$I$45:$I$226,0)),""),"")</f>
        <v/>
      </c>
      <c r="Q91" s="200" t="str">
        <f t="array" ref="Q91">IFERROR(IF(INDEX('Coverage Indicators - Section D'!F$45:F$226,MATCH('Print View'!$A91&amp;'Print View'!$Q$76,'Coverage Indicators - Section D'!$B$45:$B$226&amp;'Coverage Indicators - Section D'!$I$45:$I$226,0))&lt;&gt;0,INDEX('Coverage Indicators - Section D'!F$45:F$226,MATCH('Print View'!$A91&amp;'Print View'!$Q$76,'Coverage Indicators - Section D'!$B$45:$B$226&amp;'Coverage Indicators - Section D'!$I$45:$I$226,0)),""),"")</f>
        <v/>
      </c>
      <c r="R91" s="200" t="str">
        <f t="array" ref="R91">IFERROR(IF(INDEX('Coverage Indicators - Section D'!G$45:G$226,MATCH('Print View'!$A91&amp;'Print View'!$Q$76,'Coverage Indicators - Section D'!$B$45:$B$226&amp;'Coverage Indicators - Section D'!$I$45:$I$226,0))&lt;&gt;0,INDEX('Coverage Indicators - Section D'!G$45:G$226,MATCH('Print View'!$A91&amp;'Print View'!$Q$76,'Coverage Indicators - Section D'!$B$45:$B$226&amp;'Coverage Indicators - Section D'!$I$45:$I$226,0)),""),"")</f>
        <v/>
      </c>
      <c r="S91" s="202" t="str">
        <f t="array" ref="S91">IFERROR(IF(INDEX('Coverage Indicators - Section D'!H$45:H$226,MATCH('Print View'!$A91&amp;'Print View'!$Q$76,'Coverage Indicators - Section D'!$B$45:$B$226&amp;'Coverage Indicators - Section D'!$I$45:$I$226,0))&lt;&gt;0,INDEX('Coverage Indicators - Section D'!H$45:H$226,MATCH('Print View'!$A91&amp;'Print View'!$Q$76,'Coverage Indicators - Section D'!$B$45:$B$226&amp;'Coverage Indicators - Section D'!$I$45:$I$226,0)),""),"")</f>
        <v/>
      </c>
      <c r="T91" s="199" t="str">
        <f t="array" ref="T91">IFERROR(IF(INDEX('Coverage Indicators - Section D'!E$45:E$226,MATCH('Print View'!$A91&amp;'Print View'!$U$76,'Coverage Indicators - Section D'!$B$45:$B$226&amp;'Coverage Indicators - Section D'!$I$45:$I$226,0))&lt;&gt;0,INDEX('Coverage Indicators - Section D'!E$45:E$226,MATCH('Print View'!$A91&amp;'Print View'!$U$76,'Coverage Indicators - Section D'!$B$45:$B$226&amp;'Coverage Indicators - Section D'!$I$45:$I$226,0)),""),"")</f>
        <v/>
      </c>
      <c r="U91" s="200" t="str">
        <f t="array" ref="U91">IFERROR(IF(INDEX('Coverage Indicators - Section D'!F$45:F$226,MATCH('Print View'!$A91&amp;'Print View'!$U$76,'Coverage Indicators - Section D'!$B$45:$B$226&amp;'Coverage Indicators - Section D'!$I$45:$I$226,0))&lt;&gt;0,INDEX('Coverage Indicators - Section D'!F$45:F$226,MATCH('Print View'!$A91&amp;'Print View'!$U$76,'Coverage Indicators - Section D'!$B$45:$B$226&amp;'Coverage Indicators - Section D'!$I$45:$I$226,0)),""),"")</f>
        <v/>
      </c>
      <c r="V91" s="200" t="str">
        <f t="array" ref="V91">IFERROR(IF(INDEX('Coverage Indicators - Section D'!G$45:G$226,MATCH('Print View'!$A91&amp;'Print View'!$U$76,'Coverage Indicators - Section D'!$B$45:$B$226&amp;'Coverage Indicators - Section D'!$I$45:$I$226,0))&lt;&gt;0,INDEX('Coverage Indicators - Section D'!G$45:G$226,MATCH('Print View'!$A91&amp;'Print View'!$U$76,'Coverage Indicators - Section D'!$B$45:$B$226&amp;'Coverage Indicators - Section D'!$I$45:$I$226,0)),""),"")</f>
        <v/>
      </c>
      <c r="W91" s="202" t="str">
        <f t="array" ref="W91">IFERROR(IF(INDEX('Coverage Indicators - Section D'!H$45:H$226,MATCH('Print View'!$A91&amp;'Print View'!$U$76,'Coverage Indicators - Section D'!$B$45:$B$226&amp;'Coverage Indicators - Section D'!$I$45:$I$226,0))&lt;&gt;0,INDEX('Coverage Indicators - Section D'!H$45:H$226,MATCH('Print View'!$A91&amp;'Print View'!$U$76,'Coverage Indicators - Section D'!$B$45:$B$226&amp;'Coverage Indicators - Section D'!$I$45:$I$226,0)),""),"")</f>
        <v/>
      </c>
      <c r="X91" s="198"/>
      <c r="Y91" s="196"/>
      <c r="Z91" s="196"/>
      <c r="AA91" s="197"/>
      <c r="AB91" s="198"/>
      <c r="AC91" s="196"/>
      <c r="AD91" s="196"/>
      <c r="AE91" s="197"/>
      <c r="AF91" s="198"/>
      <c r="AG91" s="196"/>
      <c r="AH91" s="205"/>
      <c r="AI91" s="197"/>
      <c r="AJ91" s="203" t="str">
        <f>IFERROR(IF(INDEX('Coverage Indicators - Section D'!W$10:W$41,MATCH('Print View'!$A91,'Coverage Indicators - Section D'!$A$10:$A$41,0))&lt;&gt;0,INDEX('Coverage Indicators - Section D'!W$10:W$41,MATCH('Print View'!$A91,'Coverage Indicators - Section D'!$A$10:$A$41,0)),""),"")</f>
        <v/>
      </c>
    </row>
    <row r="92" spans="1:36" s="204" customFormat="1" ht="23.25" x14ac:dyDescent="0.25">
      <c r="A92" s="220">
        <v>14</v>
      </c>
      <c r="B92" s="276" t="str">
        <f>IFERROR(IF(INDEX('Coverage Indicators - Section D'!B$10:B$41,MATCH('Print View'!$A92,'Coverage Indicators - Section D'!$A$10:$A$41,0))&lt;&gt;0,INDEX('Coverage Indicators - Section D'!B$10:B$41,MATCH('Print View'!$A92,'Coverage Indicators - Section D'!$A$10:$A$41,0)),""),"")</f>
        <v/>
      </c>
      <c r="C92" s="276" t="str">
        <f>IFERROR(IF(INDEX('Coverage Indicators - Section D'!C$10:C$41,MATCH('Print View'!$A92,'Coverage Indicators - Section D'!$A$10:$A$41,0))&lt;&gt;0,INDEX('Coverage Indicators - Section D'!C$10:C$41,MATCH('Print View'!$A92,'Coverage Indicators - Section D'!$A$10:$A$41,0)),""),"")</f>
        <v/>
      </c>
      <c r="D92" s="276" t="str">
        <f>IFERROR(IF(INDEX('Coverage Indicators - Section D'!D$10:D$41,MATCH('Print View'!$A92,'Coverage Indicators - Section D'!$A$10:$A$41,0))&lt;&gt;0,INDEX('Coverage Indicators - Section D'!D$10:D$41,MATCH('Print View'!$A92,'Coverage Indicators - Section D'!$A$10:$A$41,0)),""),"")</f>
        <v/>
      </c>
      <c r="E92" s="276" t="str">
        <f>IFERROR(IF(INDEX('Coverage Indicators - Section D'!E$10:E$41,MATCH('Print View'!$A92,'Coverage Indicators - Section D'!$A$10:$A$41,0))&lt;&gt;0,INDEX('Coverage Indicators - Section D'!E$10:E$41,MATCH('Print View'!$A92,'Coverage Indicators - Section D'!$A$10:$A$41,0)),""),"")</f>
        <v/>
      </c>
      <c r="F92" s="276" t="str">
        <f>IFERROR(IF(INDEX('Coverage Indicators - Section D'!F$10:F$41,MATCH('Print View'!$A92,'Coverage Indicators - Section D'!$A$10:$A$41,0))&lt;&gt;0,INDEX('Coverage Indicators - Section D'!F$10:F$41,MATCH('Print View'!$A92,'Coverage Indicators - Section D'!$A$10:$A$41,0)),""),"")</f>
        <v/>
      </c>
      <c r="G92" s="276" t="str">
        <f>IFERROR(IF(INDEX('Coverage Indicators - Section D'!G$10:G$41,MATCH('Print View'!$A92,'Coverage Indicators - Section D'!$A$10:$A$41,0))&lt;&gt;0,INDEX('Coverage Indicators - Section D'!G$10:G$41,MATCH('Print View'!$A92,'Coverage Indicators - Section D'!$A$10:$A$41,0)),""),"")</f>
        <v/>
      </c>
      <c r="H92" s="276" t="str">
        <f>IFERROR(IF(INDEX('Coverage Indicators - Section D'!H$10:H$41,MATCH('Print View'!$A92,'Coverage Indicators - Section D'!$A$10:$A$41,0))&lt;&gt;0,INDEX('Coverage Indicators - Section D'!H$10:H$41,MATCH('Print View'!$A92,'Coverage Indicators - Section D'!$A$10:$A$41,0)),""),"")</f>
        <v/>
      </c>
      <c r="I92" s="276" t="str">
        <f>IFERROR(IF(INDEX('Coverage Indicators - Section D'!P$10:P$41,MATCH('Print View'!$A92,'Coverage Indicators - Section D'!$A$10:$A$41,0))&lt;&gt;0,INDEX('Coverage Indicators - Section D'!P$10:P$41,MATCH('Print View'!$A92,'Coverage Indicators - Section D'!$A$10:$A$41,0)),""),"")</f>
        <v/>
      </c>
      <c r="J92" s="276" t="str">
        <f>IFERROR(IF(INDEX('Coverage Indicators - Section D'!Q$10:Q$41,MATCH('Print View'!$A92,'Coverage Indicators - Section D'!$A$10:$A$41,0))&lt;&gt;0,INDEX('Coverage Indicators - Section D'!Q$10:Q$41,MATCH('Print View'!$A92,'Coverage Indicators - Section D'!$A$10:$A$41,0)),""),"")</f>
        <v/>
      </c>
      <c r="K92" s="276" t="str">
        <f>IFERROR(IF(INDEX('Coverage Indicators - Section D'!R$10:R$41,MATCH('Print View'!$A92,'Coverage Indicators - Section D'!$A$10:$A$41,0))&lt;&gt;0,INDEX('Coverage Indicators - Section D'!R$10:R$41,MATCH('Print View'!$A92,'Coverage Indicators - Section D'!$A$10:$A$41,0)),""),"")</f>
        <v/>
      </c>
      <c r="L92" s="276" t="str">
        <f>IFERROR(IF(INDEX('Coverage Indicators - Section D'!S$10:S$41,MATCH('Print View'!$A92,'Coverage Indicators - Section D'!$A$10:$A$41,0))&lt;&gt;0,INDEX('Coverage Indicators - Section D'!S$10:S$41,MATCH('Print View'!$A92,'Coverage Indicators - Section D'!$A$10:$A$41,0)),""),"")</f>
        <v/>
      </c>
      <c r="M92" s="276" t="str">
        <f>IFERROR(IF(INDEX('Coverage Indicators - Section D'!#REF!,MATCH('Print View'!$A92,'Coverage Indicators - Section D'!$A$10:$A$41,0))&lt;&gt;0,INDEX('Coverage Indicators - Section D'!#REF!,MATCH('Print View'!$A92,'Coverage Indicators - Section D'!$A$10:$A$41,0)),""),"")</f>
        <v/>
      </c>
      <c r="N92" s="276" t="str">
        <f>IFERROR(IF(INDEX('Coverage Indicators - Section D'!U$10:U$41,MATCH('Print View'!$A92,'Coverage Indicators - Section D'!$A$10:$A$41,0))&lt;&gt;0,INDEX('Coverage Indicators - Section D'!U$10:U$41,MATCH('Print View'!$A92,'Coverage Indicators - Section D'!$A$10:$A$41,0)),""),"")</f>
        <v/>
      </c>
      <c r="O92" s="276" t="str">
        <f>IFERROR(IF(INDEX('Coverage Indicators - Section D'!V$10:V$41,MATCH('Print View'!$A92,'Coverage Indicators - Section D'!$A$10:$A$41,0))&lt;&gt;0,INDEX('Coverage Indicators - Section D'!V$10:V$41,MATCH('Print View'!$A92,'Coverage Indicators - Section D'!$A$10:$A$41,0)),""),"")</f>
        <v/>
      </c>
      <c r="P92" s="277" t="str">
        <f t="array" ref="P92">IFERROR(IF(INDEX('Coverage Indicators - Section D'!E$45:E$226,MATCH('Print View'!$A92&amp;'Print View'!$Q$76,'Coverage Indicators - Section D'!$B$45:$B$226&amp;'Coverage Indicators - Section D'!$I$45:$I$226,0))&lt;&gt;0,INDEX('Coverage Indicators - Section D'!E$45:E$226,MATCH('Print View'!$A92&amp;'Print View'!$Q$76,'Coverage Indicators - Section D'!$B$45:$B$226&amp;'Coverage Indicators - Section D'!$I$45:$I$226,0)),""),"")</f>
        <v/>
      </c>
      <c r="Q92" s="278" t="str">
        <f t="array" ref="Q92">IFERROR(IF(INDEX('Coverage Indicators - Section D'!F$45:F$226,MATCH('Print View'!$A92&amp;'Print View'!$Q$76,'Coverage Indicators - Section D'!$B$45:$B$226&amp;'Coverage Indicators - Section D'!$I$45:$I$226,0))&lt;&gt;0,INDEX('Coverage Indicators - Section D'!F$45:F$226,MATCH('Print View'!$A92&amp;'Print View'!$Q$76,'Coverage Indicators - Section D'!$B$45:$B$226&amp;'Coverage Indicators - Section D'!$I$45:$I$226,0)),""),"")</f>
        <v/>
      </c>
      <c r="R92" s="278" t="str">
        <f t="array" ref="R92">IFERROR(IF(INDEX('Coverage Indicators - Section D'!G$45:G$226,MATCH('Print View'!$A92&amp;'Print View'!$Q$76,'Coverage Indicators - Section D'!$B$45:$B$226&amp;'Coverage Indicators - Section D'!$I$45:$I$226,0))&lt;&gt;0,INDEX('Coverage Indicators - Section D'!G$45:G$226,MATCH('Print View'!$A92&amp;'Print View'!$Q$76,'Coverage Indicators - Section D'!$B$45:$B$226&amp;'Coverage Indicators - Section D'!$I$45:$I$226,0)),""),"")</f>
        <v/>
      </c>
      <c r="S92" s="279" t="str">
        <f t="array" ref="S92">IFERROR(IF(INDEX('Coverage Indicators - Section D'!H$45:H$226,MATCH('Print View'!$A92&amp;'Print View'!$Q$76,'Coverage Indicators - Section D'!$B$45:$B$226&amp;'Coverage Indicators - Section D'!$I$45:$I$226,0))&lt;&gt;0,INDEX('Coverage Indicators - Section D'!H$45:H$226,MATCH('Print View'!$A92&amp;'Print View'!$Q$76,'Coverage Indicators - Section D'!$B$45:$B$226&amp;'Coverage Indicators - Section D'!$I$45:$I$226,0)),""),"")</f>
        <v/>
      </c>
      <c r="T92" s="280" t="str">
        <f t="array" ref="T92">IFERROR(IF(INDEX('Coverage Indicators - Section D'!E$45:E$226,MATCH('Print View'!$A92&amp;'Print View'!$U$76,'Coverage Indicators - Section D'!$B$45:$B$226&amp;'Coverage Indicators - Section D'!$I$45:$I$226,0))&lt;&gt;0,INDEX('Coverage Indicators - Section D'!E$45:E$226,MATCH('Print View'!$A92&amp;'Print View'!$U$76,'Coverage Indicators - Section D'!$B$45:$B$226&amp;'Coverage Indicators - Section D'!$I$45:$I$226,0)),""),"")</f>
        <v/>
      </c>
      <c r="U92" s="278" t="str">
        <f t="array" ref="U92">IFERROR(IF(INDEX('Coverage Indicators - Section D'!F$45:F$226,MATCH('Print View'!$A92&amp;'Print View'!$U$76,'Coverage Indicators - Section D'!$B$45:$B$226&amp;'Coverage Indicators - Section D'!$I$45:$I$226,0))&lt;&gt;0,INDEX('Coverage Indicators - Section D'!F$45:F$226,MATCH('Print View'!$A92&amp;'Print View'!$U$76,'Coverage Indicators - Section D'!$B$45:$B$226&amp;'Coverage Indicators - Section D'!$I$45:$I$226,0)),""),"")</f>
        <v/>
      </c>
      <c r="V92" s="278" t="str">
        <f t="array" ref="V92">IFERROR(IF(INDEX('Coverage Indicators - Section D'!G$45:G$226,MATCH('Print View'!$A92&amp;'Print View'!$U$76,'Coverage Indicators - Section D'!$B$45:$B$226&amp;'Coverage Indicators - Section D'!$I$45:$I$226,0))&lt;&gt;0,INDEX('Coverage Indicators - Section D'!G$45:G$226,MATCH('Print View'!$A92&amp;'Print View'!$U$76,'Coverage Indicators - Section D'!$B$45:$B$226&amp;'Coverage Indicators - Section D'!$I$45:$I$226,0)),""),"")</f>
        <v/>
      </c>
      <c r="W92" s="279" t="str">
        <f t="array" ref="W92">IFERROR(IF(INDEX('Coverage Indicators - Section D'!H$45:H$226,MATCH('Print View'!$A92&amp;'Print View'!$U$76,'Coverage Indicators - Section D'!$B$45:$B$226&amp;'Coverage Indicators - Section D'!$I$45:$I$226,0))&lt;&gt;0,INDEX('Coverage Indicators - Section D'!H$45:H$226,MATCH('Print View'!$A92&amp;'Print View'!$U$76,'Coverage Indicators - Section D'!$B$45:$B$226&amp;'Coverage Indicators - Section D'!$I$45:$I$226,0)),""),"")</f>
        <v/>
      </c>
      <c r="X92" s="281"/>
      <c r="Y92" s="282"/>
      <c r="Z92" s="282"/>
      <c r="AA92" s="283"/>
      <c r="AB92" s="281"/>
      <c r="AC92" s="282"/>
      <c r="AD92" s="282"/>
      <c r="AE92" s="283"/>
      <c r="AF92" s="281"/>
      <c r="AG92" s="282"/>
      <c r="AH92" s="284"/>
      <c r="AI92" s="283"/>
      <c r="AJ92" s="285" t="str">
        <f>IFERROR(IF(INDEX('Coverage Indicators - Section D'!W$10:W$41,MATCH('Print View'!$A92,'Coverage Indicators - Section D'!$A$10:$A$41,0))&lt;&gt;0,INDEX('Coverage Indicators - Section D'!W$10:W$41,MATCH('Print View'!$A92,'Coverage Indicators - Section D'!$A$10:$A$41,0)),""),"")</f>
        <v/>
      </c>
    </row>
    <row r="93" spans="1:36" s="204" customFormat="1" ht="23.25" x14ac:dyDescent="0.25">
      <c r="A93" s="220">
        <v>15</v>
      </c>
      <c r="B93" s="194" t="str">
        <f>IFERROR(IF(INDEX('Coverage Indicators - Section D'!B$10:B$41,MATCH('Print View'!$A93,'Coverage Indicators - Section D'!$A$10:$A$41,0))&lt;&gt;0,INDEX('Coverage Indicators - Section D'!B$10:B$41,MATCH('Print View'!$A93,'Coverage Indicators - Section D'!$A$10:$A$41,0)),""),"")</f>
        <v/>
      </c>
      <c r="C93" s="194" t="str">
        <f>IFERROR(IF(INDEX('Coverage Indicators - Section D'!C$10:C$41,MATCH('Print View'!$A93,'Coverage Indicators - Section D'!$A$10:$A$41,0))&lt;&gt;0,INDEX('Coverage Indicators - Section D'!C$10:C$41,MATCH('Print View'!$A93,'Coverage Indicators - Section D'!$A$10:$A$41,0)),""),"")</f>
        <v/>
      </c>
      <c r="D93" s="194" t="str">
        <f>IFERROR(IF(INDEX('Coverage Indicators - Section D'!D$10:D$41,MATCH('Print View'!$A93,'Coverage Indicators - Section D'!$A$10:$A$41,0))&lt;&gt;0,INDEX('Coverage Indicators - Section D'!D$10:D$41,MATCH('Print View'!$A93,'Coverage Indicators - Section D'!$A$10:$A$41,0)),""),"")</f>
        <v/>
      </c>
      <c r="E93" s="194" t="str">
        <f>IFERROR(IF(INDEX('Coverage Indicators - Section D'!E$10:E$41,MATCH('Print View'!$A93,'Coverage Indicators - Section D'!$A$10:$A$41,0))&lt;&gt;0,INDEX('Coverage Indicators - Section D'!E$10:E$41,MATCH('Print View'!$A93,'Coverage Indicators - Section D'!$A$10:$A$41,0)),""),"")</f>
        <v/>
      </c>
      <c r="F93" s="194" t="str">
        <f>IFERROR(IF(INDEX('Coverage Indicators - Section D'!F$10:F$41,MATCH('Print View'!$A93,'Coverage Indicators - Section D'!$A$10:$A$41,0))&lt;&gt;0,INDEX('Coverage Indicators - Section D'!F$10:F$41,MATCH('Print View'!$A93,'Coverage Indicators - Section D'!$A$10:$A$41,0)),""),"")</f>
        <v/>
      </c>
      <c r="G93" s="194" t="str">
        <f>IFERROR(IF(INDEX('Coverage Indicators - Section D'!G$10:G$41,MATCH('Print View'!$A93,'Coverage Indicators - Section D'!$A$10:$A$41,0))&lt;&gt;0,INDEX('Coverage Indicators - Section D'!G$10:G$41,MATCH('Print View'!$A93,'Coverage Indicators - Section D'!$A$10:$A$41,0)),""),"")</f>
        <v/>
      </c>
      <c r="H93" s="194" t="str">
        <f>IFERROR(IF(INDEX('Coverage Indicators - Section D'!H$10:H$41,MATCH('Print View'!$A93,'Coverage Indicators - Section D'!$A$10:$A$41,0))&lt;&gt;0,INDEX('Coverage Indicators - Section D'!H$10:H$41,MATCH('Print View'!$A93,'Coverage Indicators - Section D'!$A$10:$A$41,0)),""),"")</f>
        <v/>
      </c>
      <c r="I93" s="194" t="str">
        <f>IFERROR(IF(INDEX('Coverage Indicators - Section D'!P$10:P$41,MATCH('Print View'!$A93,'Coverage Indicators - Section D'!$A$10:$A$41,0))&lt;&gt;0,INDEX('Coverage Indicators - Section D'!P$10:P$41,MATCH('Print View'!$A93,'Coverage Indicators - Section D'!$A$10:$A$41,0)),""),"")</f>
        <v/>
      </c>
      <c r="J93" s="194" t="str">
        <f>IFERROR(IF(INDEX('Coverage Indicators - Section D'!Q$10:Q$41,MATCH('Print View'!$A93,'Coverage Indicators - Section D'!$A$10:$A$41,0))&lt;&gt;0,INDEX('Coverage Indicators - Section D'!Q$10:Q$41,MATCH('Print View'!$A93,'Coverage Indicators - Section D'!$A$10:$A$41,0)),""),"")</f>
        <v/>
      </c>
      <c r="K93" s="194" t="str">
        <f>IFERROR(IF(INDEX('Coverage Indicators - Section D'!R$10:R$41,MATCH('Print View'!$A93,'Coverage Indicators - Section D'!$A$10:$A$41,0))&lt;&gt;0,INDEX('Coverage Indicators - Section D'!R$10:R$41,MATCH('Print View'!$A93,'Coverage Indicators - Section D'!$A$10:$A$41,0)),""),"")</f>
        <v/>
      </c>
      <c r="L93" s="194" t="str">
        <f>IFERROR(IF(INDEX('Coverage Indicators - Section D'!S$10:S$41,MATCH('Print View'!$A93,'Coverage Indicators - Section D'!$A$10:$A$41,0))&lt;&gt;0,INDEX('Coverage Indicators - Section D'!S$10:S$41,MATCH('Print View'!$A93,'Coverage Indicators - Section D'!$A$10:$A$41,0)),""),"")</f>
        <v/>
      </c>
      <c r="M93" s="194" t="str">
        <f>IFERROR(IF(INDEX('Coverage Indicators - Section D'!#REF!,MATCH('Print View'!$A93,'Coverage Indicators - Section D'!$A$10:$A$41,0))&lt;&gt;0,INDEX('Coverage Indicators - Section D'!#REF!,MATCH('Print View'!$A93,'Coverage Indicators - Section D'!$A$10:$A$41,0)),""),"")</f>
        <v/>
      </c>
      <c r="N93" s="194" t="str">
        <f>IFERROR(IF(INDEX('Coverage Indicators - Section D'!U$10:U$41,MATCH('Print View'!$A93,'Coverage Indicators - Section D'!$A$10:$A$41,0))&lt;&gt;0,INDEX('Coverage Indicators - Section D'!U$10:U$41,MATCH('Print View'!$A93,'Coverage Indicators - Section D'!$A$10:$A$41,0)),""),"")</f>
        <v/>
      </c>
      <c r="O93" s="194" t="str">
        <f>IFERROR(IF(INDEX('Coverage Indicators - Section D'!V$10:V$41,MATCH('Print View'!$A93,'Coverage Indicators - Section D'!$A$10:$A$41,0))&lt;&gt;0,INDEX('Coverage Indicators - Section D'!V$10:V$41,MATCH('Print View'!$A93,'Coverage Indicators - Section D'!$A$10:$A$41,0)),""),"")</f>
        <v/>
      </c>
      <c r="P93" s="213" t="str">
        <f t="array" ref="P93">IFERROR(IF(INDEX('Coverage Indicators - Section D'!E$45:E$226,MATCH('Print View'!$A93&amp;'Print View'!$Q$76,'Coverage Indicators - Section D'!$B$45:$B$226&amp;'Coverage Indicators - Section D'!$I$45:$I$226,0))&lt;&gt;0,INDEX('Coverage Indicators - Section D'!E$45:E$226,MATCH('Print View'!$A93&amp;'Print View'!$Q$76,'Coverage Indicators - Section D'!$B$45:$B$226&amp;'Coverage Indicators - Section D'!$I$45:$I$226,0)),""),"")</f>
        <v/>
      </c>
      <c r="Q93" s="200" t="str">
        <f t="array" ref="Q93">IFERROR(IF(INDEX('Coverage Indicators - Section D'!F$45:F$226,MATCH('Print View'!$A93&amp;'Print View'!$Q$76,'Coverage Indicators - Section D'!$B$45:$B$226&amp;'Coverage Indicators - Section D'!$I$45:$I$226,0))&lt;&gt;0,INDEX('Coverage Indicators - Section D'!F$45:F$226,MATCH('Print View'!$A93&amp;'Print View'!$Q$76,'Coverage Indicators - Section D'!$B$45:$B$226&amp;'Coverage Indicators - Section D'!$I$45:$I$226,0)),""),"")</f>
        <v/>
      </c>
      <c r="R93" s="200" t="str">
        <f t="array" ref="R93">IFERROR(IF(INDEX('Coverage Indicators - Section D'!G$45:G$226,MATCH('Print View'!$A93&amp;'Print View'!$Q$76,'Coverage Indicators - Section D'!$B$45:$B$226&amp;'Coverage Indicators - Section D'!$I$45:$I$226,0))&lt;&gt;0,INDEX('Coverage Indicators - Section D'!G$45:G$226,MATCH('Print View'!$A93&amp;'Print View'!$Q$76,'Coverage Indicators - Section D'!$B$45:$B$226&amp;'Coverage Indicators - Section D'!$I$45:$I$226,0)),""),"")</f>
        <v/>
      </c>
      <c r="S93" s="202" t="str">
        <f t="array" ref="S93">IFERROR(IF(INDEX('Coverage Indicators - Section D'!H$45:H$226,MATCH('Print View'!$A93&amp;'Print View'!$Q$76,'Coverage Indicators - Section D'!$B$45:$B$226&amp;'Coverage Indicators - Section D'!$I$45:$I$226,0))&lt;&gt;0,INDEX('Coverage Indicators - Section D'!H$45:H$226,MATCH('Print View'!$A93&amp;'Print View'!$Q$76,'Coverage Indicators - Section D'!$B$45:$B$226&amp;'Coverage Indicators - Section D'!$I$45:$I$226,0)),""),"")</f>
        <v/>
      </c>
      <c r="T93" s="199" t="str">
        <f t="array" ref="T93">IFERROR(IF(INDEX('Coverage Indicators - Section D'!E$45:E$226,MATCH('Print View'!$A93&amp;'Print View'!$U$76,'Coverage Indicators - Section D'!$B$45:$B$226&amp;'Coverage Indicators - Section D'!$I$45:$I$226,0))&lt;&gt;0,INDEX('Coverage Indicators - Section D'!E$45:E$226,MATCH('Print View'!$A93&amp;'Print View'!$U$76,'Coverage Indicators - Section D'!$B$45:$B$226&amp;'Coverage Indicators - Section D'!$I$45:$I$226,0)),""),"")</f>
        <v/>
      </c>
      <c r="U93" s="200" t="str">
        <f t="array" ref="U93">IFERROR(IF(INDEX('Coverage Indicators - Section D'!F$45:F$226,MATCH('Print View'!$A93&amp;'Print View'!$U$76,'Coverage Indicators - Section D'!$B$45:$B$226&amp;'Coverage Indicators - Section D'!$I$45:$I$226,0))&lt;&gt;0,INDEX('Coverage Indicators - Section D'!F$45:F$226,MATCH('Print View'!$A93&amp;'Print View'!$U$76,'Coverage Indicators - Section D'!$B$45:$B$226&amp;'Coverage Indicators - Section D'!$I$45:$I$226,0)),""),"")</f>
        <v/>
      </c>
      <c r="V93" s="200" t="str">
        <f t="array" ref="V93">IFERROR(IF(INDEX('Coverage Indicators - Section D'!G$45:G$226,MATCH('Print View'!$A93&amp;'Print View'!$U$76,'Coverage Indicators - Section D'!$B$45:$B$226&amp;'Coverage Indicators - Section D'!$I$45:$I$226,0))&lt;&gt;0,INDEX('Coverage Indicators - Section D'!G$45:G$226,MATCH('Print View'!$A93&amp;'Print View'!$U$76,'Coverage Indicators - Section D'!$B$45:$B$226&amp;'Coverage Indicators - Section D'!$I$45:$I$226,0)),""),"")</f>
        <v/>
      </c>
      <c r="W93" s="202" t="str">
        <f t="array" ref="W93">IFERROR(IF(INDEX('Coverage Indicators - Section D'!H$45:H$226,MATCH('Print View'!$A93&amp;'Print View'!$U$76,'Coverage Indicators - Section D'!$B$45:$B$226&amp;'Coverage Indicators - Section D'!$I$45:$I$226,0))&lt;&gt;0,INDEX('Coverage Indicators - Section D'!H$45:H$226,MATCH('Print View'!$A93&amp;'Print View'!$U$76,'Coverage Indicators - Section D'!$B$45:$B$226&amp;'Coverage Indicators - Section D'!$I$45:$I$226,0)),""),"")</f>
        <v/>
      </c>
      <c r="X93" s="198"/>
      <c r="Y93" s="196"/>
      <c r="Z93" s="196"/>
      <c r="AA93" s="197"/>
      <c r="AB93" s="198"/>
      <c r="AC93" s="196"/>
      <c r="AD93" s="196"/>
      <c r="AE93" s="197"/>
      <c r="AF93" s="198"/>
      <c r="AG93" s="196"/>
      <c r="AH93" s="205"/>
      <c r="AI93" s="197"/>
      <c r="AJ93" s="203" t="str">
        <f>IFERROR(IF(INDEX('Coverage Indicators - Section D'!W$10:W$41,MATCH('Print View'!$A93,'Coverage Indicators - Section D'!$A$10:$A$41,0))&lt;&gt;0,INDEX('Coverage Indicators - Section D'!W$10:W$41,MATCH('Print View'!$A93,'Coverage Indicators - Section D'!$A$10:$A$41,0)),""),"")</f>
        <v/>
      </c>
    </row>
    <row r="94" spans="1:36" s="204" customFormat="1" ht="23.25" x14ac:dyDescent="0.25">
      <c r="A94" s="220">
        <v>16</v>
      </c>
      <c r="B94" s="276" t="str">
        <f>IFERROR(IF(INDEX('Coverage Indicators - Section D'!B$10:B$41,MATCH('Print View'!$A94,'Coverage Indicators - Section D'!$A$10:$A$41,0))&lt;&gt;0,INDEX('Coverage Indicators - Section D'!B$10:B$41,MATCH('Print View'!$A94,'Coverage Indicators - Section D'!$A$10:$A$41,0)),""),"")</f>
        <v/>
      </c>
      <c r="C94" s="276" t="str">
        <f>IFERROR(IF(INDEX('Coverage Indicators - Section D'!C$10:C$41,MATCH('Print View'!$A94,'Coverage Indicators - Section D'!$A$10:$A$41,0))&lt;&gt;0,INDEX('Coverage Indicators - Section D'!C$10:C$41,MATCH('Print View'!$A94,'Coverage Indicators - Section D'!$A$10:$A$41,0)),""),"")</f>
        <v/>
      </c>
      <c r="D94" s="276" t="str">
        <f>IFERROR(IF(INDEX('Coverage Indicators - Section D'!D$10:D$41,MATCH('Print View'!$A94,'Coverage Indicators - Section D'!$A$10:$A$41,0))&lt;&gt;0,INDEX('Coverage Indicators - Section D'!D$10:D$41,MATCH('Print View'!$A94,'Coverage Indicators - Section D'!$A$10:$A$41,0)),""),"")</f>
        <v/>
      </c>
      <c r="E94" s="276" t="str">
        <f>IFERROR(IF(INDEX('Coverage Indicators - Section D'!E$10:E$41,MATCH('Print View'!$A94,'Coverage Indicators - Section D'!$A$10:$A$41,0))&lt;&gt;0,INDEX('Coverage Indicators - Section D'!E$10:E$41,MATCH('Print View'!$A94,'Coverage Indicators - Section D'!$A$10:$A$41,0)),""),"")</f>
        <v/>
      </c>
      <c r="F94" s="276" t="str">
        <f>IFERROR(IF(INDEX('Coverage Indicators - Section D'!F$10:F$41,MATCH('Print View'!$A94,'Coverage Indicators - Section D'!$A$10:$A$41,0))&lt;&gt;0,INDEX('Coverage Indicators - Section D'!F$10:F$41,MATCH('Print View'!$A94,'Coverage Indicators - Section D'!$A$10:$A$41,0)),""),"")</f>
        <v/>
      </c>
      <c r="G94" s="276" t="str">
        <f>IFERROR(IF(INDEX('Coverage Indicators - Section D'!G$10:G$41,MATCH('Print View'!$A94,'Coverage Indicators - Section D'!$A$10:$A$41,0))&lt;&gt;0,INDEX('Coverage Indicators - Section D'!G$10:G$41,MATCH('Print View'!$A94,'Coverage Indicators - Section D'!$A$10:$A$41,0)),""),"")</f>
        <v/>
      </c>
      <c r="H94" s="276" t="str">
        <f>IFERROR(IF(INDEX('Coverage Indicators - Section D'!H$10:H$41,MATCH('Print View'!$A94,'Coverage Indicators - Section D'!$A$10:$A$41,0))&lt;&gt;0,INDEX('Coverage Indicators - Section D'!H$10:H$41,MATCH('Print View'!$A94,'Coverage Indicators - Section D'!$A$10:$A$41,0)),""),"")</f>
        <v/>
      </c>
      <c r="I94" s="276" t="str">
        <f>IFERROR(IF(INDEX('Coverage Indicators - Section D'!P$10:P$41,MATCH('Print View'!$A94,'Coverage Indicators - Section D'!$A$10:$A$41,0))&lt;&gt;0,INDEX('Coverage Indicators - Section D'!P$10:P$41,MATCH('Print View'!$A94,'Coverage Indicators - Section D'!$A$10:$A$41,0)),""),"")</f>
        <v/>
      </c>
      <c r="J94" s="276" t="str">
        <f>IFERROR(IF(INDEX('Coverage Indicators - Section D'!Q$10:Q$41,MATCH('Print View'!$A94,'Coverage Indicators - Section D'!$A$10:$A$41,0))&lt;&gt;0,INDEX('Coverage Indicators - Section D'!Q$10:Q$41,MATCH('Print View'!$A94,'Coverage Indicators - Section D'!$A$10:$A$41,0)),""),"")</f>
        <v/>
      </c>
      <c r="K94" s="276" t="str">
        <f>IFERROR(IF(INDEX('Coverage Indicators - Section D'!R$10:R$41,MATCH('Print View'!$A94,'Coverage Indicators - Section D'!$A$10:$A$41,0))&lt;&gt;0,INDEX('Coverage Indicators - Section D'!R$10:R$41,MATCH('Print View'!$A94,'Coverage Indicators - Section D'!$A$10:$A$41,0)),""),"")</f>
        <v/>
      </c>
      <c r="L94" s="276" t="str">
        <f>IFERROR(IF(INDEX('Coverage Indicators - Section D'!S$10:S$41,MATCH('Print View'!$A94,'Coverage Indicators - Section D'!$A$10:$A$41,0))&lt;&gt;0,INDEX('Coverage Indicators - Section D'!S$10:S$41,MATCH('Print View'!$A94,'Coverage Indicators - Section D'!$A$10:$A$41,0)),""),"")</f>
        <v/>
      </c>
      <c r="M94" s="276" t="str">
        <f>IFERROR(IF(INDEX('Coverage Indicators - Section D'!#REF!,MATCH('Print View'!$A94,'Coverage Indicators - Section D'!$A$10:$A$41,0))&lt;&gt;0,INDEX('Coverage Indicators - Section D'!#REF!,MATCH('Print View'!$A94,'Coverage Indicators - Section D'!$A$10:$A$41,0)),""),"")</f>
        <v/>
      </c>
      <c r="N94" s="276" t="str">
        <f>IFERROR(IF(INDEX('Coverage Indicators - Section D'!U$10:U$41,MATCH('Print View'!$A94,'Coverage Indicators - Section D'!$A$10:$A$41,0))&lt;&gt;0,INDEX('Coverage Indicators - Section D'!U$10:U$41,MATCH('Print View'!$A94,'Coverage Indicators - Section D'!$A$10:$A$41,0)),""),"")</f>
        <v/>
      </c>
      <c r="O94" s="276" t="str">
        <f>IFERROR(IF(INDEX('Coverage Indicators - Section D'!V$10:V$41,MATCH('Print View'!$A94,'Coverage Indicators - Section D'!$A$10:$A$41,0))&lt;&gt;0,INDEX('Coverage Indicators - Section D'!V$10:V$41,MATCH('Print View'!$A94,'Coverage Indicators - Section D'!$A$10:$A$41,0)),""),"")</f>
        <v/>
      </c>
      <c r="P94" s="277" t="str">
        <f t="array" ref="P94">IFERROR(IF(INDEX('Coverage Indicators - Section D'!E$45:E$226,MATCH('Print View'!$A94&amp;'Print View'!$Q$76,'Coverage Indicators - Section D'!$B$45:$B$226&amp;'Coverage Indicators - Section D'!$I$45:$I$226,0))&lt;&gt;0,INDEX('Coverage Indicators - Section D'!E$45:E$226,MATCH('Print View'!$A94&amp;'Print View'!$Q$76,'Coverage Indicators - Section D'!$B$45:$B$226&amp;'Coverage Indicators - Section D'!$I$45:$I$226,0)),""),"")</f>
        <v/>
      </c>
      <c r="Q94" s="278" t="str">
        <f t="array" ref="Q94">IFERROR(IF(INDEX('Coverage Indicators - Section D'!F$45:F$226,MATCH('Print View'!$A94&amp;'Print View'!$Q$76,'Coverage Indicators - Section D'!$B$45:$B$226&amp;'Coverage Indicators - Section D'!$I$45:$I$226,0))&lt;&gt;0,INDEX('Coverage Indicators - Section D'!F$45:F$226,MATCH('Print View'!$A94&amp;'Print View'!$Q$76,'Coverage Indicators - Section D'!$B$45:$B$226&amp;'Coverage Indicators - Section D'!$I$45:$I$226,0)),""),"")</f>
        <v/>
      </c>
      <c r="R94" s="278" t="str">
        <f t="array" ref="R94">IFERROR(IF(INDEX('Coverage Indicators - Section D'!G$45:G$226,MATCH('Print View'!$A94&amp;'Print View'!$Q$76,'Coverage Indicators - Section D'!$B$45:$B$226&amp;'Coverage Indicators - Section D'!$I$45:$I$226,0))&lt;&gt;0,INDEX('Coverage Indicators - Section D'!G$45:G$226,MATCH('Print View'!$A94&amp;'Print View'!$Q$76,'Coverage Indicators - Section D'!$B$45:$B$226&amp;'Coverage Indicators - Section D'!$I$45:$I$226,0)),""),"")</f>
        <v/>
      </c>
      <c r="S94" s="279" t="str">
        <f t="array" ref="S94">IFERROR(IF(INDEX('Coverage Indicators - Section D'!H$45:H$226,MATCH('Print View'!$A94&amp;'Print View'!$Q$76,'Coverage Indicators - Section D'!$B$45:$B$226&amp;'Coverage Indicators - Section D'!$I$45:$I$226,0))&lt;&gt;0,INDEX('Coverage Indicators - Section D'!H$45:H$226,MATCH('Print View'!$A94&amp;'Print View'!$Q$76,'Coverage Indicators - Section D'!$B$45:$B$226&amp;'Coverage Indicators - Section D'!$I$45:$I$226,0)),""),"")</f>
        <v/>
      </c>
      <c r="T94" s="280" t="str">
        <f t="array" ref="T94">IFERROR(IF(INDEX('Coverage Indicators - Section D'!E$45:E$226,MATCH('Print View'!$A94&amp;'Print View'!$U$76,'Coverage Indicators - Section D'!$B$45:$B$226&amp;'Coverage Indicators - Section D'!$I$45:$I$226,0))&lt;&gt;0,INDEX('Coverage Indicators - Section D'!E$45:E$226,MATCH('Print View'!$A94&amp;'Print View'!$U$76,'Coverage Indicators - Section D'!$B$45:$B$226&amp;'Coverage Indicators - Section D'!$I$45:$I$226,0)),""),"")</f>
        <v/>
      </c>
      <c r="U94" s="278" t="str">
        <f t="array" ref="U94">IFERROR(IF(INDEX('Coverage Indicators - Section D'!F$45:F$226,MATCH('Print View'!$A94&amp;'Print View'!$U$76,'Coverage Indicators - Section D'!$B$45:$B$226&amp;'Coverage Indicators - Section D'!$I$45:$I$226,0))&lt;&gt;0,INDEX('Coverage Indicators - Section D'!F$45:F$226,MATCH('Print View'!$A94&amp;'Print View'!$U$76,'Coverage Indicators - Section D'!$B$45:$B$226&amp;'Coverage Indicators - Section D'!$I$45:$I$226,0)),""),"")</f>
        <v/>
      </c>
      <c r="V94" s="278" t="str">
        <f t="array" ref="V94">IFERROR(IF(INDEX('Coverage Indicators - Section D'!G$45:G$226,MATCH('Print View'!$A94&amp;'Print View'!$U$76,'Coverage Indicators - Section D'!$B$45:$B$226&amp;'Coverage Indicators - Section D'!$I$45:$I$226,0))&lt;&gt;0,INDEX('Coverage Indicators - Section D'!G$45:G$226,MATCH('Print View'!$A94&amp;'Print View'!$U$76,'Coverage Indicators - Section D'!$B$45:$B$226&amp;'Coverage Indicators - Section D'!$I$45:$I$226,0)),""),"")</f>
        <v/>
      </c>
      <c r="W94" s="279" t="str">
        <f t="array" ref="W94">IFERROR(IF(INDEX('Coverage Indicators - Section D'!H$45:H$226,MATCH('Print View'!$A94&amp;'Print View'!$U$76,'Coverage Indicators - Section D'!$B$45:$B$226&amp;'Coverage Indicators - Section D'!$I$45:$I$226,0))&lt;&gt;0,INDEX('Coverage Indicators - Section D'!H$45:H$226,MATCH('Print View'!$A94&amp;'Print View'!$U$76,'Coverage Indicators - Section D'!$B$45:$B$226&amp;'Coverage Indicators - Section D'!$I$45:$I$226,0)),""),"")</f>
        <v/>
      </c>
      <c r="X94" s="281"/>
      <c r="Y94" s="282"/>
      <c r="Z94" s="282"/>
      <c r="AA94" s="283"/>
      <c r="AB94" s="281"/>
      <c r="AC94" s="282"/>
      <c r="AD94" s="282"/>
      <c r="AE94" s="283"/>
      <c r="AF94" s="281"/>
      <c r="AG94" s="282"/>
      <c r="AH94" s="284"/>
      <c r="AI94" s="283"/>
      <c r="AJ94" s="285" t="str">
        <f>IFERROR(IF(INDEX('Coverage Indicators - Section D'!W$10:W$41,MATCH('Print View'!$A94,'Coverage Indicators - Section D'!$A$10:$A$41,0))&lt;&gt;0,INDEX('Coverage Indicators - Section D'!W$10:W$41,MATCH('Print View'!$A94,'Coverage Indicators - Section D'!$A$10:$A$41,0)),""),"")</f>
        <v/>
      </c>
    </row>
    <row r="95" spans="1:36" s="204" customFormat="1" ht="23.25" x14ac:dyDescent="0.25">
      <c r="A95" s="219">
        <v>17</v>
      </c>
      <c r="B95" s="194" t="str">
        <f>IFERROR(IF(INDEX('Coverage Indicators - Section D'!B$10:B$41,MATCH('Print View'!$A95,'Coverage Indicators - Section D'!$A$10:$A$41,0))&lt;&gt;0,INDEX('Coverage Indicators - Section D'!B$10:B$41,MATCH('Print View'!$A95,'Coverage Indicators - Section D'!$A$10:$A$41,0)),""),"")</f>
        <v/>
      </c>
      <c r="C95" s="194" t="str">
        <f>IFERROR(IF(INDEX('Coverage Indicators - Section D'!C$10:C$41,MATCH('Print View'!$A95,'Coverage Indicators - Section D'!$A$10:$A$41,0))&lt;&gt;0,INDEX('Coverage Indicators - Section D'!C$10:C$41,MATCH('Print View'!$A95,'Coverage Indicators - Section D'!$A$10:$A$41,0)),""),"")</f>
        <v/>
      </c>
      <c r="D95" s="194" t="str">
        <f>IFERROR(IF(INDEX('Coverage Indicators - Section D'!D$10:D$41,MATCH('Print View'!$A95,'Coverage Indicators - Section D'!$A$10:$A$41,0))&lt;&gt;0,INDEX('Coverage Indicators - Section D'!D$10:D$41,MATCH('Print View'!$A95,'Coverage Indicators - Section D'!$A$10:$A$41,0)),""),"")</f>
        <v/>
      </c>
      <c r="E95" s="194" t="str">
        <f>IFERROR(IF(INDEX('Coverage Indicators - Section D'!E$10:E$41,MATCH('Print View'!$A95,'Coverage Indicators - Section D'!$A$10:$A$41,0))&lt;&gt;0,INDEX('Coverage Indicators - Section D'!E$10:E$41,MATCH('Print View'!$A95,'Coverage Indicators - Section D'!$A$10:$A$41,0)),""),"")</f>
        <v/>
      </c>
      <c r="F95" s="194" t="str">
        <f>IFERROR(IF(INDEX('Coverage Indicators - Section D'!F$10:F$41,MATCH('Print View'!$A95,'Coverage Indicators - Section D'!$A$10:$A$41,0))&lt;&gt;0,INDEX('Coverage Indicators - Section D'!F$10:F$41,MATCH('Print View'!$A95,'Coverage Indicators - Section D'!$A$10:$A$41,0)),""),"")</f>
        <v/>
      </c>
      <c r="G95" s="194" t="str">
        <f>IFERROR(IF(INDEX('Coverage Indicators - Section D'!G$10:G$41,MATCH('Print View'!$A95,'Coverage Indicators - Section D'!$A$10:$A$41,0))&lt;&gt;0,INDEX('Coverage Indicators - Section D'!G$10:G$41,MATCH('Print View'!$A95,'Coverage Indicators - Section D'!$A$10:$A$41,0)),""),"")</f>
        <v/>
      </c>
      <c r="H95" s="194" t="str">
        <f>IFERROR(IF(INDEX('Coverage Indicators - Section D'!H$10:H$41,MATCH('Print View'!$A95,'Coverage Indicators - Section D'!$A$10:$A$41,0))&lt;&gt;0,INDEX('Coverage Indicators - Section D'!H$10:H$41,MATCH('Print View'!$A95,'Coverage Indicators - Section D'!$A$10:$A$41,0)),""),"")</f>
        <v/>
      </c>
      <c r="I95" s="194" t="str">
        <f>IFERROR(IF(INDEX('Coverage Indicators - Section D'!P$10:P$41,MATCH('Print View'!$A95,'Coverage Indicators - Section D'!$A$10:$A$41,0))&lt;&gt;0,INDEX('Coverage Indicators - Section D'!P$10:P$41,MATCH('Print View'!$A95,'Coverage Indicators - Section D'!$A$10:$A$41,0)),""),"")</f>
        <v/>
      </c>
      <c r="J95" s="194" t="str">
        <f>IFERROR(IF(INDEX('Coverage Indicators - Section D'!Q$10:Q$41,MATCH('Print View'!$A95,'Coverage Indicators - Section D'!$A$10:$A$41,0))&lt;&gt;0,INDEX('Coverage Indicators - Section D'!Q$10:Q$41,MATCH('Print View'!$A95,'Coverage Indicators - Section D'!$A$10:$A$41,0)),""),"")</f>
        <v/>
      </c>
      <c r="K95" s="194" t="str">
        <f>IFERROR(IF(INDEX('Coverage Indicators - Section D'!R$10:R$41,MATCH('Print View'!$A95,'Coverage Indicators - Section D'!$A$10:$A$41,0))&lt;&gt;0,INDEX('Coverage Indicators - Section D'!R$10:R$41,MATCH('Print View'!$A95,'Coverage Indicators - Section D'!$A$10:$A$41,0)),""),"")</f>
        <v/>
      </c>
      <c r="L95" s="194" t="str">
        <f>IFERROR(IF(INDEX('Coverage Indicators - Section D'!S$10:S$41,MATCH('Print View'!$A95,'Coverage Indicators - Section D'!$A$10:$A$41,0))&lt;&gt;0,INDEX('Coverage Indicators - Section D'!S$10:S$41,MATCH('Print View'!$A95,'Coverage Indicators - Section D'!$A$10:$A$41,0)),""),"")</f>
        <v/>
      </c>
      <c r="M95" s="194" t="str">
        <f>IFERROR(IF(INDEX('Coverage Indicators - Section D'!#REF!,MATCH('Print View'!$A95,'Coverage Indicators - Section D'!$A$10:$A$41,0))&lt;&gt;0,INDEX('Coverage Indicators - Section D'!#REF!,MATCH('Print View'!$A95,'Coverage Indicators - Section D'!$A$10:$A$41,0)),""),"")</f>
        <v/>
      </c>
      <c r="N95" s="194" t="str">
        <f>IFERROR(IF(INDEX('Coverage Indicators - Section D'!U$10:U$41,MATCH('Print View'!$A95,'Coverage Indicators - Section D'!$A$10:$A$41,0))&lt;&gt;0,INDEX('Coverage Indicators - Section D'!U$10:U$41,MATCH('Print View'!$A95,'Coverage Indicators - Section D'!$A$10:$A$41,0)),""),"")</f>
        <v/>
      </c>
      <c r="O95" s="194" t="str">
        <f>IFERROR(IF(INDEX('Coverage Indicators - Section D'!V$10:V$41,MATCH('Print View'!$A95,'Coverage Indicators - Section D'!$A$10:$A$41,0))&lt;&gt;0,INDEX('Coverage Indicators - Section D'!V$10:V$41,MATCH('Print View'!$A95,'Coverage Indicators - Section D'!$A$10:$A$41,0)),""),"")</f>
        <v/>
      </c>
      <c r="P95" s="213" t="str">
        <f t="array" ref="P95">IFERROR(IF(INDEX('Coverage Indicators - Section D'!E$45:E$226,MATCH('Print View'!$A95&amp;'Print View'!$Q$76,'Coverage Indicators - Section D'!$B$45:$B$226&amp;'Coverage Indicators - Section D'!$I$45:$I$226,0))&lt;&gt;0,INDEX('Coverage Indicators - Section D'!E$45:E$226,MATCH('Print View'!$A95&amp;'Print View'!$Q$76,'Coverage Indicators - Section D'!$B$45:$B$226&amp;'Coverage Indicators - Section D'!$I$45:$I$226,0)),""),"")</f>
        <v/>
      </c>
      <c r="Q95" s="200" t="str">
        <f t="array" ref="Q95">IFERROR(IF(INDEX('Coverage Indicators - Section D'!F$45:F$226,MATCH('Print View'!$A95&amp;'Print View'!$Q$76,'Coverage Indicators - Section D'!$B$45:$B$226&amp;'Coverage Indicators - Section D'!$I$45:$I$226,0))&lt;&gt;0,INDEX('Coverage Indicators - Section D'!F$45:F$226,MATCH('Print View'!$A95&amp;'Print View'!$Q$76,'Coverage Indicators - Section D'!$B$45:$B$226&amp;'Coverage Indicators - Section D'!$I$45:$I$226,0)),""),"")</f>
        <v/>
      </c>
      <c r="R95" s="200" t="str">
        <f t="array" ref="R95">IFERROR(IF(INDEX('Coverage Indicators - Section D'!G$45:G$226,MATCH('Print View'!$A95&amp;'Print View'!$Q$76,'Coverage Indicators - Section D'!$B$45:$B$226&amp;'Coverage Indicators - Section D'!$I$45:$I$226,0))&lt;&gt;0,INDEX('Coverage Indicators - Section D'!G$45:G$226,MATCH('Print View'!$A95&amp;'Print View'!$Q$76,'Coverage Indicators - Section D'!$B$45:$B$226&amp;'Coverage Indicators - Section D'!$I$45:$I$226,0)),""),"")</f>
        <v/>
      </c>
      <c r="S95" s="202" t="str">
        <f t="array" ref="S95">IFERROR(IF(INDEX('Coverage Indicators - Section D'!H$45:H$226,MATCH('Print View'!$A95&amp;'Print View'!$Q$76,'Coverage Indicators - Section D'!$B$45:$B$226&amp;'Coverage Indicators - Section D'!$I$45:$I$226,0))&lt;&gt;0,INDEX('Coverage Indicators - Section D'!H$45:H$226,MATCH('Print View'!$A95&amp;'Print View'!$Q$76,'Coverage Indicators - Section D'!$B$45:$B$226&amp;'Coverage Indicators - Section D'!$I$45:$I$226,0)),""),"")</f>
        <v/>
      </c>
      <c r="T95" s="199" t="str">
        <f t="array" ref="T95">IFERROR(IF(INDEX('Coverage Indicators - Section D'!E$45:E$226,MATCH('Print View'!$A95&amp;'Print View'!$U$76,'Coverage Indicators - Section D'!$B$45:$B$226&amp;'Coverage Indicators - Section D'!$I$45:$I$226,0))&lt;&gt;0,INDEX('Coverage Indicators - Section D'!E$45:E$226,MATCH('Print View'!$A95&amp;'Print View'!$U$76,'Coverage Indicators - Section D'!$B$45:$B$226&amp;'Coverage Indicators - Section D'!$I$45:$I$226,0)),""),"")</f>
        <v/>
      </c>
      <c r="U95" s="200" t="str">
        <f t="array" ref="U95">IFERROR(IF(INDEX('Coverage Indicators - Section D'!F$45:F$226,MATCH('Print View'!$A95&amp;'Print View'!$U$76,'Coverage Indicators - Section D'!$B$45:$B$226&amp;'Coverage Indicators - Section D'!$I$45:$I$226,0))&lt;&gt;0,INDEX('Coverage Indicators - Section D'!F$45:F$226,MATCH('Print View'!$A95&amp;'Print View'!$U$76,'Coverage Indicators - Section D'!$B$45:$B$226&amp;'Coverage Indicators - Section D'!$I$45:$I$226,0)),""),"")</f>
        <v/>
      </c>
      <c r="V95" s="200" t="str">
        <f t="array" ref="V95">IFERROR(IF(INDEX('Coverage Indicators - Section D'!G$45:G$226,MATCH('Print View'!$A95&amp;'Print View'!$U$76,'Coverage Indicators - Section D'!$B$45:$B$226&amp;'Coverage Indicators - Section D'!$I$45:$I$226,0))&lt;&gt;0,INDEX('Coverage Indicators - Section D'!G$45:G$226,MATCH('Print View'!$A95&amp;'Print View'!$U$76,'Coverage Indicators - Section D'!$B$45:$B$226&amp;'Coverage Indicators - Section D'!$I$45:$I$226,0)),""),"")</f>
        <v/>
      </c>
      <c r="W95" s="202" t="str">
        <f t="array" ref="W95">IFERROR(IF(INDEX('Coverage Indicators - Section D'!H$45:H$226,MATCH('Print View'!$A95&amp;'Print View'!$U$76,'Coverage Indicators - Section D'!$B$45:$B$226&amp;'Coverage Indicators - Section D'!$I$45:$I$226,0))&lt;&gt;0,INDEX('Coverage Indicators - Section D'!H$45:H$226,MATCH('Print View'!$A95&amp;'Print View'!$U$76,'Coverage Indicators - Section D'!$B$45:$B$226&amp;'Coverage Indicators - Section D'!$I$45:$I$226,0)),""),"")</f>
        <v/>
      </c>
      <c r="X95" s="198"/>
      <c r="Y95" s="196"/>
      <c r="Z95" s="196"/>
      <c r="AA95" s="197"/>
      <c r="AB95" s="198"/>
      <c r="AC95" s="196"/>
      <c r="AD95" s="196"/>
      <c r="AE95" s="197"/>
      <c r="AF95" s="198"/>
      <c r="AG95" s="196"/>
      <c r="AH95" s="205"/>
      <c r="AI95" s="197"/>
      <c r="AJ95" s="203" t="str">
        <f>IFERROR(IF(INDEX('Coverage Indicators - Section D'!W$10:W$41,MATCH('Print View'!$A95,'Coverage Indicators - Section D'!$A$10:$A$41,0))&lt;&gt;0,INDEX('Coverage Indicators - Section D'!W$10:W$41,MATCH('Print View'!$A95,'Coverage Indicators - Section D'!$A$10:$A$41,0)),""),"")</f>
        <v/>
      </c>
    </row>
    <row r="96" spans="1:36" s="204" customFormat="1" ht="23.25" x14ac:dyDescent="0.25">
      <c r="A96" s="220">
        <v>18</v>
      </c>
      <c r="B96" s="276" t="str">
        <f>IFERROR(IF(INDEX('Coverage Indicators - Section D'!B$10:B$41,MATCH('Print View'!$A96,'Coverage Indicators - Section D'!$A$10:$A$41,0))&lt;&gt;0,INDEX('Coverage Indicators - Section D'!B$10:B$41,MATCH('Print View'!$A96,'Coverage Indicators - Section D'!$A$10:$A$41,0)),""),"")</f>
        <v/>
      </c>
      <c r="C96" s="276" t="str">
        <f>IFERROR(IF(INDEX('Coverage Indicators - Section D'!C$10:C$41,MATCH('Print View'!$A96,'Coverage Indicators - Section D'!$A$10:$A$41,0))&lt;&gt;0,INDEX('Coverage Indicators - Section D'!C$10:C$41,MATCH('Print View'!$A96,'Coverage Indicators - Section D'!$A$10:$A$41,0)),""),"")</f>
        <v/>
      </c>
      <c r="D96" s="276" t="str">
        <f>IFERROR(IF(INDEX('Coverage Indicators - Section D'!D$10:D$41,MATCH('Print View'!$A96,'Coverage Indicators - Section D'!$A$10:$A$41,0))&lt;&gt;0,INDEX('Coverage Indicators - Section D'!D$10:D$41,MATCH('Print View'!$A96,'Coverage Indicators - Section D'!$A$10:$A$41,0)),""),"")</f>
        <v/>
      </c>
      <c r="E96" s="276" t="str">
        <f>IFERROR(IF(INDEX('Coverage Indicators - Section D'!E$10:E$41,MATCH('Print View'!$A96,'Coverage Indicators - Section D'!$A$10:$A$41,0))&lt;&gt;0,INDEX('Coverage Indicators - Section D'!E$10:E$41,MATCH('Print View'!$A96,'Coverage Indicators - Section D'!$A$10:$A$41,0)),""),"")</f>
        <v/>
      </c>
      <c r="F96" s="276" t="str">
        <f>IFERROR(IF(INDEX('Coverage Indicators - Section D'!F$10:F$41,MATCH('Print View'!$A96,'Coverage Indicators - Section D'!$A$10:$A$41,0))&lt;&gt;0,INDEX('Coverage Indicators - Section D'!F$10:F$41,MATCH('Print View'!$A96,'Coverage Indicators - Section D'!$A$10:$A$41,0)),""),"")</f>
        <v/>
      </c>
      <c r="G96" s="276" t="str">
        <f>IFERROR(IF(INDEX('Coverage Indicators - Section D'!G$10:G$41,MATCH('Print View'!$A96,'Coverage Indicators - Section D'!$A$10:$A$41,0))&lt;&gt;0,INDEX('Coverage Indicators - Section D'!G$10:G$41,MATCH('Print View'!$A96,'Coverage Indicators - Section D'!$A$10:$A$41,0)),""),"")</f>
        <v/>
      </c>
      <c r="H96" s="276" t="str">
        <f>IFERROR(IF(INDEX('Coverage Indicators - Section D'!H$10:H$41,MATCH('Print View'!$A96,'Coverage Indicators - Section D'!$A$10:$A$41,0))&lt;&gt;0,INDEX('Coverage Indicators - Section D'!H$10:H$41,MATCH('Print View'!$A96,'Coverage Indicators - Section D'!$A$10:$A$41,0)),""),"")</f>
        <v/>
      </c>
      <c r="I96" s="276" t="str">
        <f>IFERROR(IF(INDEX('Coverage Indicators - Section D'!P$10:P$41,MATCH('Print View'!$A96,'Coverage Indicators - Section D'!$A$10:$A$41,0))&lt;&gt;0,INDEX('Coverage Indicators - Section D'!P$10:P$41,MATCH('Print View'!$A96,'Coverage Indicators - Section D'!$A$10:$A$41,0)),""),"")</f>
        <v/>
      </c>
      <c r="J96" s="276" t="str">
        <f>IFERROR(IF(INDEX('Coverage Indicators - Section D'!Q$10:Q$41,MATCH('Print View'!$A96,'Coverage Indicators - Section D'!$A$10:$A$41,0))&lt;&gt;0,INDEX('Coverage Indicators - Section D'!Q$10:Q$41,MATCH('Print View'!$A96,'Coverage Indicators - Section D'!$A$10:$A$41,0)),""),"")</f>
        <v/>
      </c>
      <c r="K96" s="276" t="str">
        <f>IFERROR(IF(INDEX('Coverage Indicators - Section D'!R$10:R$41,MATCH('Print View'!$A96,'Coverage Indicators - Section D'!$A$10:$A$41,0))&lt;&gt;0,INDEX('Coverage Indicators - Section D'!R$10:R$41,MATCH('Print View'!$A96,'Coverage Indicators - Section D'!$A$10:$A$41,0)),""),"")</f>
        <v/>
      </c>
      <c r="L96" s="276" t="str">
        <f>IFERROR(IF(INDEX('Coverage Indicators - Section D'!S$10:S$41,MATCH('Print View'!$A96,'Coverage Indicators - Section D'!$A$10:$A$41,0))&lt;&gt;0,INDEX('Coverage Indicators - Section D'!S$10:S$41,MATCH('Print View'!$A96,'Coverage Indicators - Section D'!$A$10:$A$41,0)),""),"")</f>
        <v/>
      </c>
      <c r="M96" s="276" t="str">
        <f>IFERROR(IF(INDEX('Coverage Indicators - Section D'!#REF!,MATCH('Print View'!$A96,'Coverage Indicators - Section D'!$A$10:$A$41,0))&lt;&gt;0,INDEX('Coverage Indicators - Section D'!#REF!,MATCH('Print View'!$A96,'Coverage Indicators - Section D'!$A$10:$A$41,0)),""),"")</f>
        <v/>
      </c>
      <c r="N96" s="276" t="str">
        <f>IFERROR(IF(INDEX('Coverage Indicators - Section D'!U$10:U$41,MATCH('Print View'!$A96,'Coverage Indicators - Section D'!$A$10:$A$41,0))&lt;&gt;0,INDEX('Coverage Indicators - Section D'!U$10:U$41,MATCH('Print View'!$A96,'Coverage Indicators - Section D'!$A$10:$A$41,0)),""),"")</f>
        <v/>
      </c>
      <c r="O96" s="276" t="str">
        <f>IFERROR(IF(INDEX('Coverage Indicators - Section D'!V$10:V$41,MATCH('Print View'!$A96,'Coverage Indicators - Section D'!$A$10:$A$41,0))&lt;&gt;0,INDEX('Coverage Indicators - Section D'!V$10:V$41,MATCH('Print View'!$A96,'Coverage Indicators - Section D'!$A$10:$A$41,0)),""),"")</f>
        <v/>
      </c>
      <c r="P96" s="277" t="str">
        <f t="array" ref="P96">IFERROR(IF(INDEX('Coverage Indicators - Section D'!E$45:E$226,MATCH('Print View'!$A96&amp;'Print View'!$Q$76,'Coverage Indicators - Section D'!$B$45:$B$226&amp;'Coverage Indicators - Section D'!$I$45:$I$226,0))&lt;&gt;0,INDEX('Coverage Indicators - Section D'!E$45:E$226,MATCH('Print View'!$A96&amp;'Print View'!$Q$76,'Coverage Indicators - Section D'!$B$45:$B$226&amp;'Coverage Indicators - Section D'!$I$45:$I$226,0)),""),"")</f>
        <v/>
      </c>
      <c r="Q96" s="278" t="str">
        <f t="array" ref="Q96">IFERROR(IF(INDEX('Coverage Indicators - Section D'!F$45:F$226,MATCH('Print View'!$A96&amp;'Print View'!$Q$76,'Coverage Indicators - Section D'!$B$45:$B$226&amp;'Coverage Indicators - Section D'!$I$45:$I$226,0))&lt;&gt;0,INDEX('Coverage Indicators - Section D'!F$45:F$226,MATCH('Print View'!$A96&amp;'Print View'!$Q$76,'Coverage Indicators - Section D'!$B$45:$B$226&amp;'Coverage Indicators - Section D'!$I$45:$I$226,0)),""),"")</f>
        <v/>
      </c>
      <c r="R96" s="278" t="str">
        <f t="array" ref="R96">IFERROR(IF(INDEX('Coverage Indicators - Section D'!G$45:G$226,MATCH('Print View'!$A96&amp;'Print View'!$Q$76,'Coverage Indicators - Section D'!$B$45:$B$226&amp;'Coverage Indicators - Section D'!$I$45:$I$226,0))&lt;&gt;0,INDEX('Coverage Indicators - Section D'!G$45:G$226,MATCH('Print View'!$A96&amp;'Print View'!$Q$76,'Coverage Indicators - Section D'!$B$45:$B$226&amp;'Coverage Indicators - Section D'!$I$45:$I$226,0)),""),"")</f>
        <v/>
      </c>
      <c r="S96" s="279" t="str">
        <f t="array" ref="S96">IFERROR(IF(INDEX('Coverage Indicators - Section D'!H$45:H$226,MATCH('Print View'!$A96&amp;'Print View'!$Q$76,'Coverage Indicators - Section D'!$B$45:$B$226&amp;'Coverage Indicators - Section D'!$I$45:$I$226,0))&lt;&gt;0,INDEX('Coverage Indicators - Section D'!H$45:H$226,MATCH('Print View'!$A96&amp;'Print View'!$Q$76,'Coverage Indicators - Section D'!$B$45:$B$226&amp;'Coverage Indicators - Section D'!$I$45:$I$226,0)),""),"")</f>
        <v/>
      </c>
      <c r="T96" s="280" t="str">
        <f t="array" ref="T96">IFERROR(IF(INDEX('Coverage Indicators - Section D'!E$45:E$226,MATCH('Print View'!$A96&amp;'Print View'!$U$76,'Coverage Indicators - Section D'!$B$45:$B$226&amp;'Coverage Indicators - Section D'!$I$45:$I$226,0))&lt;&gt;0,INDEX('Coverage Indicators - Section D'!E$45:E$226,MATCH('Print View'!$A96&amp;'Print View'!$U$76,'Coverage Indicators - Section D'!$B$45:$B$226&amp;'Coverage Indicators - Section D'!$I$45:$I$226,0)),""),"")</f>
        <v/>
      </c>
      <c r="U96" s="278" t="str">
        <f t="array" ref="U96">IFERROR(IF(INDEX('Coverage Indicators - Section D'!F$45:F$226,MATCH('Print View'!$A96&amp;'Print View'!$U$76,'Coverage Indicators - Section D'!$B$45:$B$226&amp;'Coverage Indicators - Section D'!$I$45:$I$226,0))&lt;&gt;0,INDEX('Coverage Indicators - Section D'!F$45:F$226,MATCH('Print View'!$A96&amp;'Print View'!$U$76,'Coverage Indicators - Section D'!$B$45:$B$226&amp;'Coverage Indicators - Section D'!$I$45:$I$226,0)),""),"")</f>
        <v/>
      </c>
      <c r="V96" s="278" t="str">
        <f t="array" ref="V96">IFERROR(IF(INDEX('Coverage Indicators - Section D'!G$45:G$226,MATCH('Print View'!$A96&amp;'Print View'!$U$76,'Coverage Indicators - Section D'!$B$45:$B$226&amp;'Coverage Indicators - Section D'!$I$45:$I$226,0))&lt;&gt;0,INDEX('Coverage Indicators - Section D'!G$45:G$226,MATCH('Print View'!$A96&amp;'Print View'!$U$76,'Coverage Indicators - Section D'!$B$45:$B$226&amp;'Coverage Indicators - Section D'!$I$45:$I$226,0)),""),"")</f>
        <v/>
      </c>
      <c r="W96" s="279" t="str">
        <f t="array" ref="W96">IFERROR(IF(INDEX('Coverage Indicators - Section D'!H$45:H$226,MATCH('Print View'!$A96&amp;'Print View'!$U$76,'Coverage Indicators - Section D'!$B$45:$B$226&amp;'Coverage Indicators - Section D'!$I$45:$I$226,0))&lt;&gt;0,INDEX('Coverage Indicators - Section D'!H$45:H$226,MATCH('Print View'!$A96&amp;'Print View'!$U$76,'Coverage Indicators - Section D'!$B$45:$B$226&amp;'Coverage Indicators - Section D'!$I$45:$I$226,0)),""),"")</f>
        <v/>
      </c>
      <c r="X96" s="281"/>
      <c r="Y96" s="282"/>
      <c r="Z96" s="282"/>
      <c r="AA96" s="283"/>
      <c r="AB96" s="281"/>
      <c r="AC96" s="282"/>
      <c r="AD96" s="282"/>
      <c r="AE96" s="283"/>
      <c r="AF96" s="281"/>
      <c r="AG96" s="282"/>
      <c r="AH96" s="284"/>
      <c r="AI96" s="283"/>
      <c r="AJ96" s="285" t="str">
        <f>IFERROR(IF(INDEX('Coverage Indicators - Section D'!W$10:W$41,MATCH('Print View'!$A96,'Coverage Indicators - Section D'!$A$10:$A$41,0))&lt;&gt;0,INDEX('Coverage Indicators - Section D'!W$10:W$41,MATCH('Print View'!$A96,'Coverage Indicators - Section D'!$A$10:$A$41,0)),""),"")</f>
        <v/>
      </c>
    </row>
    <row r="97" spans="1:36" s="204" customFormat="1" ht="23.25" x14ac:dyDescent="0.25">
      <c r="A97" s="220">
        <v>19</v>
      </c>
      <c r="B97" s="194" t="str">
        <f>IFERROR(IF(INDEX('Coverage Indicators - Section D'!B$10:B$41,MATCH('Print View'!$A97,'Coverage Indicators - Section D'!$A$10:$A$41,0))&lt;&gt;0,INDEX('Coverage Indicators - Section D'!B$10:B$41,MATCH('Print View'!$A97,'Coverage Indicators - Section D'!$A$10:$A$41,0)),""),"")</f>
        <v/>
      </c>
      <c r="C97" s="194" t="str">
        <f>IFERROR(IF(INDEX('Coverage Indicators - Section D'!C$10:C$41,MATCH('Print View'!$A97,'Coverage Indicators - Section D'!$A$10:$A$41,0))&lt;&gt;0,INDEX('Coverage Indicators - Section D'!C$10:C$41,MATCH('Print View'!$A97,'Coverage Indicators - Section D'!$A$10:$A$41,0)),""),"")</f>
        <v/>
      </c>
      <c r="D97" s="194" t="str">
        <f>IFERROR(IF(INDEX('Coverage Indicators - Section D'!D$10:D$41,MATCH('Print View'!$A97,'Coverage Indicators - Section D'!$A$10:$A$41,0))&lt;&gt;0,INDEX('Coverage Indicators - Section D'!D$10:D$41,MATCH('Print View'!$A97,'Coverage Indicators - Section D'!$A$10:$A$41,0)),""),"")</f>
        <v/>
      </c>
      <c r="E97" s="194" t="str">
        <f>IFERROR(IF(INDEX('Coverage Indicators - Section D'!E$10:E$41,MATCH('Print View'!$A97,'Coverage Indicators - Section D'!$A$10:$A$41,0))&lt;&gt;0,INDEX('Coverage Indicators - Section D'!E$10:E$41,MATCH('Print View'!$A97,'Coverage Indicators - Section D'!$A$10:$A$41,0)),""),"")</f>
        <v/>
      </c>
      <c r="F97" s="194" t="str">
        <f>IFERROR(IF(INDEX('Coverage Indicators - Section D'!F$10:F$41,MATCH('Print View'!$A97,'Coverage Indicators - Section D'!$A$10:$A$41,0))&lt;&gt;0,INDEX('Coverage Indicators - Section D'!F$10:F$41,MATCH('Print View'!$A97,'Coverage Indicators - Section D'!$A$10:$A$41,0)),""),"")</f>
        <v/>
      </c>
      <c r="G97" s="194" t="str">
        <f>IFERROR(IF(INDEX('Coverage Indicators - Section D'!G$10:G$41,MATCH('Print View'!$A97,'Coverage Indicators - Section D'!$A$10:$A$41,0))&lt;&gt;0,INDEX('Coverage Indicators - Section D'!G$10:G$41,MATCH('Print View'!$A97,'Coverage Indicators - Section D'!$A$10:$A$41,0)),""),"")</f>
        <v/>
      </c>
      <c r="H97" s="194" t="str">
        <f>IFERROR(IF(INDEX('Coverage Indicators - Section D'!H$10:H$41,MATCH('Print View'!$A97,'Coverage Indicators - Section D'!$A$10:$A$41,0))&lt;&gt;0,INDEX('Coverage Indicators - Section D'!H$10:H$41,MATCH('Print View'!$A97,'Coverage Indicators - Section D'!$A$10:$A$41,0)),""),"")</f>
        <v/>
      </c>
      <c r="I97" s="194" t="str">
        <f>IFERROR(IF(INDEX('Coverage Indicators - Section D'!P$10:P$41,MATCH('Print View'!$A97,'Coverage Indicators - Section D'!$A$10:$A$41,0))&lt;&gt;0,INDEX('Coverage Indicators - Section D'!P$10:P$41,MATCH('Print View'!$A97,'Coverage Indicators - Section D'!$A$10:$A$41,0)),""),"")</f>
        <v/>
      </c>
      <c r="J97" s="194" t="str">
        <f>IFERROR(IF(INDEX('Coverage Indicators - Section D'!Q$10:Q$41,MATCH('Print View'!$A97,'Coverage Indicators - Section D'!$A$10:$A$41,0))&lt;&gt;0,INDEX('Coverage Indicators - Section D'!Q$10:Q$41,MATCH('Print View'!$A97,'Coverage Indicators - Section D'!$A$10:$A$41,0)),""),"")</f>
        <v/>
      </c>
      <c r="K97" s="194" t="str">
        <f>IFERROR(IF(INDEX('Coverage Indicators - Section D'!R$10:R$41,MATCH('Print View'!$A97,'Coverage Indicators - Section D'!$A$10:$A$41,0))&lt;&gt;0,INDEX('Coverage Indicators - Section D'!R$10:R$41,MATCH('Print View'!$A97,'Coverage Indicators - Section D'!$A$10:$A$41,0)),""),"")</f>
        <v/>
      </c>
      <c r="L97" s="194" t="str">
        <f>IFERROR(IF(INDEX('Coverage Indicators - Section D'!S$10:S$41,MATCH('Print View'!$A97,'Coverage Indicators - Section D'!$A$10:$A$41,0))&lt;&gt;0,INDEX('Coverage Indicators - Section D'!S$10:S$41,MATCH('Print View'!$A97,'Coverage Indicators - Section D'!$A$10:$A$41,0)),""),"")</f>
        <v/>
      </c>
      <c r="M97" s="194" t="str">
        <f>IFERROR(IF(INDEX('Coverage Indicators - Section D'!#REF!,MATCH('Print View'!$A97,'Coverage Indicators - Section D'!$A$10:$A$41,0))&lt;&gt;0,INDEX('Coverage Indicators - Section D'!#REF!,MATCH('Print View'!$A97,'Coverage Indicators - Section D'!$A$10:$A$41,0)),""),"")</f>
        <v/>
      </c>
      <c r="N97" s="194" t="str">
        <f>IFERROR(IF(INDEX('Coverage Indicators - Section D'!U$10:U$41,MATCH('Print View'!$A97,'Coverage Indicators - Section D'!$A$10:$A$41,0))&lt;&gt;0,INDEX('Coverage Indicators - Section D'!U$10:U$41,MATCH('Print View'!$A97,'Coverage Indicators - Section D'!$A$10:$A$41,0)),""),"")</f>
        <v/>
      </c>
      <c r="O97" s="194" t="str">
        <f>IFERROR(IF(INDEX('Coverage Indicators - Section D'!V$10:V$41,MATCH('Print View'!$A97,'Coverage Indicators - Section D'!$A$10:$A$41,0))&lt;&gt;0,INDEX('Coverage Indicators - Section D'!V$10:V$41,MATCH('Print View'!$A97,'Coverage Indicators - Section D'!$A$10:$A$41,0)),""),"")</f>
        <v/>
      </c>
      <c r="P97" s="213" t="str">
        <f t="array" ref="P97">IFERROR(IF(INDEX('Coverage Indicators - Section D'!E$45:E$226,MATCH('Print View'!$A97&amp;'Print View'!$Q$76,'Coverage Indicators - Section D'!$B$45:$B$226&amp;'Coverage Indicators - Section D'!$I$45:$I$226,0))&lt;&gt;0,INDEX('Coverage Indicators - Section D'!E$45:E$226,MATCH('Print View'!$A97&amp;'Print View'!$Q$76,'Coverage Indicators - Section D'!$B$45:$B$226&amp;'Coverage Indicators - Section D'!$I$45:$I$226,0)),""),"")</f>
        <v/>
      </c>
      <c r="Q97" s="200" t="str">
        <f t="array" ref="Q97">IFERROR(IF(INDEX('Coverage Indicators - Section D'!F$45:F$226,MATCH('Print View'!$A97&amp;'Print View'!$Q$76,'Coverage Indicators - Section D'!$B$45:$B$226&amp;'Coverage Indicators - Section D'!$I$45:$I$226,0))&lt;&gt;0,INDEX('Coverage Indicators - Section D'!F$45:F$226,MATCH('Print View'!$A97&amp;'Print View'!$Q$76,'Coverage Indicators - Section D'!$B$45:$B$226&amp;'Coverage Indicators - Section D'!$I$45:$I$226,0)),""),"")</f>
        <v/>
      </c>
      <c r="R97" s="200" t="str">
        <f t="array" ref="R97">IFERROR(IF(INDEX('Coverage Indicators - Section D'!G$45:G$226,MATCH('Print View'!$A97&amp;'Print View'!$Q$76,'Coverage Indicators - Section D'!$B$45:$B$226&amp;'Coverage Indicators - Section D'!$I$45:$I$226,0))&lt;&gt;0,INDEX('Coverage Indicators - Section D'!G$45:G$226,MATCH('Print View'!$A97&amp;'Print View'!$Q$76,'Coverage Indicators - Section D'!$B$45:$B$226&amp;'Coverage Indicators - Section D'!$I$45:$I$226,0)),""),"")</f>
        <v/>
      </c>
      <c r="S97" s="202" t="str">
        <f t="array" ref="S97">IFERROR(IF(INDEX('Coverage Indicators - Section D'!H$45:H$226,MATCH('Print View'!$A97&amp;'Print View'!$Q$76,'Coverage Indicators - Section D'!$B$45:$B$226&amp;'Coverage Indicators - Section D'!$I$45:$I$226,0))&lt;&gt;0,INDEX('Coverage Indicators - Section D'!H$45:H$226,MATCH('Print View'!$A97&amp;'Print View'!$Q$76,'Coverage Indicators - Section D'!$B$45:$B$226&amp;'Coverage Indicators - Section D'!$I$45:$I$226,0)),""),"")</f>
        <v/>
      </c>
      <c r="T97" s="199" t="str">
        <f t="array" ref="T97">IFERROR(IF(INDEX('Coverage Indicators - Section D'!E$45:E$226,MATCH('Print View'!$A97&amp;'Print View'!$U$76,'Coverage Indicators - Section D'!$B$45:$B$226&amp;'Coverage Indicators - Section D'!$I$45:$I$226,0))&lt;&gt;0,INDEX('Coverage Indicators - Section D'!E$45:E$226,MATCH('Print View'!$A97&amp;'Print View'!$U$76,'Coverage Indicators - Section D'!$B$45:$B$226&amp;'Coverage Indicators - Section D'!$I$45:$I$226,0)),""),"")</f>
        <v/>
      </c>
      <c r="U97" s="200" t="str">
        <f t="array" ref="U97">IFERROR(IF(INDEX('Coverage Indicators - Section D'!F$45:F$226,MATCH('Print View'!$A97&amp;'Print View'!$U$76,'Coverage Indicators - Section D'!$B$45:$B$226&amp;'Coverage Indicators - Section D'!$I$45:$I$226,0))&lt;&gt;0,INDEX('Coverage Indicators - Section D'!F$45:F$226,MATCH('Print View'!$A97&amp;'Print View'!$U$76,'Coverage Indicators - Section D'!$B$45:$B$226&amp;'Coverage Indicators - Section D'!$I$45:$I$226,0)),""),"")</f>
        <v/>
      </c>
      <c r="V97" s="200" t="str">
        <f t="array" ref="V97">IFERROR(IF(INDEX('Coverage Indicators - Section D'!G$45:G$226,MATCH('Print View'!$A97&amp;'Print View'!$U$76,'Coverage Indicators - Section D'!$B$45:$B$226&amp;'Coverage Indicators - Section D'!$I$45:$I$226,0))&lt;&gt;0,INDEX('Coverage Indicators - Section D'!G$45:G$226,MATCH('Print View'!$A97&amp;'Print View'!$U$76,'Coverage Indicators - Section D'!$B$45:$B$226&amp;'Coverage Indicators - Section D'!$I$45:$I$226,0)),""),"")</f>
        <v/>
      </c>
      <c r="W97" s="202" t="str">
        <f t="array" ref="W97">IFERROR(IF(INDEX('Coverage Indicators - Section D'!H$45:H$226,MATCH('Print View'!$A97&amp;'Print View'!$U$76,'Coverage Indicators - Section D'!$B$45:$B$226&amp;'Coverage Indicators - Section D'!$I$45:$I$226,0))&lt;&gt;0,INDEX('Coverage Indicators - Section D'!H$45:H$226,MATCH('Print View'!$A97&amp;'Print View'!$U$76,'Coverage Indicators - Section D'!$B$45:$B$226&amp;'Coverage Indicators - Section D'!$I$45:$I$226,0)),""),"")</f>
        <v/>
      </c>
      <c r="X97" s="198"/>
      <c r="Y97" s="196"/>
      <c r="Z97" s="196"/>
      <c r="AA97" s="197"/>
      <c r="AB97" s="198"/>
      <c r="AC97" s="196"/>
      <c r="AD97" s="196"/>
      <c r="AE97" s="197"/>
      <c r="AF97" s="198"/>
      <c r="AG97" s="196"/>
      <c r="AH97" s="205"/>
      <c r="AI97" s="197"/>
      <c r="AJ97" s="203" t="str">
        <f>IFERROR(IF(INDEX('Coverage Indicators - Section D'!W$10:W$41,MATCH('Print View'!$A97,'Coverage Indicators - Section D'!$A$10:$A$41,0))&lt;&gt;0,INDEX('Coverage Indicators - Section D'!W$10:W$41,MATCH('Print View'!$A97,'Coverage Indicators - Section D'!$A$10:$A$41,0)),""),"")</f>
        <v/>
      </c>
    </row>
    <row r="98" spans="1:36" s="204" customFormat="1" ht="23.25" x14ac:dyDescent="0.25">
      <c r="A98" s="220">
        <v>20</v>
      </c>
      <c r="B98" s="276" t="str">
        <f>IFERROR(IF(INDEX('Coverage Indicators - Section D'!B$10:B$41,MATCH('Print View'!$A98,'Coverage Indicators - Section D'!$A$10:$A$41,0))&lt;&gt;0,INDEX('Coverage Indicators - Section D'!B$10:B$41,MATCH('Print View'!$A98,'Coverage Indicators - Section D'!$A$10:$A$41,0)),""),"")</f>
        <v/>
      </c>
      <c r="C98" s="276" t="str">
        <f>IFERROR(IF(INDEX('Coverage Indicators - Section D'!C$10:C$41,MATCH('Print View'!$A98,'Coverage Indicators - Section D'!$A$10:$A$41,0))&lt;&gt;0,INDEX('Coverage Indicators - Section D'!C$10:C$41,MATCH('Print View'!$A98,'Coverage Indicators - Section D'!$A$10:$A$41,0)),""),"")</f>
        <v/>
      </c>
      <c r="D98" s="276" t="str">
        <f>IFERROR(IF(INDEX('Coverage Indicators - Section D'!D$10:D$41,MATCH('Print View'!$A98,'Coverage Indicators - Section D'!$A$10:$A$41,0))&lt;&gt;0,INDEX('Coverage Indicators - Section D'!D$10:D$41,MATCH('Print View'!$A98,'Coverage Indicators - Section D'!$A$10:$A$41,0)),""),"")</f>
        <v/>
      </c>
      <c r="E98" s="276" t="str">
        <f>IFERROR(IF(INDEX('Coverage Indicators - Section D'!E$10:E$41,MATCH('Print View'!$A98,'Coverage Indicators - Section D'!$A$10:$A$41,0))&lt;&gt;0,INDEX('Coverage Indicators - Section D'!E$10:E$41,MATCH('Print View'!$A98,'Coverage Indicators - Section D'!$A$10:$A$41,0)),""),"")</f>
        <v/>
      </c>
      <c r="F98" s="276" t="str">
        <f>IFERROR(IF(INDEX('Coverage Indicators - Section D'!F$10:F$41,MATCH('Print View'!$A98,'Coverage Indicators - Section D'!$A$10:$A$41,0))&lt;&gt;0,INDEX('Coverage Indicators - Section D'!F$10:F$41,MATCH('Print View'!$A98,'Coverage Indicators - Section D'!$A$10:$A$41,0)),""),"")</f>
        <v/>
      </c>
      <c r="G98" s="276" t="str">
        <f>IFERROR(IF(INDEX('Coverage Indicators - Section D'!G$10:G$41,MATCH('Print View'!$A98,'Coverage Indicators - Section D'!$A$10:$A$41,0))&lt;&gt;0,INDEX('Coverage Indicators - Section D'!G$10:G$41,MATCH('Print View'!$A98,'Coverage Indicators - Section D'!$A$10:$A$41,0)),""),"")</f>
        <v/>
      </c>
      <c r="H98" s="276" t="str">
        <f>IFERROR(IF(INDEX('Coverage Indicators - Section D'!H$10:H$41,MATCH('Print View'!$A98,'Coverage Indicators - Section D'!$A$10:$A$41,0))&lt;&gt;0,INDEX('Coverage Indicators - Section D'!H$10:H$41,MATCH('Print View'!$A98,'Coverage Indicators - Section D'!$A$10:$A$41,0)),""),"")</f>
        <v/>
      </c>
      <c r="I98" s="276" t="str">
        <f>IFERROR(IF(INDEX('Coverage Indicators - Section D'!P$10:P$41,MATCH('Print View'!$A98,'Coverage Indicators - Section D'!$A$10:$A$41,0))&lt;&gt;0,INDEX('Coverage Indicators - Section D'!P$10:P$41,MATCH('Print View'!$A98,'Coverage Indicators - Section D'!$A$10:$A$41,0)),""),"")</f>
        <v/>
      </c>
      <c r="J98" s="276" t="str">
        <f>IFERROR(IF(INDEX('Coverage Indicators - Section D'!Q$10:Q$41,MATCH('Print View'!$A98,'Coverage Indicators - Section D'!$A$10:$A$41,0))&lt;&gt;0,INDEX('Coverage Indicators - Section D'!Q$10:Q$41,MATCH('Print View'!$A98,'Coverage Indicators - Section D'!$A$10:$A$41,0)),""),"")</f>
        <v/>
      </c>
      <c r="K98" s="276" t="str">
        <f>IFERROR(IF(INDEX('Coverage Indicators - Section D'!R$10:R$41,MATCH('Print View'!$A98,'Coverage Indicators - Section D'!$A$10:$A$41,0))&lt;&gt;0,INDEX('Coverage Indicators - Section D'!R$10:R$41,MATCH('Print View'!$A98,'Coverage Indicators - Section D'!$A$10:$A$41,0)),""),"")</f>
        <v/>
      </c>
      <c r="L98" s="276" t="str">
        <f>IFERROR(IF(INDEX('Coverage Indicators - Section D'!S$10:S$41,MATCH('Print View'!$A98,'Coverage Indicators - Section D'!$A$10:$A$41,0))&lt;&gt;0,INDEX('Coverage Indicators - Section D'!S$10:S$41,MATCH('Print View'!$A98,'Coverage Indicators - Section D'!$A$10:$A$41,0)),""),"")</f>
        <v/>
      </c>
      <c r="M98" s="276" t="str">
        <f>IFERROR(IF(INDEX('Coverage Indicators - Section D'!#REF!,MATCH('Print View'!$A98,'Coverage Indicators - Section D'!$A$10:$A$41,0))&lt;&gt;0,INDEX('Coverage Indicators - Section D'!#REF!,MATCH('Print View'!$A98,'Coverage Indicators - Section D'!$A$10:$A$41,0)),""),"")</f>
        <v/>
      </c>
      <c r="N98" s="276" t="str">
        <f>IFERROR(IF(INDEX('Coverage Indicators - Section D'!U$10:U$41,MATCH('Print View'!$A98,'Coverage Indicators - Section D'!$A$10:$A$41,0))&lt;&gt;0,INDEX('Coverage Indicators - Section D'!U$10:U$41,MATCH('Print View'!$A98,'Coverage Indicators - Section D'!$A$10:$A$41,0)),""),"")</f>
        <v/>
      </c>
      <c r="O98" s="276" t="str">
        <f>IFERROR(IF(INDEX('Coverage Indicators - Section D'!V$10:V$41,MATCH('Print View'!$A98,'Coverage Indicators - Section D'!$A$10:$A$41,0))&lt;&gt;0,INDEX('Coverage Indicators - Section D'!V$10:V$41,MATCH('Print View'!$A98,'Coverage Indicators - Section D'!$A$10:$A$41,0)),""),"")</f>
        <v/>
      </c>
      <c r="P98" s="277" t="str">
        <f t="array" ref="P98">IFERROR(IF(INDEX('Coverage Indicators - Section D'!E$45:E$226,MATCH('Print View'!$A98&amp;'Print View'!$Q$76,'Coverage Indicators - Section D'!$B$45:$B$226&amp;'Coverage Indicators - Section D'!$I$45:$I$226,0))&lt;&gt;0,INDEX('Coverage Indicators - Section D'!E$45:E$226,MATCH('Print View'!$A98&amp;'Print View'!$Q$76,'Coverage Indicators - Section D'!$B$45:$B$226&amp;'Coverage Indicators - Section D'!$I$45:$I$226,0)),""),"")</f>
        <v/>
      </c>
      <c r="Q98" s="278" t="str">
        <f t="array" ref="Q98">IFERROR(IF(INDEX('Coverage Indicators - Section D'!F$45:F$226,MATCH('Print View'!$A98&amp;'Print View'!$Q$76,'Coverage Indicators - Section D'!$B$45:$B$226&amp;'Coverage Indicators - Section D'!$I$45:$I$226,0))&lt;&gt;0,INDEX('Coverage Indicators - Section D'!F$45:F$226,MATCH('Print View'!$A98&amp;'Print View'!$Q$76,'Coverage Indicators - Section D'!$B$45:$B$226&amp;'Coverage Indicators - Section D'!$I$45:$I$226,0)),""),"")</f>
        <v/>
      </c>
      <c r="R98" s="278" t="str">
        <f t="array" ref="R98">IFERROR(IF(INDEX('Coverage Indicators - Section D'!G$45:G$226,MATCH('Print View'!$A98&amp;'Print View'!$Q$76,'Coverage Indicators - Section D'!$B$45:$B$226&amp;'Coverage Indicators - Section D'!$I$45:$I$226,0))&lt;&gt;0,INDEX('Coverage Indicators - Section D'!G$45:G$226,MATCH('Print View'!$A98&amp;'Print View'!$Q$76,'Coverage Indicators - Section D'!$B$45:$B$226&amp;'Coverage Indicators - Section D'!$I$45:$I$226,0)),""),"")</f>
        <v/>
      </c>
      <c r="S98" s="279" t="str">
        <f t="array" ref="S98">IFERROR(IF(INDEX('Coverage Indicators - Section D'!H$45:H$226,MATCH('Print View'!$A98&amp;'Print View'!$Q$76,'Coverage Indicators - Section D'!$B$45:$B$226&amp;'Coverage Indicators - Section D'!$I$45:$I$226,0))&lt;&gt;0,INDEX('Coverage Indicators - Section D'!H$45:H$226,MATCH('Print View'!$A98&amp;'Print View'!$Q$76,'Coverage Indicators - Section D'!$B$45:$B$226&amp;'Coverage Indicators - Section D'!$I$45:$I$226,0)),""),"")</f>
        <v/>
      </c>
      <c r="T98" s="280" t="str">
        <f t="array" ref="T98">IFERROR(IF(INDEX('Coverage Indicators - Section D'!E$45:E$226,MATCH('Print View'!$A98&amp;'Print View'!$U$76,'Coverage Indicators - Section D'!$B$45:$B$226&amp;'Coverage Indicators - Section D'!$I$45:$I$226,0))&lt;&gt;0,INDEX('Coverage Indicators - Section D'!E$45:E$226,MATCH('Print View'!$A98&amp;'Print View'!$U$76,'Coverage Indicators - Section D'!$B$45:$B$226&amp;'Coverage Indicators - Section D'!$I$45:$I$226,0)),""),"")</f>
        <v/>
      </c>
      <c r="U98" s="278" t="str">
        <f t="array" ref="U98">IFERROR(IF(INDEX('Coverage Indicators - Section D'!F$45:F$226,MATCH('Print View'!$A98&amp;'Print View'!$U$76,'Coverage Indicators - Section D'!$B$45:$B$226&amp;'Coverage Indicators - Section D'!$I$45:$I$226,0))&lt;&gt;0,INDEX('Coverage Indicators - Section D'!F$45:F$226,MATCH('Print View'!$A98&amp;'Print View'!$U$76,'Coverage Indicators - Section D'!$B$45:$B$226&amp;'Coverage Indicators - Section D'!$I$45:$I$226,0)),""),"")</f>
        <v/>
      </c>
      <c r="V98" s="278" t="str">
        <f t="array" ref="V98">IFERROR(IF(INDEX('Coverage Indicators - Section D'!G$45:G$226,MATCH('Print View'!$A98&amp;'Print View'!$U$76,'Coverage Indicators - Section D'!$B$45:$B$226&amp;'Coverage Indicators - Section D'!$I$45:$I$226,0))&lt;&gt;0,INDEX('Coverage Indicators - Section D'!G$45:G$226,MATCH('Print View'!$A98&amp;'Print View'!$U$76,'Coverage Indicators - Section D'!$B$45:$B$226&amp;'Coverage Indicators - Section D'!$I$45:$I$226,0)),""),"")</f>
        <v/>
      </c>
      <c r="W98" s="279" t="str">
        <f t="array" ref="W98">IFERROR(IF(INDEX('Coverage Indicators - Section D'!H$45:H$226,MATCH('Print View'!$A98&amp;'Print View'!$U$76,'Coverage Indicators - Section D'!$B$45:$B$226&amp;'Coverage Indicators - Section D'!$I$45:$I$226,0))&lt;&gt;0,INDEX('Coverage Indicators - Section D'!H$45:H$226,MATCH('Print View'!$A98&amp;'Print View'!$U$76,'Coverage Indicators - Section D'!$B$45:$B$226&amp;'Coverage Indicators - Section D'!$I$45:$I$226,0)),""),"")</f>
        <v/>
      </c>
      <c r="X98" s="281"/>
      <c r="Y98" s="282"/>
      <c r="Z98" s="282"/>
      <c r="AA98" s="283"/>
      <c r="AB98" s="281"/>
      <c r="AC98" s="282"/>
      <c r="AD98" s="282"/>
      <c r="AE98" s="283"/>
      <c r="AF98" s="281"/>
      <c r="AG98" s="282"/>
      <c r="AH98" s="284"/>
      <c r="AI98" s="283"/>
      <c r="AJ98" s="285" t="str">
        <f>IFERROR(IF(INDEX('Coverage Indicators - Section D'!W$10:W$41,MATCH('Print View'!$A98,'Coverage Indicators - Section D'!$A$10:$A$41,0))&lt;&gt;0,INDEX('Coverage Indicators - Section D'!W$10:W$41,MATCH('Print View'!$A98,'Coverage Indicators - Section D'!$A$10:$A$41,0)),""),"")</f>
        <v/>
      </c>
    </row>
    <row r="99" spans="1:36" s="204" customFormat="1" ht="23.25" x14ac:dyDescent="0.25">
      <c r="A99" s="219">
        <v>21</v>
      </c>
      <c r="B99" s="194" t="str">
        <f>IFERROR(IF(INDEX('Coverage Indicators - Section D'!B$10:B$41,MATCH('Print View'!$A99,'Coverage Indicators - Section D'!$A$10:$A$41,0))&lt;&gt;0,INDEX('Coverage Indicators - Section D'!B$10:B$41,MATCH('Print View'!$A99,'Coverage Indicators - Section D'!$A$10:$A$41,0)),""),"")</f>
        <v/>
      </c>
      <c r="C99" s="194" t="str">
        <f>IFERROR(IF(INDEX('Coverage Indicators - Section D'!C$10:C$41,MATCH('Print View'!$A99,'Coverage Indicators - Section D'!$A$10:$A$41,0))&lt;&gt;0,INDEX('Coverage Indicators - Section D'!C$10:C$41,MATCH('Print View'!$A99,'Coverage Indicators - Section D'!$A$10:$A$41,0)),""),"")</f>
        <v/>
      </c>
      <c r="D99" s="194" t="str">
        <f>IFERROR(IF(INDEX('Coverage Indicators - Section D'!D$10:D$41,MATCH('Print View'!$A99,'Coverage Indicators - Section D'!$A$10:$A$41,0))&lt;&gt;0,INDEX('Coverage Indicators - Section D'!D$10:D$41,MATCH('Print View'!$A99,'Coverage Indicators - Section D'!$A$10:$A$41,0)),""),"")</f>
        <v/>
      </c>
      <c r="E99" s="194" t="str">
        <f>IFERROR(IF(INDEX('Coverage Indicators - Section D'!E$10:E$41,MATCH('Print View'!$A99,'Coverage Indicators - Section D'!$A$10:$A$41,0))&lt;&gt;0,INDEX('Coverage Indicators - Section D'!E$10:E$41,MATCH('Print View'!$A99,'Coverage Indicators - Section D'!$A$10:$A$41,0)),""),"")</f>
        <v/>
      </c>
      <c r="F99" s="194" t="str">
        <f>IFERROR(IF(INDEX('Coverage Indicators - Section D'!F$10:F$41,MATCH('Print View'!$A99,'Coverage Indicators - Section D'!$A$10:$A$41,0))&lt;&gt;0,INDEX('Coverage Indicators - Section D'!F$10:F$41,MATCH('Print View'!$A99,'Coverage Indicators - Section D'!$A$10:$A$41,0)),""),"")</f>
        <v/>
      </c>
      <c r="G99" s="194" t="str">
        <f>IFERROR(IF(INDEX('Coverage Indicators - Section D'!G$10:G$41,MATCH('Print View'!$A99,'Coverage Indicators - Section D'!$A$10:$A$41,0))&lt;&gt;0,INDEX('Coverage Indicators - Section D'!G$10:G$41,MATCH('Print View'!$A99,'Coverage Indicators - Section D'!$A$10:$A$41,0)),""),"")</f>
        <v/>
      </c>
      <c r="H99" s="194" t="str">
        <f>IFERROR(IF(INDEX('Coverage Indicators - Section D'!H$10:H$41,MATCH('Print View'!$A99,'Coverage Indicators - Section D'!$A$10:$A$41,0))&lt;&gt;0,INDEX('Coverage Indicators - Section D'!H$10:H$41,MATCH('Print View'!$A99,'Coverage Indicators - Section D'!$A$10:$A$41,0)),""),"")</f>
        <v/>
      </c>
      <c r="I99" s="194" t="str">
        <f>IFERROR(IF(INDEX('Coverage Indicators - Section D'!P$10:P$41,MATCH('Print View'!$A99,'Coverage Indicators - Section D'!$A$10:$A$41,0))&lt;&gt;0,INDEX('Coverage Indicators - Section D'!P$10:P$41,MATCH('Print View'!$A99,'Coverage Indicators - Section D'!$A$10:$A$41,0)),""),"")</f>
        <v/>
      </c>
      <c r="J99" s="194" t="str">
        <f>IFERROR(IF(INDEX('Coverage Indicators - Section D'!Q$10:Q$41,MATCH('Print View'!$A99,'Coverage Indicators - Section D'!$A$10:$A$41,0))&lt;&gt;0,INDEX('Coverage Indicators - Section D'!Q$10:Q$41,MATCH('Print View'!$A99,'Coverage Indicators - Section D'!$A$10:$A$41,0)),""),"")</f>
        <v/>
      </c>
      <c r="K99" s="194" t="str">
        <f>IFERROR(IF(INDEX('Coverage Indicators - Section D'!R$10:R$41,MATCH('Print View'!$A99,'Coverage Indicators - Section D'!$A$10:$A$41,0))&lt;&gt;0,INDEX('Coverage Indicators - Section D'!R$10:R$41,MATCH('Print View'!$A99,'Coverage Indicators - Section D'!$A$10:$A$41,0)),""),"")</f>
        <v/>
      </c>
      <c r="L99" s="194" t="str">
        <f>IFERROR(IF(INDEX('Coverage Indicators - Section D'!S$10:S$41,MATCH('Print View'!$A99,'Coverage Indicators - Section D'!$A$10:$A$41,0))&lt;&gt;0,INDEX('Coverage Indicators - Section D'!S$10:S$41,MATCH('Print View'!$A99,'Coverage Indicators - Section D'!$A$10:$A$41,0)),""),"")</f>
        <v/>
      </c>
      <c r="M99" s="194" t="str">
        <f>IFERROR(IF(INDEX('Coverage Indicators - Section D'!#REF!,MATCH('Print View'!$A99,'Coverage Indicators - Section D'!$A$10:$A$41,0))&lt;&gt;0,INDEX('Coverage Indicators - Section D'!#REF!,MATCH('Print View'!$A99,'Coverage Indicators - Section D'!$A$10:$A$41,0)),""),"")</f>
        <v/>
      </c>
      <c r="N99" s="194" t="str">
        <f>IFERROR(IF(INDEX('Coverage Indicators - Section D'!U$10:U$41,MATCH('Print View'!$A99,'Coverage Indicators - Section D'!$A$10:$A$41,0))&lt;&gt;0,INDEX('Coverage Indicators - Section D'!U$10:U$41,MATCH('Print View'!$A99,'Coverage Indicators - Section D'!$A$10:$A$41,0)),""),"")</f>
        <v/>
      </c>
      <c r="O99" s="194" t="str">
        <f>IFERROR(IF(INDEX('Coverage Indicators - Section D'!V$10:V$41,MATCH('Print View'!$A99,'Coverage Indicators - Section D'!$A$10:$A$41,0))&lt;&gt;0,INDEX('Coverage Indicators - Section D'!V$10:V$41,MATCH('Print View'!$A99,'Coverage Indicators - Section D'!$A$10:$A$41,0)),""),"")</f>
        <v/>
      </c>
      <c r="P99" s="213" t="str">
        <f t="array" ref="P99">IFERROR(IF(INDEX('Coverage Indicators - Section D'!E$45:E$226,MATCH('Print View'!$A99&amp;'Print View'!$Q$76,'Coverage Indicators - Section D'!$B$45:$B$226&amp;'Coverage Indicators - Section D'!$I$45:$I$226,0))&lt;&gt;0,INDEX('Coverage Indicators - Section D'!E$45:E$226,MATCH('Print View'!$A99&amp;'Print View'!$Q$76,'Coverage Indicators - Section D'!$B$45:$B$226&amp;'Coverage Indicators - Section D'!$I$45:$I$226,0)),""),"")</f>
        <v/>
      </c>
      <c r="Q99" s="200" t="str">
        <f t="array" ref="Q99">IFERROR(IF(INDEX('Coverage Indicators - Section D'!F$45:F$226,MATCH('Print View'!$A99&amp;'Print View'!$Q$76,'Coverage Indicators - Section D'!$B$45:$B$226&amp;'Coverage Indicators - Section D'!$I$45:$I$226,0))&lt;&gt;0,INDEX('Coverage Indicators - Section D'!F$45:F$226,MATCH('Print View'!$A99&amp;'Print View'!$Q$76,'Coverage Indicators - Section D'!$B$45:$B$226&amp;'Coverage Indicators - Section D'!$I$45:$I$226,0)),""),"")</f>
        <v/>
      </c>
      <c r="R99" s="200" t="str">
        <f t="array" ref="R99">IFERROR(IF(INDEX('Coverage Indicators - Section D'!G$45:G$226,MATCH('Print View'!$A99&amp;'Print View'!$Q$76,'Coverage Indicators - Section D'!$B$45:$B$226&amp;'Coverage Indicators - Section D'!$I$45:$I$226,0))&lt;&gt;0,INDEX('Coverage Indicators - Section D'!G$45:G$226,MATCH('Print View'!$A99&amp;'Print View'!$Q$76,'Coverage Indicators - Section D'!$B$45:$B$226&amp;'Coverage Indicators - Section D'!$I$45:$I$226,0)),""),"")</f>
        <v/>
      </c>
      <c r="S99" s="202" t="str">
        <f t="array" ref="S99">IFERROR(IF(INDEX('Coverage Indicators - Section D'!H$45:H$226,MATCH('Print View'!$A99&amp;'Print View'!$Q$76,'Coverage Indicators - Section D'!$B$45:$B$226&amp;'Coverage Indicators - Section D'!$I$45:$I$226,0))&lt;&gt;0,INDEX('Coverage Indicators - Section D'!H$45:H$226,MATCH('Print View'!$A99&amp;'Print View'!$Q$76,'Coverage Indicators - Section D'!$B$45:$B$226&amp;'Coverage Indicators - Section D'!$I$45:$I$226,0)),""),"")</f>
        <v/>
      </c>
      <c r="T99" s="199" t="str">
        <f t="array" ref="T99">IFERROR(IF(INDEX('Coverage Indicators - Section D'!E$45:E$226,MATCH('Print View'!$A99&amp;'Print View'!$U$76,'Coverage Indicators - Section D'!$B$45:$B$226&amp;'Coverage Indicators - Section D'!$I$45:$I$226,0))&lt;&gt;0,INDEX('Coverage Indicators - Section D'!E$45:E$226,MATCH('Print View'!$A99&amp;'Print View'!$U$76,'Coverage Indicators - Section D'!$B$45:$B$226&amp;'Coverage Indicators - Section D'!$I$45:$I$226,0)),""),"")</f>
        <v/>
      </c>
      <c r="U99" s="200" t="str">
        <f t="array" ref="U99">IFERROR(IF(INDEX('Coverage Indicators - Section D'!F$45:F$226,MATCH('Print View'!$A99&amp;'Print View'!$U$76,'Coverage Indicators - Section D'!$B$45:$B$226&amp;'Coverage Indicators - Section D'!$I$45:$I$226,0))&lt;&gt;0,INDEX('Coverage Indicators - Section D'!F$45:F$226,MATCH('Print View'!$A99&amp;'Print View'!$U$76,'Coverage Indicators - Section D'!$B$45:$B$226&amp;'Coverage Indicators - Section D'!$I$45:$I$226,0)),""),"")</f>
        <v/>
      </c>
      <c r="V99" s="200" t="str">
        <f t="array" ref="V99">IFERROR(IF(INDEX('Coverage Indicators - Section D'!G$45:G$226,MATCH('Print View'!$A99&amp;'Print View'!$U$76,'Coverage Indicators - Section D'!$B$45:$B$226&amp;'Coverage Indicators - Section D'!$I$45:$I$226,0))&lt;&gt;0,INDEX('Coverage Indicators - Section D'!G$45:G$226,MATCH('Print View'!$A99&amp;'Print View'!$U$76,'Coverage Indicators - Section D'!$B$45:$B$226&amp;'Coverage Indicators - Section D'!$I$45:$I$226,0)),""),"")</f>
        <v/>
      </c>
      <c r="W99" s="202" t="str">
        <f t="array" ref="W99">IFERROR(IF(INDEX('Coverage Indicators - Section D'!H$45:H$226,MATCH('Print View'!$A99&amp;'Print View'!$U$76,'Coverage Indicators - Section D'!$B$45:$B$226&amp;'Coverage Indicators - Section D'!$I$45:$I$226,0))&lt;&gt;0,INDEX('Coverage Indicators - Section D'!H$45:H$226,MATCH('Print View'!$A99&amp;'Print View'!$U$76,'Coverage Indicators - Section D'!$B$45:$B$226&amp;'Coverage Indicators - Section D'!$I$45:$I$226,0)),""),"")</f>
        <v/>
      </c>
      <c r="X99" s="198"/>
      <c r="Y99" s="196"/>
      <c r="Z99" s="196"/>
      <c r="AA99" s="197"/>
      <c r="AB99" s="198"/>
      <c r="AC99" s="196"/>
      <c r="AD99" s="196"/>
      <c r="AE99" s="197"/>
      <c r="AF99" s="198"/>
      <c r="AG99" s="196"/>
      <c r="AH99" s="205"/>
      <c r="AI99" s="197"/>
      <c r="AJ99" s="203" t="str">
        <f>IFERROR(IF(INDEX('Coverage Indicators - Section D'!W$10:W$41,MATCH('Print View'!$A99,'Coverage Indicators - Section D'!$A$10:$A$41,0))&lt;&gt;0,INDEX('Coverage Indicators - Section D'!W$10:W$41,MATCH('Print View'!$A99,'Coverage Indicators - Section D'!$A$10:$A$41,0)),""),"")</f>
        <v/>
      </c>
    </row>
    <row r="100" spans="1:36" s="204" customFormat="1" ht="23.25" x14ac:dyDescent="0.25">
      <c r="A100" s="220">
        <v>22</v>
      </c>
      <c r="B100" s="276" t="str">
        <f>IFERROR(IF(INDEX('Coverage Indicators - Section D'!B$10:B$41,MATCH('Print View'!$A100,'Coverage Indicators - Section D'!$A$10:$A$41,0))&lt;&gt;0,INDEX('Coverage Indicators - Section D'!B$10:B$41,MATCH('Print View'!$A100,'Coverage Indicators - Section D'!$A$10:$A$41,0)),""),"")</f>
        <v/>
      </c>
      <c r="C100" s="276" t="str">
        <f>IFERROR(IF(INDEX('Coverage Indicators - Section D'!C$10:C$41,MATCH('Print View'!$A100,'Coverage Indicators - Section D'!$A$10:$A$41,0))&lt;&gt;0,INDEX('Coverage Indicators - Section D'!C$10:C$41,MATCH('Print View'!$A100,'Coverage Indicators - Section D'!$A$10:$A$41,0)),""),"")</f>
        <v/>
      </c>
      <c r="D100" s="276" t="str">
        <f>IFERROR(IF(INDEX('Coverage Indicators - Section D'!D$10:D$41,MATCH('Print View'!$A100,'Coverage Indicators - Section D'!$A$10:$A$41,0))&lt;&gt;0,INDEX('Coverage Indicators - Section D'!D$10:D$41,MATCH('Print View'!$A100,'Coverage Indicators - Section D'!$A$10:$A$41,0)),""),"")</f>
        <v/>
      </c>
      <c r="E100" s="276" t="str">
        <f>IFERROR(IF(INDEX('Coverage Indicators - Section D'!E$10:E$41,MATCH('Print View'!$A100,'Coverage Indicators - Section D'!$A$10:$A$41,0))&lt;&gt;0,INDEX('Coverage Indicators - Section D'!E$10:E$41,MATCH('Print View'!$A100,'Coverage Indicators - Section D'!$A$10:$A$41,0)),""),"")</f>
        <v/>
      </c>
      <c r="F100" s="276" t="str">
        <f>IFERROR(IF(INDEX('Coverage Indicators - Section D'!F$10:F$41,MATCH('Print View'!$A100,'Coverage Indicators - Section D'!$A$10:$A$41,0))&lt;&gt;0,INDEX('Coverage Indicators - Section D'!F$10:F$41,MATCH('Print View'!$A100,'Coverage Indicators - Section D'!$A$10:$A$41,0)),""),"")</f>
        <v/>
      </c>
      <c r="G100" s="276" t="str">
        <f>IFERROR(IF(INDEX('Coverage Indicators - Section D'!G$10:G$41,MATCH('Print View'!$A100,'Coverage Indicators - Section D'!$A$10:$A$41,0))&lt;&gt;0,INDEX('Coverage Indicators - Section D'!G$10:G$41,MATCH('Print View'!$A100,'Coverage Indicators - Section D'!$A$10:$A$41,0)),""),"")</f>
        <v/>
      </c>
      <c r="H100" s="276" t="str">
        <f>IFERROR(IF(INDEX('Coverage Indicators - Section D'!H$10:H$41,MATCH('Print View'!$A100,'Coverage Indicators - Section D'!$A$10:$A$41,0))&lt;&gt;0,INDEX('Coverage Indicators - Section D'!H$10:H$41,MATCH('Print View'!$A100,'Coverage Indicators - Section D'!$A$10:$A$41,0)),""),"")</f>
        <v/>
      </c>
      <c r="I100" s="276" t="str">
        <f>IFERROR(IF(INDEX('Coverage Indicators - Section D'!P$10:P$41,MATCH('Print View'!$A100,'Coverage Indicators - Section D'!$A$10:$A$41,0))&lt;&gt;0,INDEX('Coverage Indicators - Section D'!P$10:P$41,MATCH('Print View'!$A100,'Coverage Indicators - Section D'!$A$10:$A$41,0)),""),"")</f>
        <v/>
      </c>
      <c r="J100" s="276" t="str">
        <f>IFERROR(IF(INDEX('Coverage Indicators - Section D'!Q$10:Q$41,MATCH('Print View'!$A100,'Coverage Indicators - Section D'!$A$10:$A$41,0))&lt;&gt;0,INDEX('Coverage Indicators - Section D'!Q$10:Q$41,MATCH('Print View'!$A100,'Coverage Indicators - Section D'!$A$10:$A$41,0)),""),"")</f>
        <v/>
      </c>
      <c r="K100" s="276" t="str">
        <f>IFERROR(IF(INDEX('Coverage Indicators - Section D'!R$10:R$41,MATCH('Print View'!$A100,'Coverage Indicators - Section D'!$A$10:$A$41,0))&lt;&gt;0,INDEX('Coverage Indicators - Section D'!R$10:R$41,MATCH('Print View'!$A100,'Coverage Indicators - Section D'!$A$10:$A$41,0)),""),"")</f>
        <v/>
      </c>
      <c r="L100" s="276" t="str">
        <f>IFERROR(IF(INDEX('Coverage Indicators - Section D'!S$10:S$41,MATCH('Print View'!$A100,'Coverage Indicators - Section D'!$A$10:$A$41,0))&lt;&gt;0,INDEX('Coverage Indicators - Section D'!S$10:S$41,MATCH('Print View'!$A100,'Coverage Indicators - Section D'!$A$10:$A$41,0)),""),"")</f>
        <v/>
      </c>
      <c r="M100" s="276" t="str">
        <f>IFERROR(IF(INDEX('Coverage Indicators - Section D'!#REF!,MATCH('Print View'!$A100,'Coverage Indicators - Section D'!$A$10:$A$41,0))&lt;&gt;0,INDEX('Coverage Indicators - Section D'!#REF!,MATCH('Print View'!$A100,'Coverage Indicators - Section D'!$A$10:$A$41,0)),""),"")</f>
        <v/>
      </c>
      <c r="N100" s="276" t="str">
        <f>IFERROR(IF(INDEX('Coverage Indicators - Section D'!U$10:U$41,MATCH('Print View'!$A100,'Coverage Indicators - Section D'!$A$10:$A$41,0))&lt;&gt;0,INDEX('Coverage Indicators - Section D'!U$10:U$41,MATCH('Print View'!$A100,'Coverage Indicators - Section D'!$A$10:$A$41,0)),""),"")</f>
        <v/>
      </c>
      <c r="O100" s="276" t="str">
        <f>IFERROR(IF(INDEX('Coverage Indicators - Section D'!V$10:V$41,MATCH('Print View'!$A100,'Coverage Indicators - Section D'!$A$10:$A$41,0))&lt;&gt;0,INDEX('Coverage Indicators - Section D'!V$10:V$41,MATCH('Print View'!$A100,'Coverage Indicators - Section D'!$A$10:$A$41,0)),""),"")</f>
        <v/>
      </c>
      <c r="P100" s="277" t="str">
        <f t="array" ref="P100">IFERROR(IF(INDEX('Coverage Indicators - Section D'!E$45:E$226,MATCH('Print View'!$A100&amp;'Print View'!$Q$76,'Coverage Indicators - Section D'!$B$45:$B$226&amp;'Coverage Indicators - Section D'!$I$45:$I$226,0))&lt;&gt;0,INDEX('Coverage Indicators - Section D'!E$45:E$226,MATCH('Print View'!$A100&amp;'Print View'!$Q$76,'Coverage Indicators - Section D'!$B$45:$B$226&amp;'Coverage Indicators - Section D'!$I$45:$I$226,0)),""),"")</f>
        <v/>
      </c>
      <c r="Q100" s="278" t="str">
        <f t="array" ref="Q100">IFERROR(IF(INDEX('Coverage Indicators - Section D'!F$45:F$226,MATCH('Print View'!$A100&amp;'Print View'!$Q$76,'Coverage Indicators - Section D'!$B$45:$B$226&amp;'Coverage Indicators - Section D'!$I$45:$I$226,0))&lt;&gt;0,INDEX('Coverage Indicators - Section D'!F$45:F$226,MATCH('Print View'!$A100&amp;'Print View'!$Q$76,'Coverage Indicators - Section D'!$B$45:$B$226&amp;'Coverage Indicators - Section D'!$I$45:$I$226,0)),""),"")</f>
        <v/>
      </c>
      <c r="R100" s="278" t="str">
        <f t="array" ref="R100">IFERROR(IF(INDEX('Coverage Indicators - Section D'!G$45:G$226,MATCH('Print View'!$A100&amp;'Print View'!$Q$76,'Coverage Indicators - Section D'!$B$45:$B$226&amp;'Coverage Indicators - Section D'!$I$45:$I$226,0))&lt;&gt;0,INDEX('Coverage Indicators - Section D'!G$45:G$226,MATCH('Print View'!$A100&amp;'Print View'!$Q$76,'Coverage Indicators - Section D'!$B$45:$B$226&amp;'Coverage Indicators - Section D'!$I$45:$I$226,0)),""),"")</f>
        <v/>
      </c>
      <c r="S100" s="279" t="str">
        <f t="array" ref="S100">IFERROR(IF(INDEX('Coverage Indicators - Section D'!H$45:H$226,MATCH('Print View'!$A100&amp;'Print View'!$Q$76,'Coverage Indicators - Section D'!$B$45:$B$226&amp;'Coverage Indicators - Section D'!$I$45:$I$226,0))&lt;&gt;0,INDEX('Coverage Indicators - Section D'!H$45:H$226,MATCH('Print View'!$A100&amp;'Print View'!$Q$76,'Coverage Indicators - Section D'!$B$45:$B$226&amp;'Coverage Indicators - Section D'!$I$45:$I$226,0)),""),"")</f>
        <v/>
      </c>
      <c r="T100" s="280" t="str">
        <f t="array" ref="T100">IFERROR(IF(INDEX('Coverage Indicators - Section D'!E$45:E$226,MATCH('Print View'!$A100&amp;'Print View'!$U$76,'Coverage Indicators - Section D'!$B$45:$B$226&amp;'Coverage Indicators - Section D'!$I$45:$I$226,0))&lt;&gt;0,INDEX('Coverage Indicators - Section D'!E$45:E$226,MATCH('Print View'!$A100&amp;'Print View'!$U$76,'Coverage Indicators - Section D'!$B$45:$B$226&amp;'Coverage Indicators - Section D'!$I$45:$I$226,0)),""),"")</f>
        <v/>
      </c>
      <c r="U100" s="278" t="str">
        <f t="array" ref="U100">IFERROR(IF(INDEX('Coverage Indicators - Section D'!F$45:F$226,MATCH('Print View'!$A100&amp;'Print View'!$U$76,'Coverage Indicators - Section D'!$B$45:$B$226&amp;'Coverage Indicators - Section D'!$I$45:$I$226,0))&lt;&gt;0,INDEX('Coverage Indicators - Section D'!F$45:F$226,MATCH('Print View'!$A100&amp;'Print View'!$U$76,'Coverage Indicators - Section D'!$B$45:$B$226&amp;'Coverage Indicators - Section D'!$I$45:$I$226,0)),""),"")</f>
        <v/>
      </c>
      <c r="V100" s="278" t="str">
        <f t="array" ref="V100">IFERROR(IF(INDEX('Coverage Indicators - Section D'!G$45:G$226,MATCH('Print View'!$A100&amp;'Print View'!$U$76,'Coverage Indicators - Section D'!$B$45:$B$226&amp;'Coverage Indicators - Section D'!$I$45:$I$226,0))&lt;&gt;0,INDEX('Coverage Indicators - Section D'!G$45:G$226,MATCH('Print View'!$A100&amp;'Print View'!$U$76,'Coverage Indicators - Section D'!$B$45:$B$226&amp;'Coverage Indicators - Section D'!$I$45:$I$226,0)),""),"")</f>
        <v/>
      </c>
      <c r="W100" s="279" t="str">
        <f t="array" ref="W100">IFERROR(IF(INDEX('Coverage Indicators - Section D'!H$45:H$226,MATCH('Print View'!$A100&amp;'Print View'!$U$76,'Coverage Indicators - Section D'!$B$45:$B$226&amp;'Coverage Indicators - Section D'!$I$45:$I$226,0))&lt;&gt;0,INDEX('Coverage Indicators - Section D'!H$45:H$226,MATCH('Print View'!$A100&amp;'Print View'!$U$76,'Coverage Indicators - Section D'!$B$45:$B$226&amp;'Coverage Indicators - Section D'!$I$45:$I$226,0)),""),"")</f>
        <v/>
      </c>
      <c r="X100" s="281"/>
      <c r="Y100" s="282"/>
      <c r="Z100" s="282"/>
      <c r="AA100" s="283"/>
      <c r="AB100" s="281"/>
      <c r="AC100" s="282"/>
      <c r="AD100" s="282"/>
      <c r="AE100" s="283"/>
      <c r="AF100" s="281"/>
      <c r="AG100" s="282"/>
      <c r="AH100" s="284"/>
      <c r="AI100" s="283"/>
      <c r="AJ100" s="285" t="str">
        <f>IFERROR(IF(INDEX('Coverage Indicators - Section D'!W$10:W$41,MATCH('Print View'!$A100,'Coverage Indicators - Section D'!$A$10:$A$41,0))&lt;&gt;0,INDEX('Coverage Indicators - Section D'!W$10:W$41,MATCH('Print View'!$A100,'Coverage Indicators - Section D'!$A$10:$A$41,0)),""),"")</f>
        <v/>
      </c>
    </row>
    <row r="101" spans="1:36" s="204" customFormat="1" ht="23.25" x14ac:dyDescent="0.25">
      <c r="A101" s="220">
        <v>23</v>
      </c>
      <c r="B101" s="194" t="str">
        <f>IFERROR(IF(INDEX('Coverage Indicators - Section D'!B$10:B$41,MATCH('Print View'!$A101,'Coverage Indicators - Section D'!$A$10:$A$41,0))&lt;&gt;0,INDEX('Coverage Indicators - Section D'!B$10:B$41,MATCH('Print View'!$A101,'Coverage Indicators - Section D'!$A$10:$A$41,0)),""),"")</f>
        <v/>
      </c>
      <c r="C101" s="194" t="str">
        <f>IFERROR(IF(INDEX('Coverage Indicators - Section D'!C$10:C$41,MATCH('Print View'!$A101,'Coverage Indicators - Section D'!$A$10:$A$41,0))&lt;&gt;0,INDEX('Coverage Indicators - Section D'!C$10:C$41,MATCH('Print View'!$A101,'Coverage Indicators - Section D'!$A$10:$A$41,0)),""),"")</f>
        <v/>
      </c>
      <c r="D101" s="194" t="str">
        <f>IFERROR(IF(INDEX('Coverage Indicators - Section D'!D$10:D$41,MATCH('Print View'!$A101,'Coverage Indicators - Section D'!$A$10:$A$41,0))&lt;&gt;0,INDEX('Coverage Indicators - Section D'!D$10:D$41,MATCH('Print View'!$A101,'Coverage Indicators - Section D'!$A$10:$A$41,0)),""),"")</f>
        <v/>
      </c>
      <c r="E101" s="194" t="str">
        <f>IFERROR(IF(INDEX('Coverage Indicators - Section D'!E$10:E$41,MATCH('Print View'!$A101,'Coverage Indicators - Section D'!$A$10:$A$41,0))&lt;&gt;0,INDEX('Coverage Indicators - Section D'!E$10:E$41,MATCH('Print View'!$A101,'Coverage Indicators - Section D'!$A$10:$A$41,0)),""),"")</f>
        <v/>
      </c>
      <c r="F101" s="194" t="str">
        <f>IFERROR(IF(INDEX('Coverage Indicators - Section D'!F$10:F$41,MATCH('Print View'!$A101,'Coverage Indicators - Section D'!$A$10:$A$41,0))&lt;&gt;0,INDEX('Coverage Indicators - Section D'!F$10:F$41,MATCH('Print View'!$A101,'Coverage Indicators - Section D'!$A$10:$A$41,0)),""),"")</f>
        <v/>
      </c>
      <c r="G101" s="194" t="str">
        <f>IFERROR(IF(INDEX('Coverage Indicators - Section D'!G$10:G$41,MATCH('Print View'!$A101,'Coverage Indicators - Section D'!$A$10:$A$41,0))&lt;&gt;0,INDEX('Coverage Indicators - Section D'!G$10:G$41,MATCH('Print View'!$A101,'Coverage Indicators - Section D'!$A$10:$A$41,0)),""),"")</f>
        <v/>
      </c>
      <c r="H101" s="194" t="str">
        <f>IFERROR(IF(INDEX('Coverage Indicators - Section D'!H$10:H$41,MATCH('Print View'!$A101,'Coverage Indicators - Section D'!$A$10:$A$41,0))&lt;&gt;0,INDEX('Coverage Indicators - Section D'!H$10:H$41,MATCH('Print View'!$A101,'Coverage Indicators - Section D'!$A$10:$A$41,0)),""),"")</f>
        <v/>
      </c>
      <c r="I101" s="194" t="str">
        <f>IFERROR(IF(INDEX('Coverage Indicators - Section D'!P$10:P$41,MATCH('Print View'!$A101,'Coverage Indicators - Section D'!$A$10:$A$41,0))&lt;&gt;0,INDEX('Coverage Indicators - Section D'!P$10:P$41,MATCH('Print View'!$A101,'Coverage Indicators - Section D'!$A$10:$A$41,0)),""),"")</f>
        <v/>
      </c>
      <c r="J101" s="194" t="str">
        <f>IFERROR(IF(INDEX('Coverage Indicators - Section D'!Q$10:Q$41,MATCH('Print View'!$A101,'Coverage Indicators - Section D'!$A$10:$A$41,0))&lt;&gt;0,INDEX('Coverage Indicators - Section D'!Q$10:Q$41,MATCH('Print View'!$A101,'Coverage Indicators - Section D'!$A$10:$A$41,0)),""),"")</f>
        <v/>
      </c>
      <c r="K101" s="194" t="str">
        <f>IFERROR(IF(INDEX('Coverage Indicators - Section D'!R$10:R$41,MATCH('Print View'!$A101,'Coverage Indicators - Section D'!$A$10:$A$41,0))&lt;&gt;0,INDEX('Coverage Indicators - Section D'!R$10:R$41,MATCH('Print View'!$A101,'Coverage Indicators - Section D'!$A$10:$A$41,0)),""),"")</f>
        <v/>
      </c>
      <c r="L101" s="194" t="str">
        <f>IFERROR(IF(INDEX('Coverage Indicators - Section D'!S$10:S$41,MATCH('Print View'!$A101,'Coverage Indicators - Section D'!$A$10:$A$41,0))&lt;&gt;0,INDEX('Coverage Indicators - Section D'!S$10:S$41,MATCH('Print View'!$A101,'Coverage Indicators - Section D'!$A$10:$A$41,0)),""),"")</f>
        <v/>
      </c>
      <c r="M101" s="194" t="str">
        <f>IFERROR(IF(INDEX('Coverage Indicators - Section D'!#REF!,MATCH('Print View'!$A101,'Coverage Indicators - Section D'!$A$10:$A$41,0))&lt;&gt;0,INDEX('Coverage Indicators - Section D'!#REF!,MATCH('Print View'!$A101,'Coverage Indicators - Section D'!$A$10:$A$41,0)),""),"")</f>
        <v/>
      </c>
      <c r="N101" s="194" t="str">
        <f>IFERROR(IF(INDEX('Coverage Indicators - Section D'!U$10:U$41,MATCH('Print View'!$A101,'Coverage Indicators - Section D'!$A$10:$A$41,0))&lt;&gt;0,INDEX('Coverage Indicators - Section D'!U$10:U$41,MATCH('Print View'!$A101,'Coverage Indicators - Section D'!$A$10:$A$41,0)),""),"")</f>
        <v/>
      </c>
      <c r="O101" s="194" t="str">
        <f>IFERROR(IF(INDEX('Coverage Indicators - Section D'!V$10:V$41,MATCH('Print View'!$A101,'Coverage Indicators - Section D'!$A$10:$A$41,0))&lt;&gt;0,INDEX('Coverage Indicators - Section D'!V$10:V$41,MATCH('Print View'!$A101,'Coverage Indicators - Section D'!$A$10:$A$41,0)),""),"")</f>
        <v/>
      </c>
      <c r="P101" s="213" t="str">
        <f t="array" ref="P101">IFERROR(IF(INDEX('Coverage Indicators - Section D'!E$45:E$226,MATCH('Print View'!$A101&amp;'Print View'!$Q$76,'Coverage Indicators - Section D'!$B$45:$B$226&amp;'Coverage Indicators - Section D'!$I$45:$I$226,0))&lt;&gt;0,INDEX('Coverage Indicators - Section D'!E$45:E$226,MATCH('Print View'!$A101&amp;'Print View'!$Q$76,'Coverage Indicators - Section D'!$B$45:$B$226&amp;'Coverage Indicators - Section D'!$I$45:$I$226,0)),""),"")</f>
        <v/>
      </c>
      <c r="Q101" s="200" t="str">
        <f t="array" ref="Q101">IFERROR(IF(INDEX('Coverage Indicators - Section D'!F$45:F$226,MATCH('Print View'!$A101&amp;'Print View'!$Q$76,'Coverage Indicators - Section D'!$B$45:$B$226&amp;'Coverage Indicators - Section D'!$I$45:$I$226,0))&lt;&gt;0,INDEX('Coverage Indicators - Section D'!F$45:F$226,MATCH('Print View'!$A101&amp;'Print View'!$Q$76,'Coverage Indicators - Section D'!$B$45:$B$226&amp;'Coverage Indicators - Section D'!$I$45:$I$226,0)),""),"")</f>
        <v/>
      </c>
      <c r="R101" s="200" t="str">
        <f t="array" ref="R101">IFERROR(IF(INDEX('Coverage Indicators - Section D'!G$45:G$226,MATCH('Print View'!$A101&amp;'Print View'!$Q$76,'Coverage Indicators - Section D'!$B$45:$B$226&amp;'Coverage Indicators - Section D'!$I$45:$I$226,0))&lt;&gt;0,INDEX('Coverage Indicators - Section D'!G$45:G$226,MATCH('Print View'!$A101&amp;'Print View'!$Q$76,'Coverage Indicators - Section D'!$B$45:$B$226&amp;'Coverage Indicators - Section D'!$I$45:$I$226,0)),""),"")</f>
        <v/>
      </c>
      <c r="S101" s="202" t="str">
        <f t="array" ref="S101">IFERROR(IF(INDEX('Coverage Indicators - Section D'!H$45:H$226,MATCH('Print View'!$A101&amp;'Print View'!$Q$76,'Coverage Indicators - Section D'!$B$45:$B$226&amp;'Coverage Indicators - Section D'!$I$45:$I$226,0))&lt;&gt;0,INDEX('Coverage Indicators - Section D'!H$45:H$226,MATCH('Print View'!$A101&amp;'Print View'!$Q$76,'Coverage Indicators - Section D'!$B$45:$B$226&amp;'Coverage Indicators - Section D'!$I$45:$I$226,0)),""),"")</f>
        <v/>
      </c>
      <c r="T101" s="199" t="str">
        <f t="array" ref="T101">IFERROR(IF(INDEX('Coverage Indicators - Section D'!E$45:E$226,MATCH('Print View'!$A101&amp;'Print View'!$U$76,'Coverage Indicators - Section D'!$B$45:$B$226&amp;'Coverage Indicators - Section D'!$I$45:$I$226,0))&lt;&gt;0,INDEX('Coverage Indicators - Section D'!E$45:E$226,MATCH('Print View'!$A101&amp;'Print View'!$U$76,'Coverage Indicators - Section D'!$B$45:$B$226&amp;'Coverage Indicators - Section D'!$I$45:$I$226,0)),""),"")</f>
        <v/>
      </c>
      <c r="U101" s="200" t="str">
        <f t="array" ref="U101">IFERROR(IF(INDEX('Coverage Indicators - Section D'!F$45:F$226,MATCH('Print View'!$A101&amp;'Print View'!$U$76,'Coverage Indicators - Section D'!$B$45:$B$226&amp;'Coverage Indicators - Section D'!$I$45:$I$226,0))&lt;&gt;0,INDEX('Coverage Indicators - Section D'!F$45:F$226,MATCH('Print View'!$A101&amp;'Print View'!$U$76,'Coverage Indicators - Section D'!$B$45:$B$226&amp;'Coverage Indicators - Section D'!$I$45:$I$226,0)),""),"")</f>
        <v/>
      </c>
      <c r="V101" s="200" t="str">
        <f t="array" ref="V101">IFERROR(IF(INDEX('Coverage Indicators - Section D'!G$45:G$226,MATCH('Print View'!$A101&amp;'Print View'!$U$76,'Coverage Indicators - Section D'!$B$45:$B$226&amp;'Coverage Indicators - Section D'!$I$45:$I$226,0))&lt;&gt;0,INDEX('Coverage Indicators - Section D'!G$45:G$226,MATCH('Print View'!$A101&amp;'Print View'!$U$76,'Coverage Indicators - Section D'!$B$45:$B$226&amp;'Coverage Indicators - Section D'!$I$45:$I$226,0)),""),"")</f>
        <v/>
      </c>
      <c r="W101" s="202" t="str">
        <f t="array" ref="W101">IFERROR(IF(INDEX('Coverage Indicators - Section D'!H$45:H$226,MATCH('Print View'!$A101&amp;'Print View'!$U$76,'Coverage Indicators - Section D'!$B$45:$B$226&amp;'Coverage Indicators - Section D'!$I$45:$I$226,0))&lt;&gt;0,INDEX('Coverage Indicators - Section D'!H$45:H$226,MATCH('Print View'!$A101&amp;'Print View'!$U$76,'Coverage Indicators - Section D'!$B$45:$B$226&amp;'Coverage Indicators - Section D'!$I$45:$I$226,0)),""),"")</f>
        <v/>
      </c>
      <c r="X101" s="198"/>
      <c r="Y101" s="196"/>
      <c r="Z101" s="196"/>
      <c r="AA101" s="197"/>
      <c r="AB101" s="198"/>
      <c r="AC101" s="196"/>
      <c r="AD101" s="196"/>
      <c r="AE101" s="197"/>
      <c r="AF101" s="198"/>
      <c r="AG101" s="196"/>
      <c r="AH101" s="205"/>
      <c r="AI101" s="197"/>
      <c r="AJ101" s="203" t="str">
        <f>IFERROR(IF(INDEX('Coverage Indicators - Section D'!W$10:W$41,MATCH('Print View'!$A101,'Coverage Indicators - Section D'!$A$10:$A$41,0))&lt;&gt;0,INDEX('Coverage Indicators - Section D'!W$10:W$41,MATCH('Print View'!$A101,'Coverage Indicators - Section D'!$A$10:$A$41,0)),""),"")</f>
        <v/>
      </c>
    </row>
    <row r="102" spans="1:36" s="204" customFormat="1" ht="23.25" x14ac:dyDescent="0.25">
      <c r="A102" s="220">
        <v>24</v>
      </c>
      <c r="B102" s="276" t="str">
        <f>IFERROR(IF(INDEX('Coverage Indicators - Section D'!B$10:B$41,MATCH('Print View'!$A102,'Coverage Indicators - Section D'!$A$10:$A$41,0))&lt;&gt;0,INDEX('Coverage Indicators - Section D'!B$10:B$41,MATCH('Print View'!$A102,'Coverage Indicators - Section D'!$A$10:$A$41,0)),""),"")</f>
        <v/>
      </c>
      <c r="C102" s="276" t="str">
        <f>IFERROR(IF(INDEX('Coverage Indicators - Section D'!C$10:C$41,MATCH('Print View'!$A102,'Coverage Indicators - Section D'!$A$10:$A$41,0))&lt;&gt;0,INDEX('Coverage Indicators - Section D'!C$10:C$41,MATCH('Print View'!$A102,'Coverage Indicators - Section D'!$A$10:$A$41,0)),""),"")</f>
        <v/>
      </c>
      <c r="D102" s="276" t="str">
        <f>IFERROR(IF(INDEX('Coverage Indicators - Section D'!D$10:D$41,MATCH('Print View'!$A102,'Coverage Indicators - Section D'!$A$10:$A$41,0))&lt;&gt;0,INDEX('Coverage Indicators - Section D'!D$10:D$41,MATCH('Print View'!$A102,'Coverage Indicators - Section D'!$A$10:$A$41,0)),""),"")</f>
        <v/>
      </c>
      <c r="E102" s="276" t="str">
        <f>IFERROR(IF(INDEX('Coverage Indicators - Section D'!E$10:E$41,MATCH('Print View'!$A102,'Coverage Indicators - Section D'!$A$10:$A$41,0))&lt;&gt;0,INDEX('Coverage Indicators - Section D'!E$10:E$41,MATCH('Print View'!$A102,'Coverage Indicators - Section D'!$A$10:$A$41,0)),""),"")</f>
        <v/>
      </c>
      <c r="F102" s="276" t="str">
        <f>IFERROR(IF(INDEX('Coverage Indicators - Section D'!F$10:F$41,MATCH('Print View'!$A102,'Coverage Indicators - Section D'!$A$10:$A$41,0))&lt;&gt;0,INDEX('Coverage Indicators - Section D'!F$10:F$41,MATCH('Print View'!$A102,'Coverage Indicators - Section D'!$A$10:$A$41,0)),""),"")</f>
        <v/>
      </c>
      <c r="G102" s="276" t="str">
        <f>IFERROR(IF(INDEX('Coverage Indicators - Section D'!G$10:G$41,MATCH('Print View'!$A102,'Coverage Indicators - Section D'!$A$10:$A$41,0))&lt;&gt;0,INDEX('Coverage Indicators - Section D'!G$10:G$41,MATCH('Print View'!$A102,'Coverage Indicators - Section D'!$A$10:$A$41,0)),""),"")</f>
        <v/>
      </c>
      <c r="H102" s="276" t="str">
        <f>IFERROR(IF(INDEX('Coverage Indicators - Section D'!H$10:H$41,MATCH('Print View'!$A102,'Coverage Indicators - Section D'!$A$10:$A$41,0))&lt;&gt;0,INDEX('Coverage Indicators - Section D'!H$10:H$41,MATCH('Print View'!$A102,'Coverage Indicators - Section D'!$A$10:$A$41,0)),""),"")</f>
        <v/>
      </c>
      <c r="I102" s="276" t="str">
        <f>IFERROR(IF(INDEX('Coverage Indicators - Section D'!P$10:P$41,MATCH('Print View'!$A102,'Coverage Indicators - Section D'!$A$10:$A$41,0))&lt;&gt;0,INDEX('Coverage Indicators - Section D'!P$10:P$41,MATCH('Print View'!$A102,'Coverage Indicators - Section D'!$A$10:$A$41,0)),""),"")</f>
        <v/>
      </c>
      <c r="J102" s="276" t="str">
        <f>IFERROR(IF(INDEX('Coverage Indicators - Section D'!Q$10:Q$41,MATCH('Print View'!$A102,'Coverage Indicators - Section D'!$A$10:$A$41,0))&lt;&gt;0,INDEX('Coverage Indicators - Section D'!Q$10:Q$41,MATCH('Print View'!$A102,'Coverage Indicators - Section D'!$A$10:$A$41,0)),""),"")</f>
        <v/>
      </c>
      <c r="K102" s="276" t="str">
        <f>IFERROR(IF(INDEX('Coverage Indicators - Section D'!R$10:R$41,MATCH('Print View'!$A102,'Coverage Indicators - Section D'!$A$10:$A$41,0))&lt;&gt;0,INDEX('Coverage Indicators - Section D'!R$10:R$41,MATCH('Print View'!$A102,'Coverage Indicators - Section D'!$A$10:$A$41,0)),""),"")</f>
        <v/>
      </c>
      <c r="L102" s="276" t="str">
        <f>IFERROR(IF(INDEX('Coverage Indicators - Section D'!S$10:S$41,MATCH('Print View'!$A102,'Coverage Indicators - Section D'!$A$10:$A$41,0))&lt;&gt;0,INDEX('Coverage Indicators - Section D'!S$10:S$41,MATCH('Print View'!$A102,'Coverage Indicators - Section D'!$A$10:$A$41,0)),""),"")</f>
        <v/>
      </c>
      <c r="M102" s="276" t="str">
        <f>IFERROR(IF(INDEX('Coverage Indicators - Section D'!#REF!,MATCH('Print View'!$A102,'Coverage Indicators - Section D'!$A$10:$A$41,0))&lt;&gt;0,INDEX('Coverage Indicators - Section D'!#REF!,MATCH('Print View'!$A102,'Coverage Indicators - Section D'!$A$10:$A$41,0)),""),"")</f>
        <v/>
      </c>
      <c r="N102" s="276" t="str">
        <f>IFERROR(IF(INDEX('Coverage Indicators - Section D'!U$10:U$41,MATCH('Print View'!$A102,'Coverage Indicators - Section D'!$A$10:$A$41,0))&lt;&gt;0,INDEX('Coverage Indicators - Section D'!U$10:U$41,MATCH('Print View'!$A102,'Coverage Indicators - Section D'!$A$10:$A$41,0)),""),"")</f>
        <v/>
      </c>
      <c r="O102" s="276" t="str">
        <f>IFERROR(IF(INDEX('Coverage Indicators - Section D'!V$10:V$41,MATCH('Print View'!$A102,'Coverage Indicators - Section D'!$A$10:$A$41,0))&lt;&gt;0,INDEX('Coverage Indicators - Section D'!V$10:V$41,MATCH('Print View'!$A102,'Coverage Indicators - Section D'!$A$10:$A$41,0)),""),"")</f>
        <v/>
      </c>
      <c r="P102" s="277" t="str">
        <f t="array" ref="P102">IFERROR(IF(INDEX('Coverage Indicators - Section D'!E$45:E$226,MATCH('Print View'!$A102&amp;'Print View'!$Q$76,'Coverage Indicators - Section D'!$B$45:$B$226&amp;'Coverage Indicators - Section D'!$I$45:$I$226,0))&lt;&gt;0,INDEX('Coverage Indicators - Section D'!E$45:E$226,MATCH('Print View'!$A102&amp;'Print View'!$Q$76,'Coverage Indicators - Section D'!$B$45:$B$226&amp;'Coverage Indicators - Section D'!$I$45:$I$226,0)),""),"")</f>
        <v/>
      </c>
      <c r="Q102" s="278" t="str">
        <f t="array" ref="Q102">IFERROR(IF(INDEX('Coverage Indicators - Section D'!F$45:F$226,MATCH('Print View'!$A102&amp;'Print View'!$Q$76,'Coverage Indicators - Section D'!$B$45:$B$226&amp;'Coverage Indicators - Section D'!$I$45:$I$226,0))&lt;&gt;0,INDEX('Coverage Indicators - Section D'!F$45:F$226,MATCH('Print View'!$A102&amp;'Print View'!$Q$76,'Coverage Indicators - Section D'!$B$45:$B$226&amp;'Coverage Indicators - Section D'!$I$45:$I$226,0)),""),"")</f>
        <v/>
      </c>
      <c r="R102" s="278" t="str">
        <f t="array" ref="R102">IFERROR(IF(INDEX('Coverage Indicators - Section D'!G$45:G$226,MATCH('Print View'!$A102&amp;'Print View'!$Q$76,'Coverage Indicators - Section D'!$B$45:$B$226&amp;'Coverage Indicators - Section D'!$I$45:$I$226,0))&lt;&gt;0,INDEX('Coverage Indicators - Section D'!G$45:G$226,MATCH('Print View'!$A102&amp;'Print View'!$Q$76,'Coverage Indicators - Section D'!$B$45:$B$226&amp;'Coverage Indicators - Section D'!$I$45:$I$226,0)),""),"")</f>
        <v/>
      </c>
      <c r="S102" s="279" t="str">
        <f t="array" ref="S102">IFERROR(IF(INDEX('Coverage Indicators - Section D'!H$45:H$226,MATCH('Print View'!$A102&amp;'Print View'!$Q$76,'Coverage Indicators - Section D'!$B$45:$B$226&amp;'Coverage Indicators - Section D'!$I$45:$I$226,0))&lt;&gt;0,INDEX('Coverage Indicators - Section D'!H$45:H$226,MATCH('Print View'!$A102&amp;'Print View'!$Q$76,'Coverage Indicators - Section D'!$B$45:$B$226&amp;'Coverage Indicators - Section D'!$I$45:$I$226,0)),""),"")</f>
        <v/>
      </c>
      <c r="T102" s="280" t="str">
        <f t="array" ref="T102">IFERROR(IF(INDEX('Coverage Indicators - Section D'!E$45:E$226,MATCH('Print View'!$A102&amp;'Print View'!$U$76,'Coverage Indicators - Section D'!$B$45:$B$226&amp;'Coverage Indicators - Section D'!$I$45:$I$226,0))&lt;&gt;0,INDEX('Coverage Indicators - Section D'!E$45:E$226,MATCH('Print View'!$A102&amp;'Print View'!$U$76,'Coverage Indicators - Section D'!$B$45:$B$226&amp;'Coverage Indicators - Section D'!$I$45:$I$226,0)),""),"")</f>
        <v/>
      </c>
      <c r="U102" s="278" t="str">
        <f t="array" ref="U102">IFERROR(IF(INDEX('Coverage Indicators - Section D'!F$45:F$226,MATCH('Print View'!$A102&amp;'Print View'!$U$76,'Coverage Indicators - Section D'!$B$45:$B$226&amp;'Coverage Indicators - Section D'!$I$45:$I$226,0))&lt;&gt;0,INDEX('Coverage Indicators - Section D'!F$45:F$226,MATCH('Print View'!$A102&amp;'Print View'!$U$76,'Coverage Indicators - Section D'!$B$45:$B$226&amp;'Coverage Indicators - Section D'!$I$45:$I$226,0)),""),"")</f>
        <v/>
      </c>
      <c r="V102" s="278" t="str">
        <f t="array" ref="V102">IFERROR(IF(INDEX('Coverage Indicators - Section D'!G$45:G$226,MATCH('Print View'!$A102&amp;'Print View'!$U$76,'Coverage Indicators - Section D'!$B$45:$B$226&amp;'Coverage Indicators - Section D'!$I$45:$I$226,0))&lt;&gt;0,INDEX('Coverage Indicators - Section D'!G$45:G$226,MATCH('Print View'!$A102&amp;'Print View'!$U$76,'Coverage Indicators - Section D'!$B$45:$B$226&amp;'Coverage Indicators - Section D'!$I$45:$I$226,0)),""),"")</f>
        <v/>
      </c>
      <c r="W102" s="279" t="str">
        <f t="array" ref="W102">IFERROR(IF(INDEX('Coverage Indicators - Section D'!H$45:H$226,MATCH('Print View'!$A102&amp;'Print View'!$U$76,'Coverage Indicators - Section D'!$B$45:$B$226&amp;'Coverage Indicators - Section D'!$I$45:$I$226,0))&lt;&gt;0,INDEX('Coverage Indicators - Section D'!H$45:H$226,MATCH('Print View'!$A102&amp;'Print View'!$U$76,'Coverage Indicators - Section D'!$B$45:$B$226&amp;'Coverage Indicators - Section D'!$I$45:$I$226,0)),""),"")</f>
        <v/>
      </c>
      <c r="X102" s="281"/>
      <c r="Y102" s="282"/>
      <c r="Z102" s="282"/>
      <c r="AA102" s="283"/>
      <c r="AB102" s="281"/>
      <c r="AC102" s="282"/>
      <c r="AD102" s="282"/>
      <c r="AE102" s="283"/>
      <c r="AF102" s="281"/>
      <c r="AG102" s="282"/>
      <c r="AH102" s="284"/>
      <c r="AI102" s="283"/>
      <c r="AJ102" s="285" t="str">
        <f>IFERROR(IF(INDEX('Coverage Indicators - Section D'!W$10:W$41,MATCH('Print View'!$A102,'Coverage Indicators - Section D'!$A$10:$A$41,0))&lt;&gt;0,INDEX('Coverage Indicators - Section D'!W$10:W$41,MATCH('Print View'!$A102,'Coverage Indicators - Section D'!$A$10:$A$41,0)),""),"")</f>
        <v/>
      </c>
    </row>
    <row r="103" spans="1:36" s="204" customFormat="1" ht="23.25" x14ac:dyDescent="0.25">
      <c r="A103" s="219">
        <v>25</v>
      </c>
      <c r="B103" s="194" t="str">
        <f>IFERROR(IF(INDEX('Coverage Indicators - Section D'!B$10:B$41,MATCH('Print View'!$A103,'Coverage Indicators - Section D'!$A$10:$A$41,0))&lt;&gt;0,INDEX('Coverage Indicators - Section D'!B$10:B$41,MATCH('Print View'!$A103,'Coverage Indicators - Section D'!$A$10:$A$41,0)),""),"")</f>
        <v/>
      </c>
      <c r="C103" s="194" t="str">
        <f>IFERROR(IF(INDEX('Coverage Indicators - Section D'!C$10:C$41,MATCH('Print View'!$A103,'Coverage Indicators - Section D'!$A$10:$A$41,0))&lt;&gt;0,INDEX('Coverage Indicators - Section D'!C$10:C$41,MATCH('Print View'!$A103,'Coverage Indicators - Section D'!$A$10:$A$41,0)),""),"")</f>
        <v/>
      </c>
      <c r="D103" s="194" t="str">
        <f>IFERROR(IF(INDEX('Coverage Indicators - Section D'!D$10:D$41,MATCH('Print View'!$A103,'Coverage Indicators - Section D'!$A$10:$A$41,0))&lt;&gt;0,INDEX('Coverage Indicators - Section D'!D$10:D$41,MATCH('Print View'!$A103,'Coverage Indicators - Section D'!$A$10:$A$41,0)),""),"")</f>
        <v/>
      </c>
      <c r="E103" s="194" t="str">
        <f>IFERROR(IF(INDEX('Coverage Indicators - Section D'!E$10:E$41,MATCH('Print View'!$A103,'Coverage Indicators - Section D'!$A$10:$A$41,0))&lt;&gt;0,INDEX('Coverage Indicators - Section D'!E$10:E$41,MATCH('Print View'!$A103,'Coverage Indicators - Section D'!$A$10:$A$41,0)),""),"")</f>
        <v/>
      </c>
      <c r="F103" s="194" t="str">
        <f>IFERROR(IF(INDEX('Coverage Indicators - Section D'!F$10:F$41,MATCH('Print View'!$A103,'Coverage Indicators - Section D'!$A$10:$A$41,0))&lt;&gt;0,INDEX('Coverage Indicators - Section D'!F$10:F$41,MATCH('Print View'!$A103,'Coverage Indicators - Section D'!$A$10:$A$41,0)),""),"")</f>
        <v/>
      </c>
      <c r="G103" s="194" t="str">
        <f>IFERROR(IF(INDEX('Coverage Indicators - Section D'!G$10:G$41,MATCH('Print View'!$A103,'Coverage Indicators - Section D'!$A$10:$A$41,0))&lt;&gt;0,INDEX('Coverage Indicators - Section D'!G$10:G$41,MATCH('Print View'!$A103,'Coverage Indicators - Section D'!$A$10:$A$41,0)),""),"")</f>
        <v/>
      </c>
      <c r="H103" s="194" t="str">
        <f>IFERROR(IF(INDEX('Coverage Indicators - Section D'!H$10:H$41,MATCH('Print View'!$A103,'Coverage Indicators - Section D'!$A$10:$A$41,0))&lt;&gt;0,INDEX('Coverage Indicators - Section D'!H$10:H$41,MATCH('Print View'!$A103,'Coverage Indicators - Section D'!$A$10:$A$41,0)),""),"")</f>
        <v/>
      </c>
      <c r="I103" s="194" t="str">
        <f>IFERROR(IF(INDEX('Coverage Indicators - Section D'!P$10:P$41,MATCH('Print View'!$A103,'Coverage Indicators - Section D'!$A$10:$A$41,0))&lt;&gt;0,INDEX('Coverage Indicators - Section D'!P$10:P$41,MATCH('Print View'!$A103,'Coverage Indicators - Section D'!$A$10:$A$41,0)),""),"")</f>
        <v/>
      </c>
      <c r="J103" s="194" t="str">
        <f>IFERROR(IF(INDEX('Coverage Indicators - Section D'!Q$10:Q$41,MATCH('Print View'!$A103,'Coverage Indicators - Section D'!$A$10:$A$41,0))&lt;&gt;0,INDEX('Coverage Indicators - Section D'!Q$10:Q$41,MATCH('Print View'!$A103,'Coverage Indicators - Section D'!$A$10:$A$41,0)),""),"")</f>
        <v/>
      </c>
      <c r="K103" s="194" t="str">
        <f>IFERROR(IF(INDEX('Coverage Indicators - Section D'!R$10:R$41,MATCH('Print View'!$A103,'Coverage Indicators - Section D'!$A$10:$A$41,0))&lt;&gt;0,INDEX('Coverage Indicators - Section D'!R$10:R$41,MATCH('Print View'!$A103,'Coverage Indicators - Section D'!$A$10:$A$41,0)),""),"")</f>
        <v/>
      </c>
      <c r="L103" s="194" t="str">
        <f>IFERROR(IF(INDEX('Coverage Indicators - Section D'!S$10:S$41,MATCH('Print View'!$A103,'Coverage Indicators - Section D'!$A$10:$A$41,0))&lt;&gt;0,INDEX('Coverage Indicators - Section D'!S$10:S$41,MATCH('Print View'!$A103,'Coverage Indicators - Section D'!$A$10:$A$41,0)),""),"")</f>
        <v/>
      </c>
      <c r="M103" s="194" t="str">
        <f>IFERROR(IF(INDEX('Coverage Indicators - Section D'!#REF!,MATCH('Print View'!$A103,'Coverage Indicators - Section D'!$A$10:$A$41,0))&lt;&gt;0,INDEX('Coverage Indicators - Section D'!#REF!,MATCH('Print View'!$A103,'Coverage Indicators - Section D'!$A$10:$A$41,0)),""),"")</f>
        <v/>
      </c>
      <c r="N103" s="194" t="str">
        <f>IFERROR(IF(INDEX('Coverage Indicators - Section D'!U$10:U$41,MATCH('Print View'!$A103,'Coverage Indicators - Section D'!$A$10:$A$41,0))&lt;&gt;0,INDEX('Coverage Indicators - Section D'!U$10:U$41,MATCH('Print View'!$A103,'Coverage Indicators - Section D'!$A$10:$A$41,0)),""),"")</f>
        <v/>
      </c>
      <c r="O103" s="194" t="str">
        <f>IFERROR(IF(INDEX('Coverage Indicators - Section D'!V$10:V$41,MATCH('Print View'!$A103,'Coverage Indicators - Section D'!$A$10:$A$41,0))&lt;&gt;0,INDEX('Coverage Indicators - Section D'!V$10:V$41,MATCH('Print View'!$A103,'Coverage Indicators - Section D'!$A$10:$A$41,0)),""),"")</f>
        <v/>
      </c>
      <c r="P103" s="213" t="str">
        <f t="array" ref="P103">IFERROR(IF(INDEX('Coverage Indicators - Section D'!E$45:E$226,MATCH('Print View'!$A103&amp;'Print View'!$Q$76,'Coverage Indicators - Section D'!$B$45:$B$226&amp;'Coverage Indicators - Section D'!$I$45:$I$226,0))&lt;&gt;0,INDEX('Coverage Indicators - Section D'!E$45:E$226,MATCH('Print View'!$A103&amp;'Print View'!$Q$76,'Coverage Indicators - Section D'!$B$45:$B$226&amp;'Coverage Indicators - Section D'!$I$45:$I$226,0)),""),"")</f>
        <v/>
      </c>
      <c r="Q103" s="200" t="str">
        <f t="array" ref="Q103">IFERROR(IF(INDEX('Coverage Indicators - Section D'!F$45:F$226,MATCH('Print View'!$A103&amp;'Print View'!$Q$76,'Coverage Indicators - Section D'!$B$45:$B$226&amp;'Coverage Indicators - Section D'!$I$45:$I$226,0))&lt;&gt;0,INDEX('Coverage Indicators - Section D'!F$45:F$226,MATCH('Print View'!$A103&amp;'Print View'!$Q$76,'Coverage Indicators - Section D'!$B$45:$B$226&amp;'Coverage Indicators - Section D'!$I$45:$I$226,0)),""),"")</f>
        <v/>
      </c>
      <c r="R103" s="200" t="str">
        <f t="array" ref="R103">IFERROR(IF(INDEX('Coverage Indicators - Section D'!G$45:G$226,MATCH('Print View'!$A103&amp;'Print View'!$Q$76,'Coverage Indicators - Section D'!$B$45:$B$226&amp;'Coverage Indicators - Section D'!$I$45:$I$226,0))&lt;&gt;0,INDEX('Coverage Indicators - Section D'!G$45:G$226,MATCH('Print View'!$A103&amp;'Print View'!$Q$76,'Coverage Indicators - Section D'!$B$45:$B$226&amp;'Coverage Indicators - Section D'!$I$45:$I$226,0)),""),"")</f>
        <v/>
      </c>
      <c r="S103" s="202" t="str">
        <f t="array" ref="S103">IFERROR(IF(INDEX('Coverage Indicators - Section D'!H$45:H$226,MATCH('Print View'!$A103&amp;'Print View'!$Q$76,'Coverage Indicators - Section D'!$B$45:$B$226&amp;'Coverage Indicators - Section D'!$I$45:$I$226,0))&lt;&gt;0,INDEX('Coverage Indicators - Section D'!H$45:H$226,MATCH('Print View'!$A103&amp;'Print View'!$Q$76,'Coverage Indicators - Section D'!$B$45:$B$226&amp;'Coverage Indicators - Section D'!$I$45:$I$226,0)),""),"")</f>
        <v/>
      </c>
      <c r="T103" s="199" t="str">
        <f t="array" ref="T103">IFERROR(IF(INDEX('Coverage Indicators - Section D'!E$45:E$226,MATCH('Print View'!$A103&amp;'Print View'!$U$76,'Coverage Indicators - Section D'!$B$45:$B$226&amp;'Coverage Indicators - Section D'!$I$45:$I$226,0))&lt;&gt;0,INDEX('Coverage Indicators - Section D'!E$45:E$226,MATCH('Print View'!$A103&amp;'Print View'!$U$76,'Coverage Indicators - Section D'!$B$45:$B$226&amp;'Coverage Indicators - Section D'!$I$45:$I$226,0)),""),"")</f>
        <v/>
      </c>
      <c r="U103" s="200" t="str">
        <f t="array" ref="U103">IFERROR(IF(INDEX('Coverage Indicators - Section D'!F$45:F$226,MATCH('Print View'!$A103&amp;'Print View'!$U$76,'Coverage Indicators - Section D'!$B$45:$B$226&amp;'Coverage Indicators - Section D'!$I$45:$I$226,0))&lt;&gt;0,INDEX('Coverage Indicators - Section D'!F$45:F$226,MATCH('Print View'!$A103&amp;'Print View'!$U$76,'Coverage Indicators - Section D'!$B$45:$B$226&amp;'Coverage Indicators - Section D'!$I$45:$I$226,0)),""),"")</f>
        <v/>
      </c>
      <c r="V103" s="200" t="str">
        <f t="array" ref="V103">IFERROR(IF(INDEX('Coverage Indicators - Section D'!G$45:G$226,MATCH('Print View'!$A103&amp;'Print View'!$U$76,'Coverage Indicators - Section D'!$B$45:$B$226&amp;'Coverage Indicators - Section D'!$I$45:$I$226,0))&lt;&gt;0,INDEX('Coverage Indicators - Section D'!G$45:G$226,MATCH('Print View'!$A103&amp;'Print View'!$U$76,'Coverage Indicators - Section D'!$B$45:$B$226&amp;'Coverage Indicators - Section D'!$I$45:$I$226,0)),""),"")</f>
        <v/>
      </c>
      <c r="W103" s="202" t="str">
        <f t="array" ref="W103">IFERROR(IF(INDEX('Coverage Indicators - Section D'!H$45:H$226,MATCH('Print View'!$A103&amp;'Print View'!$U$76,'Coverage Indicators - Section D'!$B$45:$B$226&amp;'Coverage Indicators - Section D'!$I$45:$I$226,0))&lt;&gt;0,INDEX('Coverage Indicators - Section D'!H$45:H$226,MATCH('Print View'!$A103&amp;'Print View'!$U$76,'Coverage Indicators - Section D'!$B$45:$B$226&amp;'Coverage Indicators - Section D'!$I$45:$I$226,0)),""),"")</f>
        <v/>
      </c>
      <c r="X103" s="198"/>
      <c r="Y103" s="196"/>
      <c r="Z103" s="196"/>
      <c r="AA103" s="197"/>
      <c r="AB103" s="198"/>
      <c r="AC103" s="196"/>
      <c r="AD103" s="196"/>
      <c r="AE103" s="197"/>
      <c r="AF103" s="198"/>
      <c r="AG103" s="196"/>
      <c r="AH103" s="205"/>
      <c r="AI103" s="197"/>
      <c r="AJ103" s="203" t="str">
        <f>IFERROR(IF(INDEX('Coverage Indicators - Section D'!W$10:W$41,MATCH('Print View'!$A103,'Coverage Indicators - Section D'!$A$10:$A$41,0))&lt;&gt;0,INDEX('Coverage Indicators - Section D'!W$10:W$41,MATCH('Print View'!$A103,'Coverage Indicators - Section D'!$A$10:$A$41,0)),""),"")</f>
        <v/>
      </c>
    </row>
    <row r="104" spans="1:36" s="204" customFormat="1" ht="23.25" x14ac:dyDescent="0.25">
      <c r="A104" s="220">
        <v>26</v>
      </c>
      <c r="B104" s="276" t="str">
        <f>IFERROR(IF(INDEX('Coverage Indicators - Section D'!B$10:B$41,MATCH('Print View'!$A104,'Coverage Indicators - Section D'!$A$10:$A$41,0))&lt;&gt;0,INDEX('Coverage Indicators - Section D'!B$10:B$41,MATCH('Print View'!$A104,'Coverage Indicators - Section D'!$A$10:$A$41,0)),""),"")</f>
        <v/>
      </c>
      <c r="C104" s="276" t="str">
        <f>IFERROR(IF(INDEX('Coverage Indicators - Section D'!C$10:C$41,MATCH('Print View'!$A104,'Coverage Indicators - Section D'!$A$10:$A$41,0))&lt;&gt;0,INDEX('Coverage Indicators - Section D'!C$10:C$41,MATCH('Print View'!$A104,'Coverage Indicators - Section D'!$A$10:$A$41,0)),""),"")</f>
        <v/>
      </c>
      <c r="D104" s="276" t="str">
        <f>IFERROR(IF(INDEX('Coverage Indicators - Section D'!D$10:D$41,MATCH('Print View'!$A104,'Coverage Indicators - Section D'!$A$10:$A$41,0))&lt;&gt;0,INDEX('Coverage Indicators - Section D'!D$10:D$41,MATCH('Print View'!$A104,'Coverage Indicators - Section D'!$A$10:$A$41,0)),""),"")</f>
        <v/>
      </c>
      <c r="E104" s="276" t="str">
        <f>IFERROR(IF(INDEX('Coverage Indicators - Section D'!E$10:E$41,MATCH('Print View'!$A104,'Coverage Indicators - Section D'!$A$10:$A$41,0))&lt;&gt;0,INDEX('Coverage Indicators - Section D'!E$10:E$41,MATCH('Print View'!$A104,'Coverage Indicators - Section D'!$A$10:$A$41,0)),""),"")</f>
        <v/>
      </c>
      <c r="F104" s="276" t="str">
        <f>IFERROR(IF(INDEX('Coverage Indicators - Section D'!F$10:F$41,MATCH('Print View'!$A104,'Coverage Indicators - Section D'!$A$10:$A$41,0))&lt;&gt;0,INDEX('Coverage Indicators - Section D'!F$10:F$41,MATCH('Print View'!$A104,'Coverage Indicators - Section D'!$A$10:$A$41,0)),""),"")</f>
        <v/>
      </c>
      <c r="G104" s="276" t="str">
        <f>IFERROR(IF(INDEX('Coverage Indicators - Section D'!G$10:G$41,MATCH('Print View'!$A104,'Coverage Indicators - Section D'!$A$10:$A$41,0))&lt;&gt;0,INDEX('Coverage Indicators - Section D'!G$10:G$41,MATCH('Print View'!$A104,'Coverage Indicators - Section D'!$A$10:$A$41,0)),""),"")</f>
        <v/>
      </c>
      <c r="H104" s="276" t="str">
        <f>IFERROR(IF(INDEX('Coverage Indicators - Section D'!H$10:H$41,MATCH('Print View'!$A104,'Coverage Indicators - Section D'!$A$10:$A$41,0))&lt;&gt;0,INDEX('Coverage Indicators - Section D'!H$10:H$41,MATCH('Print View'!$A104,'Coverage Indicators - Section D'!$A$10:$A$41,0)),""),"")</f>
        <v/>
      </c>
      <c r="I104" s="276" t="str">
        <f>IFERROR(IF(INDEX('Coverage Indicators - Section D'!P$10:P$41,MATCH('Print View'!$A104,'Coverage Indicators - Section D'!$A$10:$A$41,0))&lt;&gt;0,INDEX('Coverage Indicators - Section D'!P$10:P$41,MATCH('Print View'!$A104,'Coverage Indicators - Section D'!$A$10:$A$41,0)),""),"")</f>
        <v/>
      </c>
      <c r="J104" s="276" t="str">
        <f>IFERROR(IF(INDEX('Coverage Indicators - Section D'!Q$10:Q$41,MATCH('Print View'!$A104,'Coverage Indicators - Section D'!$A$10:$A$41,0))&lt;&gt;0,INDEX('Coverage Indicators - Section D'!Q$10:Q$41,MATCH('Print View'!$A104,'Coverage Indicators - Section D'!$A$10:$A$41,0)),""),"")</f>
        <v/>
      </c>
      <c r="K104" s="276" t="str">
        <f>IFERROR(IF(INDEX('Coverage Indicators - Section D'!R$10:R$41,MATCH('Print View'!$A104,'Coverage Indicators - Section D'!$A$10:$A$41,0))&lt;&gt;0,INDEX('Coverage Indicators - Section D'!R$10:R$41,MATCH('Print View'!$A104,'Coverage Indicators - Section D'!$A$10:$A$41,0)),""),"")</f>
        <v/>
      </c>
      <c r="L104" s="276" t="str">
        <f>IFERROR(IF(INDEX('Coverage Indicators - Section D'!S$10:S$41,MATCH('Print View'!$A104,'Coverage Indicators - Section D'!$A$10:$A$41,0))&lt;&gt;0,INDEX('Coverage Indicators - Section D'!S$10:S$41,MATCH('Print View'!$A104,'Coverage Indicators - Section D'!$A$10:$A$41,0)),""),"")</f>
        <v/>
      </c>
      <c r="M104" s="276" t="str">
        <f>IFERROR(IF(INDEX('Coverage Indicators - Section D'!#REF!,MATCH('Print View'!$A104,'Coverage Indicators - Section D'!$A$10:$A$41,0))&lt;&gt;0,INDEX('Coverage Indicators - Section D'!#REF!,MATCH('Print View'!$A104,'Coverage Indicators - Section D'!$A$10:$A$41,0)),""),"")</f>
        <v/>
      </c>
      <c r="N104" s="276" t="str">
        <f>IFERROR(IF(INDEX('Coverage Indicators - Section D'!U$10:U$41,MATCH('Print View'!$A104,'Coverage Indicators - Section D'!$A$10:$A$41,0))&lt;&gt;0,INDEX('Coverage Indicators - Section D'!U$10:U$41,MATCH('Print View'!$A104,'Coverage Indicators - Section D'!$A$10:$A$41,0)),""),"")</f>
        <v/>
      </c>
      <c r="O104" s="276" t="str">
        <f>IFERROR(IF(INDEX('Coverage Indicators - Section D'!V$10:V$41,MATCH('Print View'!$A104,'Coverage Indicators - Section D'!$A$10:$A$41,0))&lt;&gt;0,INDEX('Coverage Indicators - Section D'!V$10:V$41,MATCH('Print View'!$A104,'Coverage Indicators - Section D'!$A$10:$A$41,0)),""),"")</f>
        <v/>
      </c>
      <c r="P104" s="277" t="str">
        <f t="array" ref="P104">IFERROR(IF(INDEX('Coverage Indicators - Section D'!E$45:E$226,MATCH('Print View'!$A104&amp;'Print View'!$Q$76,'Coverage Indicators - Section D'!$B$45:$B$226&amp;'Coverage Indicators - Section D'!$I$45:$I$226,0))&lt;&gt;0,INDEX('Coverage Indicators - Section D'!E$45:E$226,MATCH('Print View'!$A104&amp;'Print View'!$Q$76,'Coverage Indicators - Section D'!$B$45:$B$226&amp;'Coverage Indicators - Section D'!$I$45:$I$226,0)),""),"")</f>
        <v/>
      </c>
      <c r="Q104" s="278" t="str">
        <f t="array" ref="Q104">IFERROR(IF(INDEX('Coverage Indicators - Section D'!F$45:F$226,MATCH('Print View'!$A104&amp;'Print View'!$Q$76,'Coverage Indicators - Section D'!$B$45:$B$226&amp;'Coverage Indicators - Section D'!$I$45:$I$226,0))&lt;&gt;0,INDEX('Coverage Indicators - Section D'!F$45:F$226,MATCH('Print View'!$A104&amp;'Print View'!$Q$76,'Coverage Indicators - Section D'!$B$45:$B$226&amp;'Coverage Indicators - Section D'!$I$45:$I$226,0)),""),"")</f>
        <v/>
      </c>
      <c r="R104" s="278" t="str">
        <f t="array" ref="R104">IFERROR(IF(INDEX('Coverage Indicators - Section D'!G$45:G$226,MATCH('Print View'!$A104&amp;'Print View'!$Q$76,'Coverage Indicators - Section D'!$B$45:$B$226&amp;'Coverage Indicators - Section D'!$I$45:$I$226,0))&lt;&gt;0,INDEX('Coverage Indicators - Section D'!G$45:G$226,MATCH('Print View'!$A104&amp;'Print View'!$Q$76,'Coverage Indicators - Section D'!$B$45:$B$226&amp;'Coverage Indicators - Section D'!$I$45:$I$226,0)),""),"")</f>
        <v/>
      </c>
      <c r="S104" s="279" t="str">
        <f t="array" ref="S104">IFERROR(IF(INDEX('Coverage Indicators - Section D'!H$45:H$226,MATCH('Print View'!$A104&amp;'Print View'!$Q$76,'Coverage Indicators - Section D'!$B$45:$B$226&amp;'Coverage Indicators - Section D'!$I$45:$I$226,0))&lt;&gt;0,INDEX('Coverage Indicators - Section D'!H$45:H$226,MATCH('Print View'!$A104&amp;'Print View'!$Q$76,'Coverage Indicators - Section D'!$B$45:$B$226&amp;'Coverage Indicators - Section D'!$I$45:$I$226,0)),""),"")</f>
        <v/>
      </c>
      <c r="T104" s="280" t="str">
        <f t="array" ref="T104">IFERROR(IF(INDEX('Coverage Indicators - Section D'!E$45:E$226,MATCH('Print View'!$A104&amp;'Print View'!$U$76,'Coverage Indicators - Section D'!$B$45:$B$226&amp;'Coverage Indicators - Section D'!$I$45:$I$226,0))&lt;&gt;0,INDEX('Coverage Indicators - Section D'!E$45:E$226,MATCH('Print View'!$A104&amp;'Print View'!$U$76,'Coverage Indicators - Section D'!$B$45:$B$226&amp;'Coverage Indicators - Section D'!$I$45:$I$226,0)),""),"")</f>
        <v/>
      </c>
      <c r="U104" s="278" t="str">
        <f t="array" ref="U104">IFERROR(IF(INDEX('Coverage Indicators - Section D'!F$45:F$226,MATCH('Print View'!$A104&amp;'Print View'!$U$76,'Coverage Indicators - Section D'!$B$45:$B$226&amp;'Coverage Indicators - Section D'!$I$45:$I$226,0))&lt;&gt;0,INDEX('Coverage Indicators - Section D'!F$45:F$226,MATCH('Print View'!$A104&amp;'Print View'!$U$76,'Coverage Indicators - Section D'!$B$45:$B$226&amp;'Coverage Indicators - Section D'!$I$45:$I$226,0)),""),"")</f>
        <v/>
      </c>
      <c r="V104" s="278" t="str">
        <f t="array" ref="V104">IFERROR(IF(INDEX('Coverage Indicators - Section D'!G$45:G$226,MATCH('Print View'!$A104&amp;'Print View'!$U$76,'Coverage Indicators - Section D'!$B$45:$B$226&amp;'Coverage Indicators - Section D'!$I$45:$I$226,0))&lt;&gt;0,INDEX('Coverage Indicators - Section D'!G$45:G$226,MATCH('Print View'!$A104&amp;'Print View'!$U$76,'Coverage Indicators - Section D'!$B$45:$B$226&amp;'Coverage Indicators - Section D'!$I$45:$I$226,0)),""),"")</f>
        <v/>
      </c>
      <c r="W104" s="279" t="str">
        <f t="array" ref="W104">IFERROR(IF(INDEX('Coverage Indicators - Section D'!H$45:H$226,MATCH('Print View'!$A104&amp;'Print View'!$U$76,'Coverage Indicators - Section D'!$B$45:$B$226&amp;'Coverage Indicators - Section D'!$I$45:$I$226,0))&lt;&gt;0,INDEX('Coverage Indicators - Section D'!H$45:H$226,MATCH('Print View'!$A104&amp;'Print View'!$U$76,'Coverage Indicators - Section D'!$B$45:$B$226&amp;'Coverage Indicators - Section D'!$I$45:$I$226,0)),""),"")</f>
        <v/>
      </c>
      <c r="X104" s="281"/>
      <c r="Y104" s="282"/>
      <c r="Z104" s="282"/>
      <c r="AA104" s="283"/>
      <c r="AB104" s="281"/>
      <c r="AC104" s="282"/>
      <c r="AD104" s="282"/>
      <c r="AE104" s="283"/>
      <c r="AF104" s="281"/>
      <c r="AG104" s="282"/>
      <c r="AH104" s="284"/>
      <c r="AI104" s="283"/>
      <c r="AJ104" s="285" t="str">
        <f>IFERROR(IF(INDEX('Coverage Indicators - Section D'!W$10:W$41,MATCH('Print View'!$A104,'Coverage Indicators - Section D'!$A$10:$A$41,0))&lt;&gt;0,INDEX('Coverage Indicators - Section D'!W$10:W$41,MATCH('Print View'!$A104,'Coverage Indicators - Section D'!$A$10:$A$41,0)),""),"")</f>
        <v/>
      </c>
    </row>
    <row r="105" spans="1:36" s="204" customFormat="1" ht="23.25" x14ac:dyDescent="0.25">
      <c r="A105" s="220">
        <v>27</v>
      </c>
      <c r="B105" s="194" t="str">
        <f>IFERROR(IF(INDEX('Coverage Indicators - Section D'!B$10:B$41,MATCH('Print View'!$A105,'Coverage Indicators - Section D'!$A$10:$A$41,0))&lt;&gt;0,INDEX('Coverage Indicators - Section D'!B$10:B$41,MATCH('Print View'!$A105,'Coverage Indicators - Section D'!$A$10:$A$41,0)),""),"")</f>
        <v/>
      </c>
      <c r="C105" s="194" t="str">
        <f>IFERROR(IF(INDEX('Coverage Indicators - Section D'!C$10:C$41,MATCH('Print View'!$A105,'Coverage Indicators - Section D'!$A$10:$A$41,0))&lt;&gt;0,INDEX('Coverage Indicators - Section D'!C$10:C$41,MATCH('Print View'!$A105,'Coverage Indicators - Section D'!$A$10:$A$41,0)),""),"")</f>
        <v/>
      </c>
      <c r="D105" s="194" t="str">
        <f>IFERROR(IF(INDEX('Coverage Indicators - Section D'!D$10:D$41,MATCH('Print View'!$A105,'Coverage Indicators - Section D'!$A$10:$A$41,0))&lt;&gt;0,INDEX('Coverage Indicators - Section D'!D$10:D$41,MATCH('Print View'!$A105,'Coverage Indicators - Section D'!$A$10:$A$41,0)),""),"")</f>
        <v/>
      </c>
      <c r="E105" s="194" t="str">
        <f>IFERROR(IF(INDEX('Coverage Indicators - Section D'!E$10:E$41,MATCH('Print View'!$A105,'Coverage Indicators - Section D'!$A$10:$A$41,0))&lt;&gt;0,INDEX('Coverage Indicators - Section D'!E$10:E$41,MATCH('Print View'!$A105,'Coverage Indicators - Section D'!$A$10:$A$41,0)),""),"")</f>
        <v/>
      </c>
      <c r="F105" s="194" t="str">
        <f>IFERROR(IF(INDEX('Coverage Indicators - Section D'!F$10:F$41,MATCH('Print View'!$A105,'Coverage Indicators - Section D'!$A$10:$A$41,0))&lt;&gt;0,INDEX('Coverage Indicators - Section D'!F$10:F$41,MATCH('Print View'!$A105,'Coverage Indicators - Section D'!$A$10:$A$41,0)),""),"")</f>
        <v/>
      </c>
      <c r="G105" s="194" t="str">
        <f>IFERROR(IF(INDEX('Coverage Indicators - Section D'!G$10:G$41,MATCH('Print View'!$A105,'Coverage Indicators - Section D'!$A$10:$A$41,0))&lt;&gt;0,INDEX('Coverage Indicators - Section D'!G$10:G$41,MATCH('Print View'!$A105,'Coverage Indicators - Section D'!$A$10:$A$41,0)),""),"")</f>
        <v/>
      </c>
      <c r="H105" s="194" t="str">
        <f>IFERROR(IF(INDEX('Coverage Indicators - Section D'!H$10:H$41,MATCH('Print View'!$A105,'Coverage Indicators - Section D'!$A$10:$A$41,0))&lt;&gt;0,INDEX('Coverage Indicators - Section D'!H$10:H$41,MATCH('Print View'!$A105,'Coverage Indicators - Section D'!$A$10:$A$41,0)),""),"")</f>
        <v/>
      </c>
      <c r="I105" s="194" t="str">
        <f>IFERROR(IF(INDEX('Coverage Indicators - Section D'!P$10:P$41,MATCH('Print View'!$A105,'Coverage Indicators - Section D'!$A$10:$A$41,0))&lt;&gt;0,INDEX('Coverage Indicators - Section D'!P$10:P$41,MATCH('Print View'!$A105,'Coverage Indicators - Section D'!$A$10:$A$41,0)),""),"")</f>
        <v/>
      </c>
      <c r="J105" s="194" t="str">
        <f>IFERROR(IF(INDEX('Coverage Indicators - Section D'!Q$10:Q$41,MATCH('Print View'!$A105,'Coverage Indicators - Section D'!$A$10:$A$41,0))&lt;&gt;0,INDEX('Coverage Indicators - Section D'!Q$10:Q$41,MATCH('Print View'!$A105,'Coverage Indicators - Section D'!$A$10:$A$41,0)),""),"")</f>
        <v/>
      </c>
      <c r="K105" s="194" t="str">
        <f>IFERROR(IF(INDEX('Coverage Indicators - Section D'!R$10:R$41,MATCH('Print View'!$A105,'Coverage Indicators - Section D'!$A$10:$A$41,0))&lt;&gt;0,INDEX('Coverage Indicators - Section D'!R$10:R$41,MATCH('Print View'!$A105,'Coverage Indicators - Section D'!$A$10:$A$41,0)),""),"")</f>
        <v/>
      </c>
      <c r="L105" s="194" t="str">
        <f>IFERROR(IF(INDEX('Coverage Indicators - Section D'!S$10:S$41,MATCH('Print View'!$A105,'Coverage Indicators - Section D'!$A$10:$A$41,0))&lt;&gt;0,INDEX('Coverage Indicators - Section D'!S$10:S$41,MATCH('Print View'!$A105,'Coverage Indicators - Section D'!$A$10:$A$41,0)),""),"")</f>
        <v/>
      </c>
      <c r="M105" s="194" t="str">
        <f>IFERROR(IF(INDEX('Coverage Indicators - Section D'!#REF!,MATCH('Print View'!$A105,'Coverage Indicators - Section D'!$A$10:$A$41,0))&lt;&gt;0,INDEX('Coverage Indicators - Section D'!#REF!,MATCH('Print View'!$A105,'Coverage Indicators - Section D'!$A$10:$A$41,0)),""),"")</f>
        <v/>
      </c>
      <c r="N105" s="194" t="str">
        <f>IFERROR(IF(INDEX('Coverage Indicators - Section D'!U$10:U$41,MATCH('Print View'!$A105,'Coverage Indicators - Section D'!$A$10:$A$41,0))&lt;&gt;0,INDEX('Coverage Indicators - Section D'!U$10:U$41,MATCH('Print View'!$A105,'Coverage Indicators - Section D'!$A$10:$A$41,0)),""),"")</f>
        <v/>
      </c>
      <c r="O105" s="194" t="str">
        <f>IFERROR(IF(INDEX('Coverage Indicators - Section D'!V$10:V$41,MATCH('Print View'!$A105,'Coverage Indicators - Section D'!$A$10:$A$41,0))&lt;&gt;0,INDEX('Coverage Indicators - Section D'!V$10:V$41,MATCH('Print View'!$A105,'Coverage Indicators - Section D'!$A$10:$A$41,0)),""),"")</f>
        <v/>
      </c>
      <c r="P105" s="213" t="str">
        <f t="array" ref="P105">IFERROR(IF(INDEX('Coverage Indicators - Section D'!E$45:E$226,MATCH('Print View'!$A105&amp;'Print View'!$Q$76,'Coverage Indicators - Section D'!$B$45:$B$226&amp;'Coverage Indicators - Section D'!$I$45:$I$226,0))&lt;&gt;0,INDEX('Coverage Indicators - Section D'!E$45:E$226,MATCH('Print View'!$A105&amp;'Print View'!$Q$76,'Coverage Indicators - Section D'!$B$45:$B$226&amp;'Coverage Indicators - Section D'!$I$45:$I$226,0)),""),"")</f>
        <v/>
      </c>
      <c r="Q105" s="200" t="str">
        <f t="array" ref="Q105">IFERROR(IF(INDEX('Coverage Indicators - Section D'!F$45:F$226,MATCH('Print View'!$A105&amp;'Print View'!$Q$76,'Coverage Indicators - Section D'!$B$45:$B$226&amp;'Coverage Indicators - Section D'!$I$45:$I$226,0))&lt;&gt;0,INDEX('Coverage Indicators - Section D'!F$45:F$226,MATCH('Print View'!$A105&amp;'Print View'!$Q$76,'Coverage Indicators - Section D'!$B$45:$B$226&amp;'Coverage Indicators - Section D'!$I$45:$I$226,0)),""),"")</f>
        <v/>
      </c>
      <c r="R105" s="200" t="str">
        <f t="array" ref="R105">IFERROR(IF(INDEX('Coverage Indicators - Section D'!G$45:G$226,MATCH('Print View'!$A105&amp;'Print View'!$Q$76,'Coverage Indicators - Section D'!$B$45:$B$226&amp;'Coverage Indicators - Section D'!$I$45:$I$226,0))&lt;&gt;0,INDEX('Coverage Indicators - Section D'!G$45:G$226,MATCH('Print View'!$A105&amp;'Print View'!$Q$76,'Coverage Indicators - Section D'!$B$45:$B$226&amp;'Coverage Indicators - Section D'!$I$45:$I$226,0)),""),"")</f>
        <v/>
      </c>
      <c r="S105" s="202" t="str">
        <f t="array" ref="S105">IFERROR(IF(INDEX('Coverage Indicators - Section D'!H$45:H$226,MATCH('Print View'!$A105&amp;'Print View'!$Q$76,'Coverage Indicators - Section D'!$B$45:$B$226&amp;'Coverage Indicators - Section D'!$I$45:$I$226,0))&lt;&gt;0,INDEX('Coverage Indicators - Section D'!H$45:H$226,MATCH('Print View'!$A105&amp;'Print View'!$Q$76,'Coverage Indicators - Section D'!$B$45:$B$226&amp;'Coverage Indicators - Section D'!$I$45:$I$226,0)),""),"")</f>
        <v/>
      </c>
      <c r="T105" s="199" t="str">
        <f t="array" ref="T105">IFERROR(IF(INDEX('Coverage Indicators - Section D'!E$45:E$226,MATCH('Print View'!$A105&amp;'Print View'!$U$76,'Coverage Indicators - Section D'!$B$45:$B$226&amp;'Coverage Indicators - Section D'!$I$45:$I$226,0))&lt;&gt;0,INDEX('Coverage Indicators - Section D'!E$45:E$226,MATCH('Print View'!$A105&amp;'Print View'!$U$76,'Coverage Indicators - Section D'!$B$45:$B$226&amp;'Coverage Indicators - Section D'!$I$45:$I$226,0)),""),"")</f>
        <v/>
      </c>
      <c r="U105" s="200" t="str">
        <f t="array" ref="U105">IFERROR(IF(INDEX('Coverage Indicators - Section D'!F$45:F$226,MATCH('Print View'!$A105&amp;'Print View'!$U$76,'Coverage Indicators - Section D'!$B$45:$B$226&amp;'Coverage Indicators - Section D'!$I$45:$I$226,0))&lt;&gt;0,INDEX('Coverage Indicators - Section D'!F$45:F$226,MATCH('Print View'!$A105&amp;'Print View'!$U$76,'Coverage Indicators - Section D'!$B$45:$B$226&amp;'Coverage Indicators - Section D'!$I$45:$I$226,0)),""),"")</f>
        <v/>
      </c>
      <c r="V105" s="200" t="str">
        <f t="array" ref="V105">IFERROR(IF(INDEX('Coverage Indicators - Section D'!G$45:G$226,MATCH('Print View'!$A105&amp;'Print View'!$U$76,'Coverage Indicators - Section D'!$B$45:$B$226&amp;'Coverage Indicators - Section D'!$I$45:$I$226,0))&lt;&gt;0,INDEX('Coverage Indicators - Section D'!G$45:G$226,MATCH('Print View'!$A105&amp;'Print View'!$U$76,'Coverage Indicators - Section D'!$B$45:$B$226&amp;'Coverage Indicators - Section D'!$I$45:$I$226,0)),""),"")</f>
        <v/>
      </c>
      <c r="W105" s="202" t="str">
        <f t="array" ref="W105">IFERROR(IF(INDEX('Coverage Indicators - Section D'!H$45:H$226,MATCH('Print View'!$A105&amp;'Print View'!$U$76,'Coverage Indicators - Section D'!$B$45:$B$226&amp;'Coverage Indicators - Section D'!$I$45:$I$226,0))&lt;&gt;0,INDEX('Coverage Indicators - Section D'!H$45:H$226,MATCH('Print View'!$A105&amp;'Print View'!$U$76,'Coverage Indicators - Section D'!$B$45:$B$226&amp;'Coverage Indicators - Section D'!$I$45:$I$226,0)),""),"")</f>
        <v/>
      </c>
      <c r="X105" s="198"/>
      <c r="Y105" s="196"/>
      <c r="Z105" s="196"/>
      <c r="AA105" s="197"/>
      <c r="AB105" s="198"/>
      <c r="AC105" s="196"/>
      <c r="AD105" s="196"/>
      <c r="AE105" s="197"/>
      <c r="AF105" s="198"/>
      <c r="AG105" s="196"/>
      <c r="AH105" s="205"/>
      <c r="AI105" s="197"/>
      <c r="AJ105" s="203" t="str">
        <f>IFERROR(IF(INDEX('Coverage Indicators - Section D'!W$10:W$41,MATCH('Print View'!$A105,'Coverage Indicators - Section D'!$A$10:$A$41,0))&lt;&gt;0,INDEX('Coverage Indicators - Section D'!W$10:W$41,MATCH('Print View'!$A105,'Coverage Indicators - Section D'!$A$10:$A$41,0)),""),"")</f>
        <v/>
      </c>
    </row>
    <row r="106" spans="1:36" s="204" customFormat="1" ht="23.25" x14ac:dyDescent="0.25">
      <c r="A106" s="220">
        <v>28</v>
      </c>
      <c r="B106" s="276" t="str">
        <f>IFERROR(IF(INDEX('Coverage Indicators - Section D'!B$10:B$41,MATCH('Print View'!$A106,'Coverage Indicators - Section D'!$A$10:$A$41,0))&lt;&gt;0,INDEX('Coverage Indicators - Section D'!B$10:B$41,MATCH('Print View'!$A106,'Coverage Indicators - Section D'!$A$10:$A$41,0)),""),"")</f>
        <v/>
      </c>
      <c r="C106" s="276" t="str">
        <f>IFERROR(IF(INDEX('Coverage Indicators - Section D'!C$10:C$41,MATCH('Print View'!$A106,'Coverage Indicators - Section D'!$A$10:$A$41,0))&lt;&gt;0,INDEX('Coverage Indicators - Section D'!C$10:C$41,MATCH('Print View'!$A106,'Coverage Indicators - Section D'!$A$10:$A$41,0)),""),"")</f>
        <v/>
      </c>
      <c r="D106" s="276" t="str">
        <f>IFERROR(IF(INDEX('Coverage Indicators - Section D'!D$10:D$41,MATCH('Print View'!$A106,'Coverage Indicators - Section D'!$A$10:$A$41,0))&lt;&gt;0,INDEX('Coverage Indicators - Section D'!D$10:D$41,MATCH('Print View'!$A106,'Coverage Indicators - Section D'!$A$10:$A$41,0)),""),"")</f>
        <v/>
      </c>
      <c r="E106" s="276" t="str">
        <f>IFERROR(IF(INDEX('Coverage Indicators - Section D'!E$10:E$41,MATCH('Print View'!$A106,'Coverage Indicators - Section D'!$A$10:$A$41,0))&lt;&gt;0,INDEX('Coverage Indicators - Section D'!E$10:E$41,MATCH('Print View'!$A106,'Coverage Indicators - Section D'!$A$10:$A$41,0)),""),"")</f>
        <v/>
      </c>
      <c r="F106" s="276" t="str">
        <f>IFERROR(IF(INDEX('Coverage Indicators - Section D'!F$10:F$41,MATCH('Print View'!$A106,'Coverage Indicators - Section D'!$A$10:$A$41,0))&lt;&gt;0,INDEX('Coverage Indicators - Section D'!F$10:F$41,MATCH('Print View'!$A106,'Coverage Indicators - Section D'!$A$10:$A$41,0)),""),"")</f>
        <v/>
      </c>
      <c r="G106" s="276" t="str">
        <f>IFERROR(IF(INDEX('Coverage Indicators - Section D'!G$10:G$41,MATCH('Print View'!$A106,'Coverage Indicators - Section D'!$A$10:$A$41,0))&lt;&gt;0,INDEX('Coverage Indicators - Section D'!G$10:G$41,MATCH('Print View'!$A106,'Coverage Indicators - Section D'!$A$10:$A$41,0)),""),"")</f>
        <v/>
      </c>
      <c r="H106" s="276" t="str">
        <f>IFERROR(IF(INDEX('Coverage Indicators - Section D'!H$10:H$41,MATCH('Print View'!$A106,'Coverage Indicators - Section D'!$A$10:$A$41,0))&lt;&gt;0,INDEX('Coverage Indicators - Section D'!H$10:H$41,MATCH('Print View'!$A106,'Coverage Indicators - Section D'!$A$10:$A$41,0)),""),"")</f>
        <v/>
      </c>
      <c r="I106" s="276" t="str">
        <f>IFERROR(IF(INDEX('Coverage Indicators - Section D'!P$10:P$41,MATCH('Print View'!$A106,'Coverage Indicators - Section D'!$A$10:$A$41,0))&lt;&gt;0,INDEX('Coverage Indicators - Section D'!P$10:P$41,MATCH('Print View'!$A106,'Coverage Indicators - Section D'!$A$10:$A$41,0)),""),"")</f>
        <v/>
      </c>
      <c r="J106" s="276" t="str">
        <f>IFERROR(IF(INDEX('Coverage Indicators - Section D'!Q$10:Q$41,MATCH('Print View'!$A106,'Coverage Indicators - Section D'!$A$10:$A$41,0))&lt;&gt;0,INDEX('Coverage Indicators - Section D'!Q$10:Q$41,MATCH('Print View'!$A106,'Coverage Indicators - Section D'!$A$10:$A$41,0)),""),"")</f>
        <v/>
      </c>
      <c r="K106" s="276" t="str">
        <f>IFERROR(IF(INDEX('Coverage Indicators - Section D'!R$10:R$41,MATCH('Print View'!$A106,'Coverage Indicators - Section D'!$A$10:$A$41,0))&lt;&gt;0,INDEX('Coverage Indicators - Section D'!R$10:R$41,MATCH('Print View'!$A106,'Coverage Indicators - Section D'!$A$10:$A$41,0)),""),"")</f>
        <v/>
      </c>
      <c r="L106" s="276" t="str">
        <f>IFERROR(IF(INDEX('Coverage Indicators - Section D'!S$10:S$41,MATCH('Print View'!$A106,'Coverage Indicators - Section D'!$A$10:$A$41,0))&lt;&gt;0,INDEX('Coverage Indicators - Section D'!S$10:S$41,MATCH('Print View'!$A106,'Coverage Indicators - Section D'!$A$10:$A$41,0)),""),"")</f>
        <v/>
      </c>
      <c r="M106" s="276" t="str">
        <f>IFERROR(IF(INDEX('Coverage Indicators - Section D'!#REF!,MATCH('Print View'!$A106,'Coverage Indicators - Section D'!$A$10:$A$41,0))&lt;&gt;0,INDEX('Coverage Indicators - Section D'!#REF!,MATCH('Print View'!$A106,'Coverage Indicators - Section D'!$A$10:$A$41,0)),""),"")</f>
        <v/>
      </c>
      <c r="N106" s="276" t="str">
        <f>IFERROR(IF(INDEX('Coverage Indicators - Section D'!U$10:U$41,MATCH('Print View'!$A106,'Coverage Indicators - Section D'!$A$10:$A$41,0))&lt;&gt;0,INDEX('Coverage Indicators - Section D'!U$10:U$41,MATCH('Print View'!$A106,'Coverage Indicators - Section D'!$A$10:$A$41,0)),""),"")</f>
        <v/>
      </c>
      <c r="O106" s="276" t="str">
        <f>IFERROR(IF(INDEX('Coverage Indicators - Section D'!V$10:V$41,MATCH('Print View'!$A106,'Coverage Indicators - Section D'!$A$10:$A$41,0))&lt;&gt;0,INDEX('Coverage Indicators - Section D'!V$10:V$41,MATCH('Print View'!$A106,'Coverage Indicators - Section D'!$A$10:$A$41,0)),""),"")</f>
        <v/>
      </c>
      <c r="P106" s="277" t="str">
        <f t="array" ref="P106">IFERROR(IF(INDEX('Coverage Indicators - Section D'!E$45:E$226,MATCH('Print View'!$A106&amp;'Print View'!$Q$76,'Coverage Indicators - Section D'!$B$45:$B$226&amp;'Coverage Indicators - Section D'!$I$45:$I$226,0))&lt;&gt;0,INDEX('Coverage Indicators - Section D'!E$45:E$226,MATCH('Print View'!$A106&amp;'Print View'!$Q$76,'Coverage Indicators - Section D'!$B$45:$B$226&amp;'Coverage Indicators - Section D'!$I$45:$I$226,0)),""),"")</f>
        <v/>
      </c>
      <c r="Q106" s="278" t="str">
        <f t="array" ref="Q106">IFERROR(IF(INDEX('Coverage Indicators - Section D'!F$45:F$226,MATCH('Print View'!$A106&amp;'Print View'!$Q$76,'Coverage Indicators - Section D'!$B$45:$B$226&amp;'Coverage Indicators - Section D'!$I$45:$I$226,0))&lt;&gt;0,INDEX('Coverage Indicators - Section D'!F$45:F$226,MATCH('Print View'!$A106&amp;'Print View'!$Q$76,'Coverage Indicators - Section D'!$B$45:$B$226&amp;'Coverage Indicators - Section D'!$I$45:$I$226,0)),""),"")</f>
        <v/>
      </c>
      <c r="R106" s="278" t="str">
        <f t="array" ref="R106">IFERROR(IF(INDEX('Coverage Indicators - Section D'!G$45:G$226,MATCH('Print View'!$A106&amp;'Print View'!$Q$76,'Coverage Indicators - Section D'!$B$45:$B$226&amp;'Coverage Indicators - Section D'!$I$45:$I$226,0))&lt;&gt;0,INDEX('Coverage Indicators - Section D'!G$45:G$226,MATCH('Print View'!$A106&amp;'Print View'!$Q$76,'Coverage Indicators - Section D'!$B$45:$B$226&amp;'Coverage Indicators - Section D'!$I$45:$I$226,0)),""),"")</f>
        <v/>
      </c>
      <c r="S106" s="279" t="str">
        <f t="array" ref="S106">IFERROR(IF(INDEX('Coverage Indicators - Section D'!H$45:H$226,MATCH('Print View'!$A106&amp;'Print View'!$Q$76,'Coverage Indicators - Section D'!$B$45:$B$226&amp;'Coverage Indicators - Section D'!$I$45:$I$226,0))&lt;&gt;0,INDEX('Coverage Indicators - Section D'!H$45:H$226,MATCH('Print View'!$A106&amp;'Print View'!$Q$76,'Coverage Indicators - Section D'!$B$45:$B$226&amp;'Coverage Indicators - Section D'!$I$45:$I$226,0)),""),"")</f>
        <v/>
      </c>
      <c r="T106" s="280" t="str">
        <f t="array" ref="T106">IFERROR(IF(INDEX('Coverage Indicators - Section D'!E$45:E$226,MATCH('Print View'!$A106&amp;'Print View'!$U$76,'Coverage Indicators - Section D'!$B$45:$B$226&amp;'Coverage Indicators - Section D'!$I$45:$I$226,0))&lt;&gt;0,INDEX('Coverage Indicators - Section D'!E$45:E$226,MATCH('Print View'!$A106&amp;'Print View'!$U$76,'Coverage Indicators - Section D'!$B$45:$B$226&amp;'Coverage Indicators - Section D'!$I$45:$I$226,0)),""),"")</f>
        <v/>
      </c>
      <c r="U106" s="278" t="str">
        <f t="array" ref="U106">IFERROR(IF(INDEX('Coverage Indicators - Section D'!F$45:F$226,MATCH('Print View'!$A106&amp;'Print View'!$U$76,'Coverage Indicators - Section D'!$B$45:$B$226&amp;'Coverage Indicators - Section D'!$I$45:$I$226,0))&lt;&gt;0,INDEX('Coverage Indicators - Section D'!F$45:F$226,MATCH('Print View'!$A106&amp;'Print View'!$U$76,'Coverage Indicators - Section D'!$B$45:$B$226&amp;'Coverage Indicators - Section D'!$I$45:$I$226,0)),""),"")</f>
        <v/>
      </c>
      <c r="V106" s="278" t="str">
        <f t="array" ref="V106">IFERROR(IF(INDEX('Coverage Indicators - Section D'!G$45:G$226,MATCH('Print View'!$A106&amp;'Print View'!$U$76,'Coverage Indicators - Section D'!$B$45:$B$226&amp;'Coverage Indicators - Section D'!$I$45:$I$226,0))&lt;&gt;0,INDEX('Coverage Indicators - Section D'!G$45:G$226,MATCH('Print View'!$A106&amp;'Print View'!$U$76,'Coverage Indicators - Section D'!$B$45:$B$226&amp;'Coverage Indicators - Section D'!$I$45:$I$226,0)),""),"")</f>
        <v/>
      </c>
      <c r="W106" s="279" t="str">
        <f t="array" ref="W106">IFERROR(IF(INDEX('Coverage Indicators - Section D'!H$45:H$226,MATCH('Print View'!$A106&amp;'Print View'!$U$76,'Coverage Indicators - Section D'!$B$45:$B$226&amp;'Coverage Indicators - Section D'!$I$45:$I$226,0))&lt;&gt;0,INDEX('Coverage Indicators - Section D'!H$45:H$226,MATCH('Print View'!$A106&amp;'Print View'!$U$76,'Coverage Indicators - Section D'!$B$45:$B$226&amp;'Coverage Indicators - Section D'!$I$45:$I$226,0)),""),"")</f>
        <v/>
      </c>
      <c r="X106" s="281"/>
      <c r="Y106" s="282"/>
      <c r="Z106" s="282"/>
      <c r="AA106" s="283"/>
      <c r="AB106" s="281"/>
      <c r="AC106" s="282"/>
      <c r="AD106" s="282"/>
      <c r="AE106" s="283"/>
      <c r="AF106" s="281"/>
      <c r="AG106" s="282"/>
      <c r="AH106" s="284"/>
      <c r="AI106" s="283"/>
      <c r="AJ106" s="285" t="str">
        <f>IFERROR(IF(INDEX('Coverage Indicators - Section D'!W$10:W$41,MATCH('Print View'!$A106,'Coverage Indicators - Section D'!$A$10:$A$41,0))&lt;&gt;0,INDEX('Coverage Indicators - Section D'!W$10:W$41,MATCH('Print View'!$A106,'Coverage Indicators - Section D'!$A$10:$A$41,0)),""),"")</f>
        <v/>
      </c>
    </row>
    <row r="107" spans="1:36" s="204" customFormat="1" ht="23.25" x14ac:dyDescent="0.25">
      <c r="A107" s="219">
        <v>29</v>
      </c>
      <c r="B107" s="194" t="str">
        <f>IFERROR(IF(INDEX('Coverage Indicators - Section D'!B$10:B$41,MATCH('Print View'!$A107,'Coverage Indicators - Section D'!$A$10:$A$41,0))&lt;&gt;0,INDEX('Coverage Indicators - Section D'!B$10:B$41,MATCH('Print View'!$A107,'Coverage Indicators - Section D'!$A$10:$A$41,0)),""),"")</f>
        <v/>
      </c>
      <c r="C107" s="194" t="str">
        <f>IFERROR(IF(INDEX('Coverage Indicators - Section D'!C$10:C$41,MATCH('Print View'!$A107,'Coverage Indicators - Section D'!$A$10:$A$41,0))&lt;&gt;0,INDEX('Coverage Indicators - Section D'!C$10:C$41,MATCH('Print View'!$A107,'Coverage Indicators - Section D'!$A$10:$A$41,0)),""),"")</f>
        <v/>
      </c>
      <c r="D107" s="194" t="str">
        <f>IFERROR(IF(INDEX('Coverage Indicators - Section D'!D$10:D$41,MATCH('Print View'!$A107,'Coverage Indicators - Section D'!$A$10:$A$41,0))&lt;&gt;0,INDEX('Coverage Indicators - Section D'!D$10:D$41,MATCH('Print View'!$A107,'Coverage Indicators - Section D'!$A$10:$A$41,0)),""),"")</f>
        <v/>
      </c>
      <c r="E107" s="194" t="str">
        <f>IFERROR(IF(INDEX('Coverage Indicators - Section D'!E$10:E$41,MATCH('Print View'!$A107,'Coverage Indicators - Section D'!$A$10:$A$41,0))&lt;&gt;0,INDEX('Coverage Indicators - Section D'!E$10:E$41,MATCH('Print View'!$A107,'Coverage Indicators - Section D'!$A$10:$A$41,0)),""),"")</f>
        <v/>
      </c>
      <c r="F107" s="194" t="str">
        <f>IFERROR(IF(INDEX('Coverage Indicators - Section D'!F$10:F$41,MATCH('Print View'!$A107,'Coverage Indicators - Section D'!$A$10:$A$41,0))&lt;&gt;0,INDEX('Coverage Indicators - Section D'!F$10:F$41,MATCH('Print View'!$A107,'Coverage Indicators - Section D'!$A$10:$A$41,0)),""),"")</f>
        <v/>
      </c>
      <c r="G107" s="194" t="str">
        <f>IFERROR(IF(INDEX('Coverage Indicators - Section D'!G$10:G$41,MATCH('Print View'!$A107,'Coverage Indicators - Section D'!$A$10:$A$41,0))&lt;&gt;0,INDEX('Coverage Indicators - Section D'!G$10:G$41,MATCH('Print View'!$A107,'Coverage Indicators - Section D'!$A$10:$A$41,0)),""),"")</f>
        <v/>
      </c>
      <c r="H107" s="194" t="str">
        <f>IFERROR(IF(INDEX('Coverage Indicators - Section D'!H$10:H$41,MATCH('Print View'!$A107,'Coverage Indicators - Section D'!$A$10:$A$41,0))&lt;&gt;0,INDEX('Coverage Indicators - Section D'!H$10:H$41,MATCH('Print View'!$A107,'Coverage Indicators - Section D'!$A$10:$A$41,0)),""),"")</f>
        <v/>
      </c>
      <c r="I107" s="194" t="str">
        <f>IFERROR(IF(INDEX('Coverage Indicators - Section D'!P$10:P$41,MATCH('Print View'!$A107,'Coverage Indicators - Section D'!$A$10:$A$41,0))&lt;&gt;0,INDEX('Coverage Indicators - Section D'!P$10:P$41,MATCH('Print View'!$A107,'Coverage Indicators - Section D'!$A$10:$A$41,0)),""),"")</f>
        <v/>
      </c>
      <c r="J107" s="194" t="str">
        <f>IFERROR(IF(INDEX('Coverage Indicators - Section D'!Q$10:Q$41,MATCH('Print View'!$A107,'Coverage Indicators - Section D'!$A$10:$A$41,0))&lt;&gt;0,INDEX('Coverage Indicators - Section D'!Q$10:Q$41,MATCH('Print View'!$A107,'Coverage Indicators - Section D'!$A$10:$A$41,0)),""),"")</f>
        <v/>
      </c>
      <c r="K107" s="194" t="str">
        <f>IFERROR(IF(INDEX('Coverage Indicators - Section D'!R$10:R$41,MATCH('Print View'!$A107,'Coverage Indicators - Section D'!$A$10:$A$41,0))&lt;&gt;0,INDEX('Coverage Indicators - Section D'!R$10:R$41,MATCH('Print View'!$A107,'Coverage Indicators - Section D'!$A$10:$A$41,0)),""),"")</f>
        <v/>
      </c>
      <c r="L107" s="194" t="str">
        <f>IFERROR(IF(INDEX('Coverage Indicators - Section D'!S$10:S$41,MATCH('Print View'!$A107,'Coverage Indicators - Section D'!$A$10:$A$41,0))&lt;&gt;0,INDEX('Coverage Indicators - Section D'!S$10:S$41,MATCH('Print View'!$A107,'Coverage Indicators - Section D'!$A$10:$A$41,0)),""),"")</f>
        <v/>
      </c>
      <c r="M107" s="194" t="str">
        <f>IFERROR(IF(INDEX('Coverage Indicators - Section D'!#REF!,MATCH('Print View'!$A107,'Coverage Indicators - Section D'!$A$10:$A$41,0))&lt;&gt;0,INDEX('Coverage Indicators - Section D'!#REF!,MATCH('Print View'!$A107,'Coverage Indicators - Section D'!$A$10:$A$41,0)),""),"")</f>
        <v/>
      </c>
      <c r="N107" s="194" t="str">
        <f>IFERROR(IF(INDEX('Coverage Indicators - Section D'!U$10:U$41,MATCH('Print View'!$A107,'Coverage Indicators - Section D'!$A$10:$A$41,0))&lt;&gt;0,INDEX('Coverage Indicators - Section D'!U$10:U$41,MATCH('Print View'!$A107,'Coverage Indicators - Section D'!$A$10:$A$41,0)),""),"")</f>
        <v/>
      </c>
      <c r="O107" s="194" t="str">
        <f>IFERROR(IF(INDEX('Coverage Indicators - Section D'!V$10:V$41,MATCH('Print View'!$A107,'Coverage Indicators - Section D'!$A$10:$A$41,0))&lt;&gt;0,INDEX('Coverage Indicators - Section D'!V$10:V$41,MATCH('Print View'!$A107,'Coverage Indicators - Section D'!$A$10:$A$41,0)),""),"")</f>
        <v/>
      </c>
      <c r="P107" s="213" t="str">
        <f t="array" ref="P107">IFERROR(IF(INDEX('Coverage Indicators - Section D'!E$45:E$226,MATCH('Print View'!$A107&amp;'Print View'!$Q$76,'Coverage Indicators - Section D'!$B$45:$B$226&amp;'Coverage Indicators - Section D'!$I$45:$I$226,0))&lt;&gt;0,INDEX('Coverage Indicators - Section D'!E$45:E$226,MATCH('Print View'!$A107&amp;'Print View'!$Q$76,'Coverage Indicators - Section D'!$B$45:$B$226&amp;'Coverage Indicators - Section D'!$I$45:$I$226,0)),""),"")</f>
        <v/>
      </c>
      <c r="Q107" s="200" t="str">
        <f t="array" ref="Q107">IFERROR(IF(INDEX('Coverage Indicators - Section D'!F$45:F$226,MATCH('Print View'!$A107&amp;'Print View'!$Q$76,'Coverage Indicators - Section D'!$B$45:$B$226&amp;'Coverage Indicators - Section D'!$I$45:$I$226,0))&lt;&gt;0,INDEX('Coverage Indicators - Section D'!F$45:F$226,MATCH('Print View'!$A107&amp;'Print View'!$Q$76,'Coverage Indicators - Section D'!$B$45:$B$226&amp;'Coverage Indicators - Section D'!$I$45:$I$226,0)),""),"")</f>
        <v/>
      </c>
      <c r="R107" s="200" t="str">
        <f t="array" ref="R107">IFERROR(IF(INDEX('Coverage Indicators - Section D'!G$45:G$226,MATCH('Print View'!$A107&amp;'Print View'!$Q$76,'Coverage Indicators - Section D'!$B$45:$B$226&amp;'Coverage Indicators - Section D'!$I$45:$I$226,0))&lt;&gt;0,INDEX('Coverage Indicators - Section D'!G$45:G$226,MATCH('Print View'!$A107&amp;'Print View'!$Q$76,'Coverage Indicators - Section D'!$B$45:$B$226&amp;'Coverage Indicators - Section D'!$I$45:$I$226,0)),""),"")</f>
        <v/>
      </c>
      <c r="S107" s="202" t="str">
        <f t="array" ref="S107">IFERROR(IF(INDEX('Coverage Indicators - Section D'!H$45:H$226,MATCH('Print View'!$A107&amp;'Print View'!$Q$76,'Coverage Indicators - Section D'!$B$45:$B$226&amp;'Coverage Indicators - Section D'!$I$45:$I$226,0))&lt;&gt;0,INDEX('Coverage Indicators - Section D'!H$45:H$226,MATCH('Print View'!$A107&amp;'Print View'!$Q$76,'Coverage Indicators - Section D'!$B$45:$B$226&amp;'Coverage Indicators - Section D'!$I$45:$I$226,0)),""),"")</f>
        <v/>
      </c>
      <c r="T107" s="199" t="str">
        <f t="array" ref="T107">IFERROR(IF(INDEX('Coverage Indicators - Section D'!E$45:E$226,MATCH('Print View'!$A107&amp;'Print View'!$U$76,'Coverage Indicators - Section D'!$B$45:$B$226&amp;'Coverage Indicators - Section D'!$I$45:$I$226,0))&lt;&gt;0,INDEX('Coverage Indicators - Section D'!E$45:E$226,MATCH('Print View'!$A107&amp;'Print View'!$U$76,'Coverage Indicators - Section D'!$B$45:$B$226&amp;'Coverage Indicators - Section D'!$I$45:$I$226,0)),""),"")</f>
        <v/>
      </c>
      <c r="U107" s="200" t="str">
        <f t="array" ref="U107">IFERROR(IF(INDEX('Coverage Indicators - Section D'!F$45:F$226,MATCH('Print View'!$A107&amp;'Print View'!$U$76,'Coverage Indicators - Section D'!$B$45:$B$226&amp;'Coverage Indicators - Section D'!$I$45:$I$226,0))&lt;&gt;0,INDEX('Coverage Indicators - Section D'!F$45:F$226,MATCH('Print View'!$A107&amp;'Print View'!$U$76,'Coverage Indicators - Section D'!$B$45:$B$226&amp;'Coverage Indicators - Section D'!$I$45:$I$226,0)),""),"")</f>
        <v/>
      </c>
      <c r="V107" s="200" t="str">
        <f t="array" ref="V107">IFERROR(IF(INDEX('Coverage Indicators - Section D'!G$45:G$226,MATCH('Print View'!$A107&amp;'Print View'!$U$76,'Coverage Indicators - Section D'!$B$45:$B$226&amp;'Coverage Indicators - Section D'!$I$45:$I$226,0))&lt;&gt;0,INDEX('Coverage Indicators - Section D'!G$45:G$226,MATCH('Print View'!$A107&amp;'Print View'!$U$76,'Coverage Indicators - Section D'!$B$45:$B$226&amp;'Coverage Indicators - Section D'!$I$45:$I$226,0)),""),"")</f>
        <v/>
      </c>
      <c r="W107" s="202" t="str">
        <f t="array" ref="W107">IFERROR(IF(INDEX('Coverage Indicators - Section D'!H$45:H$226,MATCH('Print View'!$A107&amp;'Print View'!$U$76,'Coverage Indicators - Section D'!$B$45:$B$226&amp;'Coverage Indicators - Section D'!$I$45:$I$226,0))&lt;&gt;0,INDEX('Coverage Indicators - Section D'!H$45:H$226,MATCH('Print View'!$A107&amp;'Print View'!$U$76,'Coverage Indicators - Section D'!$B$45:$B$226&amp;'Coverage Indicators - Section D'!$I$45:$I$226,0)),""),"")</f>
        <v/>
      </c>
      <c r="X107" s="198"/>
      <c r="Y107" s="196"/>
      <c r="Z107" s="196"/>
      <c r="AA107" s="197"/>
      <c r="AB107" s="198"/>
      <c r="AC107" s="196"/>
      <c r="AD107" s="196"/>
      <c r="AE107" s="197"/>
      <c r="AF107" s="198"/>
      <c r="AG107" s="196"/>
      <c r="AH107" s="205"/>
      <c r="AI107" s="197"/>
      <c r="AJ107" s="203" t="str">
        <f>IFERROR(IF(INDEX('Coverage Indicators - Section D'!W$10:W$41,MATCH('Print View'!$A107,'Coverage Indicators - Section D'!$A$10:$A$41,0))&lt;&gt;0,INDEX('Coverage Indicators - Section D'!W$10:W$41,MATCH('Print View'!$A107,'Coverage Indicators - Section D'!$A$10:$A$41,0)),""),"")</f>
        <v/>
      </c>
    </row>
    <row r="108" spans="1:36" s="204" customFormat="1" ht="24" thickBot="1" x14ac:dyDescent="0.3">
      <c r="A108" s="221">
        <v>30</v>
      </c>
      <c r="B108" s="286" t="str">
        <f>IFERROR(IF(INDEX('Coverage Indicators - Section D'!B$10:B$41,MATCH('Print View'!$A108,'Coverage Indicators - Section D'!$A$10:$A$41,0))&lt;&gt;0,INDEX('Coverage Indicators - Section D'!B$10:B$41,MATCH('Print View'!$A108,'Coverage Indicators - Section D'!$A$10:$A$41,0)),""),"")</f>
        <v/>
      </c>
      <c r="C108" s="286" t="str">
        <f>IFERROR(IF(INDEX('Coverage Indicators - Section D'!C$10:C$41,MATCH('Print View'!$A108,'Coverage Indicators - Section D'!$A$10:$A$41,0))&lt;&gt;0,INDEX('Coverage Indicators - Section D'!C$10:C$41,MATCH('Print View'!$A108,'Coverage Indicators - Section D'!$A$10:$A$41,0)),""),"")</f>
        <v/>
      </c>
      <c r="D108" s="286" t="str">
        <f>IFERROR(IF(INDEX('Coverage Indicators - Section D'!D$10:D$41,MATCH('Print View'!$A108,'Coverage Indicators - Section D'!$A$10:$A$41,0))&lt;&gt;0,INDEX('Coverage Indicators - Section D'!D$10:D$41,MATCH('Print View'!$A108,'Coverage Indicators - Section D'!$A$10:$A$41,0)),""),"")</f>
        <v/>
      </c>
      <c r="E108" s="286" t="str">
        <f>IFERROR(IF(INDEX('Coverage Indicators - Section D'!E$10:E$41,MATCH('Print View'!$A108,'Coverage Indicators - Section D'!$A$10:$A$41,0))&lt;&gt;0,INDEX('Coverage Indicators - Section D'!E$10:E$41,MATCH('Print View'!$A108,'Coverage Indicators - Section D'!$A$10:$A$41,0)),""),"")</f>
        <v/>
      </c>
      <c r="F108" s="286" t="str">
        <f>IFERROR(IF(INDEX('Coverage Indicators - Section D'!F$10:F$41,MATCH('Print View'!$A108,'Coverage Indicators - Section D'!$A$10:$A$41,0))&lt;&gt;0,INDEX('Coverage Indicators - Section D'!F$10:F$41,MATCH('Print View'!$A108,'Coverage Indicators - Section D'!$A$10:$A$41,0)),""),"")</f>
        <v/>
      </c>
      <c r="G108" s="286" t="str">
        <f>IFERROR(IF(INDEX('Coverage Indicators - Section D'!G$10:G$41,MATCH('Print View'!$A108,'Coverage Indicators - Section D'!$A$10:$A$41,0))&lt;&gt;0,INDEX('Coverage Indicators - Section D'!G$10:G$41,MATCH('Print View'!$A108,'Coverage Indicators - Section D'!$A$10:$A$41,0)),""),"")</f>
        <v/>
      </c>
      <c r="H108" s="286" t="str">
        <f>IFERROR(IF(INDEX('Coverage Indicators - Section D'!H$10:H$41,MATCH('Print View'!$A108,'Coverage Indicators - Section D'!$A$10:$A$41,0))&lt;&gt;0,INDEX('Coverage Indicators - Section D'!H$10:H$41,MATCH('Print View'!$A108,'Coverage Indicators - Section D'!$A$10:$A$41,0)),""),"")</f>
        <v/>
      </c>
      <c r="I108" s="286" t="str">
        <f>IFERROR(IF(INDEX('Coverage Indicators - Section D'!P$10:P$41,MATCH('Print View'!$A108,'Coverage Indicators - Section D'!$A$10:$A$41,0))&lt;&gt;0,INDEX('Coverage Indicators - Section D'!P$10:P$41,MATCH('Print View'!$A108,'Coverage Indicators - Section D'!$A$10:$A$41,0)),""),"")</f>
        <v/>
      </c>
      <c r="J108" s="286" t="str">
        <f>IFERROR(IF(INDEX('Coverage Indicators - Section D'!Q$10:Q$41,MATCH('Print View'!$A108,'Coverage Indicators - Section D'!$A$10:$A$41,0))&lt;&gt;0,INDEX('Coverage Indicators - Section D'!Q$10:Q$41,MATCH('Print View'!$A108,'Coverage Indicators - Section D'!$A$10:$A$41,0)),""),"")</f>
        <v/>
      </c>
      <c r="K108" s="286" t="str">
        <f>IFERROR(IF(INDEX('Coverage Indicators - Section D'!R$10:R$41,MATCH('Print View'!$A108,'Coverage Indicators - Section D'!$A$10:$A$41,0))&lt;&gt;0,INDEX('Coverage Indicators - Section D'!R$10:R$41,MATCH('Print View'!$A108,'Coverage Indicators - Section D'!$A$10:$A$41,0)),""),"")</f>
        <v/>
      </c>
      <c r="L108" s="286" t="str">
        <f>IFERROR(IF(INDEX('Coverage Indicators - Section D'!S$10:S$41,MATCH('Print View'!$A108,'Coverage Indicators - Section D'!$A$10:$A$41,0))&lt;&gt;0,INDEX('Coverage Indicators - Section D'!S$10:S$41,MATCH('Print View'!$A108,'Coverage Indicators - Section D'!$A$10:$A$41,0)),""),"")</f>
        <v/>
      </c>
      <c r="M108" s="286" t="str">
        <f>IFERROR(IF(INDEX('Coverage Indicators - Section D'!#REF!,MATCH('Print View'!$A108,'Coverage Indicators - Section D'!$A$10:$A$41,0))&lt;&gt;0,INDEX('Coverage Indicators - Section D'!#REF!,MATCH('Print View'!$A108,'Coverage Indicators - Section D'!$A$10:$A$41,0)),""),"")</f>
        <v/>
      </c>
      <c r="N108" s="286" t="str">
        <f>IFERROR(IF(INDEX('Coverage Indicators - Section D'!U$10:U$41,MATCH('Print View'!$A108,'Coverage Indicators - Section D'!$A$10:$A$41,0))&lt;&gt;0,INDEX('Coverage Indicators - Section D'!U$10:U$41,MATCH('Print View'!$A108,'Coverage Indicators - Section D'!$A$10:$A$41,0)),""),"")</f>
        <v/>
      </c>
      <c r="O108" s="286" t="str">
        <f>IFERROR(IF(INDEX('Coverage Indicators - Section D'!V$10:V$41,MATCH('Print View'!$A108,'Coverage Indicators - Section D'!$A$10:$A$41,0))&lt;&gt;0,INDEX('Coverage Indicators - Section D'!V$10:V$41,MATCH('Print View'!$A108,'Coverage Indicators - Section D'!$A$10:$A$41,0)),""),"")</f>
        <v/>
      </c>
      <c r="P108" s="287" t="str">
        <f t="array" ref="P108">IFERROR(IF(INDEX('Coverage Indicators - Section D'!E$45:E$226,MATCH('Print View'!$A108&amp;'Print View'!$Q$76,'Coverage Indicators - Section D'!$B$45:$B$226&amp;'Coverage Indicators - Section D'!$I$45:$I$226,0))&lt;&gt;0,INDEX('Coverage Indicators - Section D'!E$45:E$226,MATCH('Print View'!$A108&amp;'Print View'!$Q$76,'Coverage Indicators - Section D'!$B$45:$B$226&amp;'Coverage Indicators - Section D'!$I$45:$I$226,0)),""),"")</f>
        <v/>
      </c>
      <c r="Q108" s="288" t="str">
        <f t="array" ref="Q108">IFERROR(IF(INDEX('Coverage Indicators - Section D'!F$45:F$226,MATCH('Print View'!$A108&amp;'Print View'!$Q$76,'Coverage Indicators - Section D'!$B$45:$B$226&amp;'Coverage Indicators - Section D'!$I$45:$I$226,0))&lt;&gt;0,INDEX('Coverage Indicators - Section D'!F$45:F$226,MATCH('Print View'!$A108&amp;'Print View'!$Q$76,'Coverage Indicators - Section D'!$B$45:$B$226&amp;'Coverage Indicators - Section D'!$I$45:$I$226,0)),""),"")</f>
        <v/>
      </c>
      <c r="R108" s="288" t="str">
        <f t="array" ref="R108">IFERROR(IF(INDEX('Coverage Indicators - Section D'!G$45:G$226,MATCH('Print View'!$A108&amp;'Print View'!$Q$76,'Coverage Indicators - Section D'!$B$45:$B$226&amp;'Coverage Indicators - Section D'!$I$45:$I$226,0))&lt;&gt;0,INDEX('Coverage Indicators - Section D'!G$45:G$226,MATCH('Print View'!$A108&amp;'Print View'!$Q$76,'Coverage Indicators - Section D'!$B$45:$B$226&amp;'Coverage Indicators - Section D'!$I$45:$I$226,0)),""),"")</f>
        <v/>
      </c>
      <c r="S108" s="289" t="str">
        <f t="array" ref="S108">IFERROR(IF(INDEX('Coverage Indicators - Section D'!H$45:H$226,MATCH('Print View'!$A108&amp;'Print View'!$Q$76,'Coverage Indicators - Section D'!$B$45:$B$226&amp;'Coverage Indicators - Section D'!$I$45:$I$226,0))&lt;&gt;0,INDEX('Coverage Indicators - Section D'!H$45:H$226,MATCH('Print View'!$A108&amp;'Print View'!$Q$76,'Coverage Indicators - Section D'!$B$45:$B$226&amp;'Coverage Indicators - Section D'!$I$45:$I$226,0)),""),"")</f>
        <v/>
      </c>
      <c r="T108" s="290" t="str">
        <f t="array" ref="T108">IFERROR(IF(INDEX('Coverage Indicators - Section D'!E$45:E$226,MATCH('Print View'!$A108&amp;'Print View'!$U$76,'Coverage Indicators - Section D'!$B$45:$B$226&amp;'Coverage Indicators - Section D'!$I$45:$I$226,0))&lt;&gt;0,INDEX('Coverage Indicators - Section D'!E$45:E$226,MATCH('Print View'!$A108&amp;'Print View'!$U$76,'Coverage Indicators - Section D'!$B$45:$B$226&amp;'Coverage Indicators - Section D'!$I$45:$I$226,0)),""),"")</f>
        <v/>
      </c>
      <c r="U108" s="288" t="str">
        <f t="array" ref="U108">IFERROR(IF(INDEX('Coverage Indicators - Section D'!F$45:F$226,MATCH('Print View'!$A108&amp;'Print View'!$U$76,'Coverage Indicators - Section D'!$B$45:$B$226&amp;'Coverage Indicators - Section D'!$I$45:$I$226,0))&lt;&gt;0,INDEX('Coverage Indicators - Section D'!F$45:F$226,MATCH('Print View'!$A108&amp;'Print View'!$U$76,'Coverage Indicators - Section D'!$B$45:$B$226&amp;'Coverage Indicators - Section D'!$I$45:$I$226,0)),""),"")</f>
        <v/>
      </c>
      <c r="V108" s="288" t="str">
        <f t="array" ref="V108">IFERROR(IF(INDEX('Coverage Indicators - Section D'!G$45:G$226,MATCH('Print View'!$A108&amp;'Print View'!$U$76,'Coverage Indicators - Section D'!$B$45:$B$226&amp;'Coverage Indicators - Section D'!$I$45:$I$226,0))&lt;&gt;0,INDEX('Coverage Indicators - Section D'!G$45:G$226,MATCH('Print View'!$A108&amp;'Print View'!$U$76,'Coverage Indicators - Section D'!$B$45:$B$226&amp;'Coverage Indicators - Section D'!$I$45:$I$226,0)),""),"")</f>
        <v/>
      </c>
      <c r="W108" s="289" t="str">
        <f t="array" ref="W108">IFERROR(IF(INDEX('Coverage Indicators - Section D'!H$45:H$226,MATCH('Print View'!$A108&amp;'Print View'!$U$76,'Coverage Indicators - Section D'!$B$45:$B$226&amp;'Coverage Indicators - Section D'!$I$45:$I$226,0))&lt;&gt;0,INDEX('Coverage Indicators - Section D'!H$45:H$226,MATCH('Print View'!$A108&amp;'Print View'!$U$76,'Coverage Indicators - Section D'!$B$45:$B$226&amp;'Coverage Indicators - Section D'!$I$45:$I$226,0)),""),"")</f>
        <v/>
      </c>
      <c r="X108" s="291"/>
      <c r="Y108" s="292"/>
      <c r="Z108" s="292"/>
      <c r="AA108" s="293"/>
      <c r="AB108" s="291"/>
      <c r="AC108" s="292"/>
      <c r="AD108" s="292"/>
      <c r="AE108" s="293"/>
      <c r="AF108" s="291"/>
      <c r="AG108" s="292"/>
      <c r="AH108" s="294"/>
      <c r="AI108" s="293"/>
      <c r="AJ108" s="295" t="str">
        <f>IFERROR(IF(INDEX('Coverage Indicators - Section D'!W$10:W$41,MATCH('Print View'!$A108,'Coverage Indicators - Section D'!$A$10:$A$41,0))&lt;&gt;0,INDEX('Coverage Indicators - Section D'!W$10:W$41,MATCH('Print View'!$A108,'Coverage Indicators - Section D'!$A$10:$A$41,0)),""),"")</f>
        <v/>
      </c>
    </row>
    <row r="109" spans="1:36" ht="23.25" x14ac:dyDescent="0.35">
      <c r="A109" s="156"/>
      <c r="B109" s="157"/>
      <c r="C109" s="157"/>
      <c r="D109" s="158"/>
      <c r="E109" s="158"/>
      <c r="F109" s="158"/>
      <c r="G109" s="158"/>
      <c r="H109" s="158"/>
      <c r="I109" s="158"/>
      <c r="J109" s="158"/>
      <c r="K109" s="158"/>
      <c r="L109" s="158"/>
      <c r="M109" s="158"/>
      <c r="N109" s="158"/>
    </row>
    <row r="110" spans="1:36" ht="16.5" thickBot="1" x14ac:dyDescent="0.3">
      <c r="J110" s="139"/>
    </row>
    <row r="111" spans="1:36" ht="47.25" thickBot="1" x14ac:dyDescent="0.3">
      <c r="A111" s="639" t="str">
        <f>'WPTM - Section F'!A6:AC6</f>
        <v>Activités principales</v>
      </c>
      <c r="B111" s="640"/>
      <c r="C111" s="640"/>
      <c r="D111" s="640"/>
      <c r="E111" s="640"/>
      <c r="F111" s="640"/>
      <c r="G111" s="640"/>
      <c r="H111" s="640"/>
      <c r="I111" s="641"/>
    </row>
    <row r="112" spans="1:36" ht="16.5" thickBot="1" x14ac:dyDescent="0.3"/>
    <row r="113" spans="1:35" ht="26.25" customHeight="1" x14ac:dyDescent="0.25">
      <c r="A113" s="642" t="str">
        <f>'WPTM - Section F'!A7</f>
        <v>Activités principales numero</v>
      </c>
      <c r="B113" s="642" t="str">
        <f>'WPTM - Section F'!B7</f>
        <v>Module</v>
      </c>
      <c r="C113" s="642" t="str">
        <f>'WPTM - Section F'!C7</f>
        <v>Intervention</v>
      </c>
      <c r="D113" s="642" t="str">
        <f>'WPTM - Section F'!D7</f>
        <v>Activités principale</v>
      </c>
      <c r="E113" s="642" t="str">
        <f>'WPTM - Section F'!E7</f>
        <v xml:space="preserve">Récipiendaires principaux responsables </v>
      </c>
      <c r="F113" s="642" t="str">
        <f>'WPTM - Section F'!W7</f>
        <v>Module Reference (Name)</v>
      </c>
      <c r="G113" s="206"/>
      <c r="H113" s="206"/>
      <c r="I113" s="206"/>
      <c r="J113" s="206"/>
      <c r="K113" s="206"/>
      <c r="L113" s="207"/>
      <c r="M113" s="209"/>
      <c r="N113" s="206"/>
      <c r="O113" s="206"/>
      <c r="P113" s="206"/>
      <c r="Q113" s="206"/>
      <c r="R113" s="206"/>
      <c r="S113" s="207"/>
      <c r="T113" s="209"/>
      <c r="U113" s="206"/>
      <c r="V113" s="206"/>
      <c r="W113" s="206"/>
      <c r="X113" s="206"/>
      <c r="Y113" s="206"/>
      <c r="Z113" s="207"/>
      <c r="AA113" s="209"/>
      <c r="AB113" s="206"/>
      <c r="AC113" s="206"/>
      <c r="AD113" s="206"/>
      <c r="AE113" s="206"/>
      <c r="AF113" s="206"/>
      <c r="AG113" s="207"/>
      <c r="AH113" s="173"/>
      <c r="AI113" s="637"/>
    </row>
    <row r="114" spans="1:35" ht="26.25" customHeight="1" x14ac:dyDescent="0.25">
      <c r="A114" s="643"/>
      <c r="B114" s="643"/>
      <c r="C114" s="643"/>
      <c r="D114" s="643"/>
      <c r="E114" s="643"/>
      <c r="F114" s="643"/>
      <c r="G114" s="208"/>
      <c r="H114" s="208"/>
      <c r="I114" s="210" t="s">
        <v>126</v>
      </c>
      <c r="J114" s="208"/>
      <c r="K114" s="208"/>
      <c r="L114" s="211"/>
      <c r="M114" s="212" t="s">
        <v>125</v>
      </c>
      <c r="N114" s="208"/>
      <c r="O114" s="208"/>
      <c r="P114" s="208" t="s">
        <v>126</v>
      </c>
      <c r="Q114" s="208"/>
      <c r="R114" s="208"/>
      <c r="S114" s="211"/>
      <c r="T114" s="222" t="s">
        <v>125</v>
      </c>
      <c r="U114" s="208"/>
      <c r="V114" s="208"/>
      <c r="W114" s="208" t="s">
        <v>126</v>
      </c>
      <c r="X114" s="208"/>
      <c r="Y114" s="208"/>
      <c r="Z114" s="211"/>
      <c r="AA114" s="212" t="s">
        <v>125</v>
      </c>
      <c r="AB114" s="208"/>
      <c r="AC114" s="208"/>
      <c r="AD114" s="208" t="s">
        <v>126</v>
      </c>
      <c r="AE114" s="208"/>
      <c r="AF114" s="208"/>
      <c r="AG114" s="211"/>
      <c r="AH114" s="174"/>
      <c r="AI114" s="638"/>
    </row>
    <row r="115" spans="1:35" x14ac:dyDescent="0.25">
      <c r="A115" s="160"/>
      <c r="B115" s="152"/>
      <c r="C115" s="152"/>
      <c r="D115" s="152"/>
      <c r="E115" s="153"/>
      <c r="F115" s="628"/>
      <c r="G115" s="628"/>
      <c r="H115" s="631"/>
      <c r="I115" s="627"/>
      <c r="J115" s="628"/>
      <c r="K115" s="628"/>
      <c r="L115" s="629"/>
      <c r="M115" s="630"/>
      <c r="N115" s="628"/>
      <c r="O115" s="631"/>
      <c r="P115" s="627"/>
      <c r="Q115" s="628"/>
      <c r="R115" s="628"/>
      <c r="S115" s="629"/>
      <c r="T115" s="630"/>
      <c r="U115" s="628"/>
      <c r="V115" s="631"/>
      <c r="W115" s="627"/>
      <c r="X115" s="628"/>
      <c r="Y115" s="628"/>
      <c r="Z115" s="629"/>
      <c r="AA115" s="630"/>
      <c r="AB115" s="628"/>
      <c r="AC115" s="631"/>
      <c r="AD115" s="627"/>
      <c r="AE115" s="628"/>
      <c r="AF115" s="628"/>
      <c r="AG115" s="629"/>
      <c r="AH115" s="175"/>
      <c r="AI115" s="161"/>
    </row>
    <row r="116" spans="1:35" x14ac:dyDescent="0.25">
      <c r="A116" s="160"/>
      <c r="B116" s="152"/>
      <c r="C116" s="152"/>
      <c r="D116" s="152"/>
      <c r="E116" s="153"/>
      <c r="F116" s="628"/>
      <c r="G116" s="628"/>
      <c r="H116" s="631"/>
      <c r="I116" s="627"/>
      <c r="J116" s="628"/>
      <c r="K116" s="628"/>
      <c r="L116" s="629"/>
      <c r="M116" s="630"/>
      <c r="N116" s="628"/>
      <c r="O116" s="631"/>
      <c r="P116" s="627"/>
      <c r="Q116" s="628"/>
      <c r="R116" s="628"/>
      <c r="S116" s="629"/>
      <c r="T116" s="630"/>
      <c r="U116" s="628"/>
      <c r="V116" s="631"/>
      <c r="W116" s="627"/>
      <c r="X116" s="628"/>
      <c r="Y116" s="628"/>
      <c r="Z116" s="629"/>
      <c r="AA116" s="630"/>
      <c r="AB116" s="628"/>
      <c r="AC116" s="631"/>
      <c r="AD116" s="627"/>
      <c r="AE116" s="628"/>
      <c r="AF116" s="628"/>
      <c r="AG116" s="629"/>
      <c r="AH116" s="175"/>
      <c r="AI116" s="161"/>
    </row>
    <row r="117" spans="1:35" x14ac:dyDescent="0.25">
      <c r="A117" s="160"/>
      <c r="B117" s="152"/>
      <c r="C117" s="152"/>
      <c r="D117" s="152"/>
      <c r="E117" s="153"/>
      <c r="F117" s="628"/>
      <c r="G117" s="628"/>
      <c r="H117" s="631"/>
      <c r="I117" s="627"/>
      <c r="J117" s="628"/>
      <c r="K117" s="628"/>
      <c r="L117" s="629"/>
      <c r="M117" s="630"/>
      <c r="N117" s="628"/>
      <c r="O117" s="631"/>
      <c r="P117" s="627"/>
      <c r="Q117" s="628"/>
      <c r="R117" s="628"/>
      <c r="S117" s="629"/>
      <c r="T117" s="630"/>
      <c r="U117" s="628"/>
      <c r="V117" s="631"/>
      <c r="W117" s="627"/>
      <c r="X117" s="628"/>
      <c r="Y117" s="628"/>
      <c r="Z117" s="629"/>
      <c r="AA117" s="630"/>
      <c r="AB117" s="628"/>
      <c r="AC117" s="631"/>
      <c r="AD117" s="627"/>
      <c r="AE117" s="628"/>
      <c r="AF117" s="628"/>
      <c r="AG117" s="629"/>
      <c r="AH117" s="175"/>
      <c r="AI117" s="161"/>
    </row>
    <row r="118" spans="1:35" x14ac:dyDescent="0.25">
      <c r="A118" s="160"/>
      <c r="B118" s="152"/>
      <c r="C118" s="152"/>
      <c r="D118" s="152"/>
      <c r="E118" s="153"/>
      <c r="F118" s="628"/>
      <c r="G118" s="628"/>
      <c r="H118" s="631"/>
      <c r="I118" s="627"/>
      <c r="J118" s="628"/>
      <c r="K118" s="628"/>
      <c r="L118" s="629"/>
      <c r="M118" s="630"/>
      <c r="N118" s="628"/>
      <c r="O118" s="631"/>
      <c r="P118" s="627"/>
      <c r="Q118" s="628"/>
      <c r="R118" s="628"/>
      <c r="S118" s="629"/>
      <c r="T118" s="630"/>
      <c r="U118" s="628"/>
      <c r="V118" s="631"/>
      <c r="W118" s="627"/>
      <c r="X118" s="628"/>
      <c r="Y118" s="628"/>
      <c r="Z118" s="629"/>
      <c r="AA118" s="630"/>
      <c r="AB118" s="628"/>
      <c r="AC118" s="631"/>
      <c r="AD118" s="627"/>
      <c r="AE118" s="628"/>
      <c r="AF118" s="628"/>
      <c r="AG118" s="629"/>
      <c r="AH118" s="175"/>
      <c r="AI118" s="161"/>
    </row>
    <row r="119" spans="1:35" x14ac:dyDescent="0.25">
      <c r="A119" s="160"/>
      <c r="B119" s="152"/>
      <c r="C119" s="152"/>
      <c r="D119" s="152"/>
      <c r="E119" s="153"/>
      <c r="F119" s="628"/>
      <c r="G119" s="628"/>
      <c r="H119" s="631"/>
      <c r="I119" s="627"/>
      <c r="J119" s="628"/>
      <c r="K119" s="628"/>
      <c r="L119" s="629"/>
      <c r="M119" s="630"/>
      <c r="N119" s="628"/>
      <c r="O119" s="631"/>
      <c r="P119" s="627"/>
      <c r="Q119" s="628"/>
      <c r="R119" s="628"/>
      <c r="S119" s="629"/>
      <c r="T119" s="630"/>
      <c r="U119" s="628"/>
      <c r="V119" s="631"/>
      <c r="W119" s="627"/>
      <c r="X119" s="628"/>
      <c r="Y119" s="628"/>
      <c r="Z119" s="629"/>
      <c r="AA119" s="630"/>
      <c r="AB119" s="628"/>
      <c r="AC119" s="631"/>
      <c r="AD119" s="627"/>
      <c r="AE119" s="628"/>
      <c r="AF119" s="628"/>
      <c r="AG119" s="629"/>
      <c r="AH119" s="175"/>
      <c r="AI119" s="161"/>
    </row>
    <row r="120" spans="1:35" x14ac:dyDescent="0.25">
      <c r="A120" s="160"/>
      <c r="B120" s="152"/>
      <c r="C120" s="152"/>
      <c r="D120" s="152"/>
      <c r="E120" s="153"/>
      <c r="F120" s="628"/>
      <c r="G120" s="628"/>
      <c r="H120" s="631"/>
      <c r="I120" s="627"/>
      <c r="J120" s="628"/>
      <c r="K120" s="628"/>
      <c r="L120" s="629"/>
      <c r="M120" s="630"/>
      <c r="N120" s="628"/>
      <c r="O120" s="631"/>
      <c r="P120" s="627"/>
      <c r="Q120" s="628"/>
      <c r="R120" s="628"/>
      <c r="S120" s="629"/>
      <c r="T120" s="630"/>
      <c r="U120" s="628"/>
      <c r="V120" s="631"/>
      <c r="W120" s="627"/>
      <c r="X120" s="628"/>
      <c r="Y120" s="628"/>
      <c r="Z120" s="629"/>
      <c r="AA120" s="630"/>
      <c r="AB120" s="628"/>
      <c r="AC120" s="631"/>
      <c r="AD120" s="627"/>
      <c r="AE120" s="628"/>
      <c r="AF120" s="628"/>
      <c r="AG120" s="629"/>
      <c r="AH120" s="175"/>
      <c r="AI120" s="161"/>
    </row>
    <row r="121" spans="1:35" x14ac:dyDescent="0.25">
      <c r="A121" s="160"/>
      <c r="B121" s="152"/>
      <c r="C121" s="152"/>
      <c r="D121" s="152"/>
      <c r="E121" s="153"/>
      <c r="F121" s="628"/>
      <c r="G121" s="628"/>
      <c r="H121" s="631"/>
      <c r="I121" s="627"/>
      <c r="J121" s="628"/>
      <c r="K121" s="628"/>
      <c r="L121" s="629"/>
      <c r="M121" s="630"/>
      <c r="N121" s="628"/>
      <c r="O121" s="631"/>
      <c r="P121" s="627"/>
      <c r="Q121" s="628"/>
      <c r="R121" s="628"/>
      <c r="S121" s="629"/>
      <c r="T121" s="630"/>
      <c r="U121" s="628"/>
      <c r="V121" s="631"/>
      <c r="W121" s="627"/>
      <c r="X121" s="628"/>
      <c r="Y121" s="628"/>
      <c r="Z121" s="629"/>
      <c r="AA121" s="630"/>
      <c r="AB121" s="628"/>
      <c r="AC121" s="631"/>
      <c r="AD121" s="627"/>
      <c r="AE121" s="628"/>
      <c r="AF121" s="628"/>
      <c r="AG121" s="629"/>
      <c r="AH121" s="175"/>
      <c r="AI121" s="161"/>
    </row>
    <row r="122" spans="1:35" x14ac:dyDescent="0.25">
      <c r="A122" s="160"/>
      <c r="B122" s="152"/>
      <c r="C122" s="152"/>
      <c r="D122" s="152"/>
      <c r="E122" s="153"/>
      <c r="F122" s="628"/>
      <c r="G122" s="628"/>
      <c r="H122" s="631"/>
      <c r="I122" s="627"/>
      <c r="J122" s="628"/>
      <c r="K122" s="628"/>
      <c r="L122" s="629"/>
      <c r="M122" s="630"/>
      <c r="N122" s="628"/>
      <c r="O122" s="631"/>
      <c r="P122" s="627"/>
      <c r="Q122" s="628"/>
      <c r="R122" s="628"/>
      <c r="S122" s="629"/>
      <c r="T122" s="630"/>
      <c r="U122" s="628"/>
      <c r="V122" s="631"/>
      <c r="W122" s="627"/>
      <c r="X122" s="628"/>
      <c r="Y122" s="628"/>
      <c r="Z122" s="629"/>
      <c r="AA122" s="630"/>
      <c r="AB122" s="628"/>
      <c r="AC122" s="631"/>
      <c r="AD122" s="627"/>
      <c r="AE122" s="628"/>
      <c r="AF122" s="628"/>
      <c r="AG122" s="629"/>
      <c r="AH122" s="175"/>
      <c r="AI122" s="161"/>
    </row>
    <row r="123" spans="1:35" x14ac:dyDescent="0.25">
      <c r="A123" s="160"/>
      <c r="B123" s="152"/>
      <c r="C123" s="152"/>
      <c r="D123" s="152"/>
      <c r="E123" s="153"/>
      <c r="F123" s="628"/>
      <c r="G123" s="628"/>
      <c r="H123" s="631"/>
      <c r="I123" s="627"/>
      <c r="J123" s="628"/>
      <c r="K123" s="628"/>
      <c r="L123" s="629"/>
      <c r="M123" s="630"/>
      <c r="N123" s="628"/>
      <c r="O123" s="631"/>
      <c r="P123" s="627"/>
      <c r="Q123" s="628"/>
      <c r="R123" s="628"/>
      <c r="S123" s="629"/>
      <c r="T123" s="630"/>
      <c r="U123" s="628"/>
      <c r="V123" s="631"/>
      <c r="W123" s="627"/>
      <c r="X123" s="628"/>
      <c r="Y123" s="628"/>
      <c r="Z123" s="629"/>
      <c r="AA123" s="630"/>
      <c r="AB123" s="628"/>
      <c r="AC123" s="631"/>
      <c r="AD123" s="627"/>
      <c r="AE123" s="628"/>
      <c r="AF123" s="628"/>
      <c r="AG123" s="629"/>
      <c r="AH123" s="175"/>
      <c r="AI123" s="161"/>
    </row>
    <row r="124" spans="1:35" x14ac:dyDescent="0.25">
      <c r="A124" s="160"/>
      <c r="B124" s="152"/>
      <c r="C124" s="152"/>
      <c r="D124" s="152"/>
      <c r="E124" s="153"/>
      <c r="F124" s="628"/>
      <c r="G124" s="628"/>
      <c r="H124" s="631"/>
      <c r="I124" s="627"/>
      <c r="J124" s="628"/>
      <c r="K124" s="628"/>
      <c r="L124" s="629"/>
      <c r="M124" s="630"/>
      <c r="N124" s="628"/>
      <c r="O124" s="631"/>
      <c r="P124" s="627"/>
      <c r="Q124" s="628"/>
      <c r="R124" s="628"/>
      <c r="S124" s="629"/>
      <c r="T124" s="630"/>
      <c r="U124" s="628"/>
      <c r="V124" s="631"/>
      <c r="W124" s="627"/>
      <c r="X124" s="628"/>
      <c r="Y124" s="628"/>
      <c r="Z124" s="629"/>
      <c r="AA124" s="630"/>
      <c r="AB124" s="628"/>
      <c r="AC124" s="631"/>
      <c r="AD124" s="627"/>
      <c r="AE124" s="628"/>
      <c r="AF124" s="628"/>
      <c r="AG124" s="629"/>
      <c r="AH124" s="175"/>
      <c r="AI124" s="161"/>
    </row>
    <row r="125" spans="1:35" x14ac:dyDescent="0.25">
      <c r="A125" s="160"/>
      <c r="B125" s="152"/>
      <c r="C125" s="152"/>
      <c r="D125" s="152"/>
      <c r="E125" s="153"/>
      <c r="F125" s="628"/>
      <c r="G125" s="628"/>
      <c r="H125" s="631"/>
      <c r="I125" s="627"/>
      <c r="J125" s="628"/>
      <c r="K125" s="628"/>
      <c r="L125" s="629"/>
      <c r="M125" s="630"/>
      <c r="N125" s="628"/>
      <c r="O125" s="631"/>
      <c r="P125" s="627"/>
      <c r="Q125" s="628"/>
      <c r="R125" s="628"/>
      <c r="S125" s="629"/>
      <c r="T125" s="630"/>
      <c r="U125" s="628"/>
      <c r="V125" s="631"/>
      <c r="W125" s="627"/>
      <c r="X125" s="628"/>
      <c r="Y125" s="628"/>
      <c r="Z125" s="629"/>
      <c r="AA125" s="630"/>
      <c r="AB125" s="628"/>
      <c r="AC125" s="631"/>
      <c r="AD125" s="627"/>
      <c r="AE125" s="628"/>
      <c r="AF125" s="628"/>
      <c r="AG125" s="629"/>
      <c r="AH125" s="175"/>
      <c r="AI125" s="161"/>
    </row>
    <row r="126" spans="1:35" x14ac:dyDescent="0.25">
      <c r="A126" s="160"/>
      <c r="B126" s="152"/>
      <c r="C126" s="152"/>
      <c r="D126" s="152"/>
      <c r="E126" s="153"/>
      <c r="F126" s="628"/>
      <c r="G126" s="628"/>
      <c r="H126" s="631"/>
      <c r="I126" s="627"/>
      <c r="J126" s="628"/>
      <c r="K126" s="628"/>
      <c r="L126" s="629"/>
      <c r="M126" s="630"/>
      <c r="N126" s="628"/>
      <c r="O126" s="631"/>
      <c r="P126" s="627"/>
      <c r="Q126" s="628"/>
      <c r="R126" s="628"/>
      <c r="S126" s="629"/>
      <c r="T126" s="630"/>
      <c r="U126" s="628"/>
      <c r="V126" s="631"/>
      <c r="W126" s="627"/>
      <c r="X126" s="628"/>
      <c r="Y126" s="628"/>
      <c r="Z126" s="629"/>
      <c r="AA126" s="630"/>
      <c r="AB126" s="628"/>
      <c r="AC126" s="631"/>
      <c r="AD126" s="627"/>
      <c r="AE126" s="628"/>
      <c r="AF126" s="628"/>
      <c r="AG126" s="629"/>
      <c r="AH126" s="175"/>
      <c r="AI126" s="161"/>
    </row>
    <row r="127" spans="1:35" x14ac:dyDescent="0.25">
      <c r="A127" s="160"/>
      <c r="B127" s="152"/>
      <c r="C127" s="152"/>
      <c r="D127" s="152"/>
      <c r="E127" s="153"/>
      <c r="F127" s="628"/>
      <c r="G127" s="628"/>
      <c r="H127" s="631"/>
      <c r="I127" s="627"/>
      <c r="J127" s="628"/>
      <c r="K127" s="628"/>
      <c r="L127" s="629"/>
      <c r="M127" s="630"/>
      <c r="N127" s="628"/>
      <c r="O127" s="631"/>
      <c r="P127" s="627"/>
      <c r="Q127" s="628"/>
      <c r="R127" s="628"/>
      <c r="S127" s="629"/>
      <c r="T127" s="630"/>
      <c r="U127" s="628"/>
      <c r="V127" s="631"/>
      <c r="W127" s="627"/>
      <c r="X127" s="628"/>
      <c r="Y127" s="628"/>
      <c r="Z127" s="629"/>
      <c r="AA127" s="630"/>
      <c r="AB127" s="628"/>
      <c r="AC127" s="631"/>
      <c r="AD127" s="627"/>
      <c r="AE127" s="628"/>
      <c r="AF127" s="628"/>
      <c r="AG127" s="629"/>
      <c r="AH127" s="175"/>
      <c r="AI127" s="161"/>
    </row>
    <row r="128" spans="1:35" x14ac:dyDescent="0.25">
      <c r="A128" s="160"/>
      <c r="B128" s="152"/>
      <c r="C128" s="152"/>
      <c r="D128" s="152"/>
      <c r="E128" s="153"/>
      <c r="F128" s="628"/>
      <c r="G128" s="628"/>
      <c r="H128" s="631"/>
      <c r="I128" s="627"/>
      <c r="J128" s="628"/>
      <c r="K128" s="628"/>
      <c r="L128" s="629"/>
      <c r="M128" s="630"/>
      <c r="N128" s="628"/>
      <c r="O128" s="631"/>
      <c r="P128" s="627"/>
      <c r="Q128" s="628"/>
      <c r="R128" s="628"/>
      <c r="S128" s="629"/>
      <c r="T128" s="630"/>
      <c r="U128" s="628"/>
      <c r="V128" s="631"/>
      <c r="W128" s="627"/>
      <c r="X128" s="628"/>
      <c r="Y128" s="628"/>
      <c r="Z128" s="629"/>
      <c r="AA128" s="630"/>
      <c r="AB128" s="628"/>
      <c r="AC128" s="631"/>
      <c r="AD128" s="627"/>
      <c r="AE128" s="628"/>
      <c r="AF128" s="628"/>
      <c r="AG128" s="629"/>
      <c r="AH128" s="175"/>
      <c r="AI128" s="161"/>
    </row>
    <row r="129" spans="1:35" x14ac:dyDescent="0.25">
      <c r="A129" s="160"/>
      <c r="B129" s="152"/>
      <c r="C129" s="152"/>
      <c r="D129" s="152"/>
      <c r="E129" s="153"/>
      <c r="F129" s="628"/>
      <c r="G129" s="628"/>
      <c r="H129" s="631"/>
      <c r="I129" s="627"/>
      <c r="J129" s="628"/>
      <c r="K129" s="628"/>
      <c r="L129" s="629"/>
      <c r="M129" s="630"/>
      <c r="N129" s="628"/>
      <c r="O129" s="631"/>
      <c r="P129" s="627"/>
      <c r="Q129" s="628"/>
      <c r="R129" s="628"/>
      <c r="S129" s="629"/>
      <c r="T129" s="630"/>
      <c r="U129" s="628"/>
      <c r="V129" s="631"/>
      <c r="W129" s="627"/>
      <c r="X129" s="628"/>
      <c r="Y129" s="628"/>
      <c r="Z129" s="629"/>
      <c r="AA129" s="630"/>
      <c r="AB129" s="628"/>
      <c r="AC129" s="631"/>
      <c r="AD129" s="627"/>
      <c r="AE129" s="628"/>
      <c r="AF129" s="628"/>
      <c r="AG129" s="629"/>
      <c r="AH129" s="175"/>
      <c r="AI129" s="161"/>
    </row>
    <row r="130" spans="1:35" x14ac:dyDescent="0.25">
      <c r="A130" s="160"/>
      <c r="B130" s="152"/>
      <c r="C130" s="152"/>
      <c r="D130" s="152"/>
      <c r="E130" s="153"/>
      <c r="F130" s="628"/>
      <c r="G130" s="628"/>
      <c r="H130" s="631"/>
      <c r="I130" s="627"/>
      <c r="J130" s="628"/>
      <c r="K130" s="628"/>
      <c r="L130" s="629"/>
      <c r="M130" s="630"/>
      <c r="N130" s="628"/>
      <c r="O130" s="631"/>
      <c r="P130" s="627"/>
      <c r="Q130" s="628"/>
      <c r="R130" s="628"/>
      <c r="S130" s="629"/>
      <c r="T130" s="630"/>
      <c r="U130" s="628"/>
      <c r="V130" s="631"/>
      <c r="W130" s="627"/>
      <c r="X130" s="628"/>
      <c r="Y130" s="628"/>
      <c r="Z130" s="629"/>
      <c r="AA130" s="630"/>
      <c r="AB130" s="628"/>
      <c r="AC130" s="631"/>
      <c r="AD130" s="627"/>
      <c r="AE130" s="628"/>
      <c r="AF130" s="628"/>
      <c r="AG130" s="629"/>
      <c r="AH130" s="175"/>
      <c r="AI130" s="161"/>
    </row>
    <row r="131" spans="1:35" x14ac:dyDescent="0.25">
      <c r="A131" s="160"/>
      <c r="B131" s="152"/>
      <c r="C131" s="152"/>
      <c r="D131" s="152"/>
      <c r="E131" s="153"/>
      <c r="F131" s="628"/>
      <c r="G131" s="628"/>
      <c r="H131" s="631"/>
      <c r="I131" s="627"/>
      <c r="J131" s="628"/>
      <c r="K131" s="628"/>
      <c r="L131" s="629"/>
      <c r="M131" s="630"/>
      <c r="N131" s="628"/>
      <c r="O131" s="631"/>
      <c r="P131" s="627"/>
      <c r="Q131" s="628"/>
      <c r="R131" s="628"/>
      <c r="S131" s="629"/>
      <c r="T131" s="630"/>
      <c r="U131" s="628"/>
      <c r="V131" s="631"/>
      <c r="W131" s="627"/>
      <c r="X131" s="628"/>
      <c r="Y131" s="628"/>
      <c r="Z131" s="629"/>
      <c r="AA131" s="630"/>
      <c r="AB131" s="628"/>
      <c r="AC131" s="631"/>
      <c r="AD131" s="627"/>
      <c r="AE131" s="628"/>
      <c r="AF131" s="628"/>
      <c r="AG131" s="629"/>
      <c r="AH131" s="175"/>
      <c r="AI131" s="161"/>
    </row>
    <row r="132" spans="1:35" x14ac:dyDescent="0.25">
      <c r="A132" s="160"/>
      <c r="B132" s="152"/>
      <c r="C132" s="152"/>
      <c r="D132" s="152"/>
      <c r="E132" s="153"/>
      <c r="F132" s="628"/>
      <c r="G132" s="628"/>
      <c r="H132" s="631"/>
      <c r="I132" s="627"/>
      <c r="J132" s="628"/>
      <c r="K132" s="628"/>
      <c r="L132" s="629"/>
      <c r="M132" s="630"/>
      <c r="N132" s="628"/>
      <c r="O132" s="631"/>
      <c r="P132" s="627"/>
      <c r="Q132" s="628"/>
      <c r="R132" s="628"/>
      <c r="S132" s="629"/>
      <c r="T132" s="630"/>
      <c r="U132" s="628"/>
      <c r="V132" s="631"/>
      <c r="W132" s="627"/>
      <c r="X132" s="628"/>
      <c r="Y132" s="628"/>
      <c r="Z132" s="629"/>
      <c r="AA132" s="630"/>
      <c r="AB132" s="628"/>
      <c r="AC132" s="631"/>
      <c r="AD132" s="627"/>
      <c r="AE132" s="628"/>
      <c r="AF132" s="628"/>
      <c r="AG132" s="629"/>
      <c r="AH132" s="175"/>
      <c r="AI132" s="161"/>
    </row>
    <row r="133" spans="1:35" x14ac:dyDescent="0.25">
      <c r="A133" s="160"/>
      <c r="B133" s="152"/>
      <c r="C133" s="152"/>
      <c r="D133" s="152"/>
      <c r="E133" s="153"/>
      <c r="F133" s="628"/>
      <c r="G133" s="628"/>
      <c r="H133" s="631"/>
      <c r="I133" s="627"/>
      <c r="J133" s="628"/>
      <c r="K133" s="628"/>
      <c r="L133" s="629"/>
      <c r="M133" s="630"/>
      <c r="N133" s="628"/>
      <c r="O133" s="631"/>
      <c r="P133" s="627"/>
      <c r="Q133" s="628"/>
      <c r="R133" s="628"/>
      <c r="S133" s="629"/>
      <c r="T133" s="630"/>
      <c r="U133" s="628"/>
      <c r="V133" s="631"/>
      <c r="W133" s="627"/>
      <c r="X133" s="628"/>
      <c r="Y133" s="628"/>
      <c r="Z133" s="629"/>
      <c r="AA133" s="630"/>
      <c r="AB133" s="628"/>
      <c r="AC133" s="631"/>
      <c r="AD133" s="627"/>
      <c r="AE133" s="628"/>
      <c r="AF133" s="628"/>
      <c r="AG133" s="629"/>
      <c r="AH133" s="175"/>
      <c r="AI133" s="161"/>
    </row>
    <row r="134" spans="1:35" x14ac:dyDescent="0.25">
      <c r="A134" s="160"/>
      <c r="B134" s="152"/>
      <c r="C134" s="152"/>
      <c r="D134" s="152"/>
      <c r="E134" s="153"/>
      <c r="F134" s="628"/>
      <c r="G134" s="628"/>
      <c r="H134" s="631"/>
      <c r="I134" s="627"/>
      <c r="J134" s="628"/>
      <c r="K134" s="628"/>
      <c r="L134" s="629"/>
      <c r="M134" s="630"/>
      <c r="N134" s="628"/>
      <c r="O134" s="631"/>
      <c r="P134" s="627"/>
      <c r="Q134" s="628"/>
      <c r="R134" s="628"/>
      <c r="S134" s="629"/>
      <c r="T134" s="630"/>
      <c r="U134" s="628"/>
      <c r="V134" s="631"/>
      <c r="W134" s="627"/>
      <c r="X134" s="628"/>
      <c r="Y134" s="628"/>
      <c r="Z134" s="629"/>
      <c r="AA134" s="630"/>
      <c r="AB134" s="628"/>
      <c r="AC134" s="631"/>
      <c r="AD134" s="627"/>
      <c r="AE134" s="628"/>
      <c r="AF134" s="628"/>
      <c r="AG134" s="629"/>
      <c r="AH134" s="175"/>
      <c r="AI134" s="161"/>
    </row>
    <row r="135" spans="1:35" x14ac:dyDescent="0.25">
      <c r="A135" s="160"/>
      <c r="B135" s="152"/>
      <c r="C135" s="152"/>
      <c r="D135" s="152"/>
      <c r="E135" s="153"/>
      <c r="F135" s="628"/>
      <c r="G135" s="628"/>
      <c r="H135" s="631"/>
      <c r="I135" s="627"/>
      <c r="J135" s="628"/>
      <c r="K135" s="628"/>
      <c r="L135" s="629"/>
      <c r="M135" s="630"/>
      <c r="N135" s="628"/>
      <c r="O135" s="631"/>
      <c r="P135" s="627"/>
      <c r="Q135" s="628"/>
      <c r="R135" s="628"/>
      <c r="S135" s="629"/>
      <c r="T135" s="630"/>
      <c r="U135" s="628"/>
      <c r="V135" s="631"/>
      <c r="W135" s="627"/>
      <c r="X135" s="628"/>
      <c r="Y135" s="628"/>
      <c r="Z135" s="629"/>
      <c r="AA135" s="630"/>
      <c r="AB135" s="628"/>
      <c r="AC135" s="631"/>
      <c r="AD135" s="627"/>
      <c r="AE135" s="628"/>
      <c r="AF135" s="628"/>
      <c r="AG135" s="629"/>
      <c r="AH135" s="175"/>
      <c r="AI135" s="161"/>
    </row>
    <row r="136" spans="1:35" x14ac:dyDescent="0.25">
      <c r="A136" s="160"/>
      <c r="B136" s="152"/>
      <c r="C136" s="152"/>
      <c r="D136" s="152"/>
      <c r="E136" s="153"/>
      <c r="F136" s="628"/>
      <c r="G136" s="628"/>
      <c r="H136" s="631"/>
      <c r="I136" s="627"/>
      <c r="J136" s="628"/>
      <c r="K136" s="628"/>
      <c r="L136" s="629"/>
      <c r="M136" s="630"/>
      <c r="N136" s="628"/>
      <c r="O136" s="631"/>
      <c r="P136" s="627"/>
      <c r="Q136" s="628"/>
      <c r="R136" s="628"/>
      <c r="S136" s="629"/>
      <c r="T136" s="630"/>
      <c r="U136" s="628"/>
      <c r="V136" s="631"/>
      <c r="W136" s="627"/>
      <c r="X136" s="628"/>
      <c r="Y136" s="628"/>
      <c r="Z136" s="629"/>
      <c r="AA136" s="630"/>
      <c r="AB136" s="628"/>
      <c r="AC136" s="631"/>
      <c r="AD136" s="627"/>
      <c r="AE136" s="628"/>
      <c r="AF136" s="628"/>
      <c r="AG136" s="629"/>
      <c r="AH136" s="175"/>
      <c r="AI136" s="161"/>
    </row>
    <row r="137" spans="1:35" x14ac:dyDescent="0.25">
      <c r="A137" s="160"/>
      <c r="B137" s="152"/>
      <c r="C137" s="152"/>
      <c r="D137" s="152"/>
      <c r="E137" s="153"/>
      <c r="F137" s="628"/>
      <c r="G137" s="628"/>
      <c r="H137" s="631"/>
      <c r="I137" s="627"/>
      <c r="J137" s="628"/>
      <c r="K137" s="628"/>
      <c r="L137" s="629"/>
      <c r="M137" s="630"/>
      <c r="N137" s="628"/>
      <c r="O137" s="631"/>
      <c r="P137" s="627"/>
      <c r="Q137" s="628"/>
      <c r="R137" s="628"/>
      <c r="S137" s="629"/>
      <c r="T137" s="630"/>
      <c r="U137" s="628"/>
      <c r="V137" s="631"/>
      <c r="W137" s="627"/>
      <c r="X137" s="628"/>
      <c r="Y137" s="628"/>
      <c r="Z137" s="629"/>
      <c r="AA137" s="630"/>
      <c r="AB137" s="628"/>
      <c r="AC137" s="631"/>
      <c r="AD137" s="627"/>
      <c r="AE137" s="628"/>
      <c r="AF137" s="628"/>
      <c r="AG137" s="629"/>
      <c r="AH137" s="175"/>
      <c r="AI137" s="161"/>
    </row>
    <row r="138" spans="1:35" x14ac:dyDescent="0.25">
      <c r="A138" s="160"/>
      <c r="B138" s="152"/>
      <c r="C138" s="152"/>
      <c r="D138" s="152"/>
      <c r="E138" s="153"/>
      <c r="F138" s="628"/>
      <c r="G138" s="628"/>
      <c r="H138" s="631"/>
      <c r="I138" s="627"/>
      <c r="J138" s="628"/>
      <c r="K138" s="628"/>
      <c r="L138" s="629"/>
      <c r="M138" s="630"/>
      <c r="N138" s="628"/>
      <c r="O138" s="631"/>
      <c r="P138" s="627"/>
      <c r="Q138" s="628"/>
      <c r="R138" s="628"/>
      <c r="S138" s="629"/>
      <c r="T138" s="630"/>
      <c r="U138" s="628"/>
      <c r="V138" s="631"/>
      <c r="W138" s="627"/>
      <c r="X138" s="628"/>
      <c r="Y138" s="628"/>
      <c r="Z138" s="629"/>
      <c r="AA138" s="630"/>
      <c r="AB138" s="628"/>
      <c r="AC138" s="631"/>
      <c r="AD138" s="627"/>
      <c r="AE138" s="628"/>
      <c r="AF138" s="628"/>
      <c r="AG138" s="629"/>
      <c r="AH138" s="175"/>
      <c r="AI138" s="161"/>
    </row>
    <row r="139" spans="1:35" x14ac:dyDescent="0.25">
      <c r="A139" s="160"/>
      <c r="B139" s="152"/>
      <c r="C139" s="152"/>
      <c r="D139" s="152"/>
      <c r="E139" s="153"/>
      <c r="F139" s="628"/>
      <c r="G139" s="628"/>
      <c r="H139" s="631"/>
      <c r="I139" s="627"/>
      <c r="J139" s="628"/>
      <c r="K139" s="628"/>
      <c r="L139" s="629"/>
      <c r="M139" s="630"/>
      <c r="N139" s="628"/>
      <c r="O139" s="631"/>
      <c r="P139" s="627"/>
      <c r="Q139" s="628"/>
      <c r="R139" s="628"/>
      <c r="S139" s="629"/>
      <c r="T139" s="630"/>
      <c r="U139" s="628"/>
      <c r="V139" s="631"/>
      <c r="W139" s="627"/>
      <c r="X139" s="628"/>
      <c r="Y139" s="628"/>
      <c r="Z139" s="629"/>
      <c r="AA139" s="630"/>
      <c r="AB139" s="628"/>
      <c r="AC139" s="631"/>
      <c r="AD139" s="627"/>
      <c r="AE139" s="628"/>
      <c r="AF139" s="628"/>
      <c r="AG139" s="629"/>
      <c r="AH139" s="175"/>
      <c r="AI139" s="161"/>
    </row>
    <row r="140" spans="1:35" x14ac:dyDescent="0.25">
      <c r="A140" s="160"/>
      <c r="B140" s="152"/>
      <c r="C140" s="152"/>
      <c r="D140" s="152"/>
      <c r="E140" s="153"/>
      <c r="F140" s="628"/>
      <c r="G140" s="628"/>
      <c r="H140" s="631"/>
      <c r="I140" s="627"/>
      <c r="J140" s="628"/>
      <c r="K140" s="628"/>
      <c r="L140" s="629"/>
      <c r="M140" s="630"/>
      <c r="N140" s="628"/>
      <c r="O140" s="631"/>
      <c r="P140" s="627"/>
      <c r="Q140" s="628"/>
      <c r="R140" s="628"/>
      <c r="S140" s="629"/>
      <c r="T140" s="630"/>
      <c r="U140" s="628"/>
      <c r="V140" s="631"/>
      <c r="W140" s="627"/>
      <c r="X140" s="628"/>
      <c r="Y140" s="628"/>
      <c r="Z140" s="629"/>
      <c r="AA140" s="630"/>
      <c r="AB140" s="628"/>
      <c r="AC140" s="631"/>
      <c r="AD140" s="627"/>
      <c r="AE140" s="628"/>
      <c r="AF140" s="628"/>
      <c r="AG140" s="629"/>
      <c r="AH140" s="175"/>
      <c r="AI140" s="161"/>
    </row>
    <row r="141" spans="1:35" x14ac:dyDescent="0.25">
      <c r="A141" s="160"/>
      <c r="B141" s="152"/>
      <c r="C141" s="152"/>
      <c r="D141" s="152"/>
      <c r="E141" s="153"/>
      <c r="F141" s="628"/>
      <c r="G141" s="628"/>
      <c r="H141" s="631"/>
      <c r="I141" s="627"/>
      <c r="J141" s="628"/>
      <c r="K141" s="628"/>
      <c r="L141" s="629"/>
      <c r="M141" s="630"/>
      <c r="N141" s="628"/>
      <c r="O141" s="631"/>
      <c r="P141" s="627"/>
      <c r="Q141" s="628"/>
      <c r="R141" s="628"/>
      <c r="S141" s="629"/>
      <c r="T141" s="630"/>
      <c r="U141" s="628"/>
      <c r="V141" s="631"/>
      <c r="W141" s="627"/>
      <c r="X141" s="628"/>
      <c r="Y141" s="628"/>
      <c r="Z141" s="629"/>
      <c r="AA141" s="630"/>
      <c r="AB141" s="628"/>
      <c r="AC141" s="631"/>
      <c r="AD141" s="627"/>
      <c r="AE141" s="628"/>
      <c r="AF141" s="628"/>
      <c r="AG141" s="629"/>
      <c r="AH141" s="175"/>
      <c r="AI141" s="161"/>
    </row>
    <row r="142" spans="1:35" x14ac:dyDescent="0.25">
      <c r="A142" s="160"/>
      <c r="B142" s="152"/>
      <c r="C142" s="152"/>
      <c r="D142" s="152"/>
      <c r="E142" s="153"/>
      <c r="F142" s="628"/>
      <c r="G142" s="628"/>
      <c r="H142" s="631"/>
      <c r="I142" s="627"/>
      <c r="J142" s="628"/>
      <c r="K142" s="628"/>
      <c r="L142" s="629"/>
      <c r="M142" s="630"/>
      <c r="N142" s="628"/>
      <c r="O142" s="631"/>
      <c r="P142" s="627"/>
      <c r="Q142" s="628"/>
      <c r="R142" s="628"/>
      <c r="S142" s="629"/>
      <c r="T142" s="630"/>
      <c r="U142" s="628"/>
      <c r="V142" s="631"/>
      <c r="W142" s="627"/>
      <c r="X142" s="628"/>
      <c r="Y142" s="628"/>
      <c r="Z142" s="629"/>
      <c r="AA142" s="630"/>
      <c r="AB142" s="628"/>
      <c r="AC142" s="631"/>
      <c r="AD142" s="627"/>
      <c r="AE142" s="628"/>
      <c r="AF142" s="628"/>
      <c r="AG142" s="629"/>
      <c r="AH142" s="175"/>
      <c r="AI142" s="161"/>
    </row>
    <row r="143" spans="1:35" x14ac:dyDescent="0.25">
      <c r="A143" s="160"/>
      <c r="B143" s="152"/>
      <c r="C143" s="152"/>
      <c r="D143" s="152"/>
      <c r="E143" s="153"/>
      <c r="F143" s="628"/>
      <c r="G143" s="628"/>
      <c r="H143" s="631"/>
      <c r="I143" s="627"/>
      <c r="J143" s="628"/>
      <c r="K143" s="628"/>
      <c r="L143" s="629"/>
      <c r="M143" s="630"/>
      <c r="N143" s="628"/>
      <c r="O143" s="631"/>
      <c r="P143" s="627"/>
      <c r="Q143" s="628"/>
      <c r="R143" s="628"/>
      <c r="S143" s="629"/>
      <c r="T143" s="630"/>
      <c r="U143" s="628"/>
      <c r="V143" s="631"/>
      <c r="W143" s="627"/>
      <c r="X143" s="628"/>
      <c r="Y143" s="628"/>
      <c r="Z143" s="629"/>
      <c r="AA143" s="630"/>
      <c r="AB143" s="628"/>
      <c r="AC143" s="631"/>
      <c r="AD143" s="627"/>
      <c r="AE143" s="628"/>
      <c r="AF143" s="628"/>
      <c r="AG143" s="629"/>
      <c r="AH143" s="175"/>
      <c r="AI143" s="161"/>
    </row>
    <row r="144" spans="1:35" x14ac:dyDescent="0.25">
      <c r="A144" s="160"/>
      <c r="B144" s="152"/>
      <c r="C144" s="152"/>
      <c r="D144" s="152"/>
      <c r="E144" s="153"/>
      <c r="F144" s="628"/>
      <c r="G144" s="628"/>
      <c r="H144" s="631"/>
      <c r="I144" s="627"/>
      <c r="J144" s="628"/>
      <c r="K144" s="628"/>
      <c r="L144" s="629"/>
      <c r="M144" s="630"/>
      <c r="N144" s="628"/>
      <c r="O144" s="631"/>
      <c r="P144" s="627"/>
      <c r="Q144" s="628"/>
      <c r="R144" s="628"/>
      <c r="S144" s="629"/>
      <c r="T144" s="630"/>
      <c r="U144" s="628"/>
      <c r="V144" s="631"/>
      <c r="W144" s="627"/>
      <c r="X144" s="628"/>
      <c r="Y144" s="628"/>
      <c r="Z144" s="629"/>
      <c r="AA144" s="630"/>
      <c r="AB144" s="628"/>
      <c r="AC144" s="631"/>
      <c r="AD144" s="627"/>
      <c r="AE144" s="628"/>
      <c r="AF144" s="628"/>
      <c r="AG144" s="629"/>
      <c r="AH144" s="175"/>
      <c r="AI144" s="161"/>
    </row>
    <row r="145" spans="1:35" x14ac:dyDescent="0.25">
      <c r="A145" s="160"/>
      <c r="B145" s="152"/>
      <c r="C145" s="152"/>
      <c r="D145" s="152"/>
      <c r="E145" s="153"/>
      <c r="F145" s="628"/>
      <c r="G145" s="628"/>
      <c r="H145" s="631"/>
      <c r="I145" s="627"/>
      <c r="J145" s="628"/>
      <c r="K145" s="628"/>
      <c r="L145" s="629"/>
      <c r="M145" s="630"/>
      <c r="N145" s="628"/>
      <c r="O145" s="631"/>
      <c r="P145" s="627"/>
      <c r="Q145" s="628"/>
      <c r="R145" s="628"/>
      <c r="S145" s="629"/>
      <c r="T145" s="630"/>
      <c r="U145" s="628"/>
      <c r="V145" s="631"/>
      <c r="W145" s="627"/>
      <c r="X145" s="628"/>
      <c r="Y145" s="628"/>
      <c r="Z145" s="629"/>
      <c r="AA145" s="630"/>
      <c r="AB145" s="628"/>
      <c r="AC145" s="631"/>
      <c r="AD145" s="627"/>
      <c r="AE145" s="628"/>
      <c r="AF145" s="628"/>
      <c r="AG145" s="629"/>
      <c r="AH145" s="175"/>
      <c r="AI145" s="161"/>
    </row>
    <row r="146" spans="1:35" x14ac:dyDescent="0.25">
      <c r="A146" s="160"/>
      <c r="B146" s="152"/>
      <c r="C146" s="152"/>
      <c r="D146" s="152"/>
      <c r="E146" s="153"/>
      <c r="F146" s="628"/>
      <c r="G146" s="628"/>
      <c r="H146" s="631"/>
      <c r="I146" s="627"/>
      <c r="J146" s="628"/>
      <c r="K146" s="628"/>
      <c r="L146" s="629"/>
      <c r="M146" s="630"/>
      <c r="N146" s="628"/>
      <c r="O146" s="631"/>
      <c r="P146" s="627"/>
      <c r="Q146" s="628"/>
      <c r="R146" s="628"/>
      <c r="S146" s="629"/>
      <c r="T146" s="630"/>
      <c r="U146" s="628"/>
      <c r="V146" s="631"/>
      <c r="W146" s="627"/>
      <c r="X146" s="628"/>
      <c r="Y146" s="628"/>
      <c r="Z146" s="629"/>
      <c r="AA146" s="630"/>
      <c r="AB146" s="628"/>
      <c r="AC146" s="631"/>
      <c r="AD146" s="627"/>
      <c r="AE146" s="628"/>
      <c r="AF146" s="628"/>
      <c r="AG146" s="629"/>
      <c r="AH146" s="175"/>
      <c r="AI146" s="161"/>
    </row>
    <row r="147" spans="1:35" x14ac:dyDescent="0.25">
      <c r="A147" s="160"/>
      <c r="B147" s="152"/>
      <c r="C147" s="152"/>
      <c r="D147" s="152"/>
      <c r="E147" s="153"/>
      <c r="F147" s="628"/>
      <c r="G147" s="628"/>
      <c r="H147" s="631"/>
      <c r="I147" s="627"/>
      <c r="J147" s="628"/>
      <c r="K147" s="628"/>
      <c r="L147" s="629"/>
      <c r="M147" s="630"/>
      <c r="N147" s="628"/>
      <c r="O147" s="631"/>
      <c r="P147" s="627"/>
      <c r="Q147" s="628"/>
      <c r="R147" s="628"/>
      <c r="S147" s="629"/>
      <c r="T147" s="630"/>
      <c r="U147" s="628"/>
      <c r="V147" s="631"/>
      <c r="W147" s="627"/>
      <c r="X147" s="628"/>
      <c r="Y147" s="628"/>
      <c r="Z147" s="629"/>
      <c r="AA147" s="630"/>
      <c r="AB147" s="628"/>
      <c r="AC147" s="631"/>
      <c r="AD147" s="627"/>
      <c r="AE147" s="628"/>
      <c r="AF147" s="628"/>
      <c r="AG147" s="629"/>
      <c r="AH147" s="175"/>
      <c r="AI147" s="161"/>
    </row>
    <row r="148" spans="1:35" x14ac:dyDescent="0.25">
      <c r="A148" s="160"/>
      <c r="B148" s="152"/>
      <c r="C148" s="152"/>
      <c r="D148" s="152"/>
      <c r="E148" s="153"/>
      <c r="F148" s="628"/>
      <c r="G148" s="628"/>
      <c r="H148" s="631"/>
      <c r="I148" s="627"/>
      <c r="J148" s="628"/>
      <c r="K148" s="628"/>
      <c r="L148" s="629"/>
      <c r="M148" s="630"/>
      <c r="N148" s="628"/>
      <c r="O148" s="631"/>
      <c r="P148" s="627"/>
      <c r="Q148" s="628"/>
      <c r="R148" s="628"/>
      <c r="S148" s="629"/>
      <c r="T148" s="630"/>
      <c r="U148" s="628"/>
      <c r="V148" s="631"/>
      <c r="W148" s="627"/>
      <c r="X148" s="628"/>
      <c r="Y148" s="628"/>
      <c r="Z148" s="629"/>
      <c r="AA148" s="630"/>
      <c r="AB148" s="628"/>
      <c r="AC148" s="631"/>
      <c r="AD148" s="627"/>
      <c r="AE148" s="628"/>
      <c r="AF148" s="628"/>
      <c r="AG148" s="629"/>
      <c r="AH148" s="175"/>
      <c r="AI148" s="161"/>
    </row>
    <row r="149" spans="1:35" x14ac:dyDescent="0.25">
      <c r="A149" s="160"/>
      <c r="B149" s="152"/>
      <c r="C149" s="152"/>
      <c r="D149" s="152"/>
      <c r="E149" s="153"/>
      <c r="F149" s="628"/>
      <c r="G149" s="628"/>
      <c r="H149" s="631"/>
      <c r="I149" s="627"/>
      <c r="J149" s="628"/>
      <c r="K149" s="628"/>
      <c r="L149" s="629"/>
      <c r="M149" s="630"/>
      <c r="N149" s="628"/>
      <c r="O149" s="631"/>
      <c r="P149" s="627"/>
      <c r="Q149" s="628"/>
      <c r="R149" s="628"/>
      <c r="S149" s="629"/>
      <c r="T149" s="630"/>
      <c r="U149" s="628"/>
      <c r="V149" s="631"/>
      <c r="W149" s="627"/>
      <c r="X149" s="628"/>
      <c r="Y149" s="628"/>
      <c r="Z149" s="629"/>
      <c r="AA149" s="630"/>
      <c r="AB149" s="628"/>
      <c r="AC149" s="631"/>
      <c r="AD149" s="627"/>
      <c r="AE149" s="628"/>
      <c r="AF149" s="628"/>
      <c r="AG149" s="629"/>
      <c r="AH149" s="175"/>
      <c r="AI149" s="161"/>
    </row>
    <row r="150" spans="1:35" x14ac:dyDescent="0.25">
      <c r="A150" s="160"/>
      <c r="B150" s="152"/>
      <c r="C150" s="152"/>
      <c r="D150" s="152"/>
      <c r="E150" s="153"/>
      <c r="F150" s="628"/>
      <c r="G150" s="628"/>
      <c r="H150" s="631"/>
      <c r="I150" s="627"/>
      <c r="J150" s="628"/>
      <c r="K150" s="628"/>
      <c r="L150" s="629"/>
      <c r="M150" s="630"/>
      <c r="N150" s="628"/>
      <c r="O150" s="631"/>
      <c r="P150" s="627"/>
      <c r="Q150" s="628"/>
      <c r="R150" s="628"/>
      <c r="S150" s="629"/>
      <c r="T150" s="630"/>
      <c r="U150" s="628"/>
      <c r="V150" s="631"/>
      <c r="W150" s="627"/>
      <c r="X150" s="628"/>
      <c r="Y150" s="628"/>
      <c r="Z150" s="629"/>
      <c r="AA150" s="630"/>
      <c r="AB150" s="628"/>
      <c r="AC150" s="631"/>
      <c r="AD150" s="627"/>
      <c r="AE150" s="628"/>
      <c r="AF150" s="628"/>
      <c r="AG150" s="629"/>
      <c r="AH150" s="175"/>
      <c r="AI150" s="161"/>
    </row>
    <row r="151" spans="1:35" x14ac:dyDescent="0.25">
      <c r="A151" s="160"/>
      <c r="B151" s="152"/>
      <c r="C151" s="152"/>
      <c r="D151" s="152"/>
      <c r="E151" s="153"/>
      <c r="F151" s="628"/>
      <c r="G151" s="628"/>
      <c r="H151" s="631"/>
      <c r="I151" s="627"/>
      <c r="J151" s="628"/>
      <c r="K151" s="628"/>
      <c r="L151" s="629"/>
      <c r="M151" s="630"/>
      <c r="N151" s="628"/>
      <c r="O151" s="631"/>
      <c r="P151" s="627"/>
      <c r="Q151" s="628"/>
      <c r="R151" s="628"/>
      <c r="S151" s="629"/>
      <c r="T151" s="630"/>
      <c r="U151" s="628"/>
      <c r="V151" s="631"/>
      <c r="W151" s="627"/>
      <c r="X151" s="628"/>
      <c r="Y151" s="628"/>
      <c r="Z151" s="629"/>
      <c r="AA151" s="630"/>
      <c r="AB151" s="628"/>
      <c r="AC151" s="631"/>
      <c r="AD151" s="627"/>
      <c r="AE151" s="628"/>
      <c r="AF151" s="628"/>
      <c r="AG151" s="629"/>
      <c r="AH151" s="175"/>
      <c r="AI151" s="161"/>
    </row>
    <row r="152" spans="1:35" x14ac:dyDescent="0.25">
      <c r="A152" s="160"/>
      <c r="B152" s="152"/>
      <c r="C152" s="152"/>
      <c r="D152" s="152"/>
      <c r="E152" s="153"/>
      <c r="F152" s="628"/>
      <c r="G152" s="628"/>
      <c r="H152" s="631"/>
      <c r="I152" s="627"/>
      <c r="J152" s="628"/>
      <c r="K152" s="628"/>
      <c r="L152" s="629"/>
      <c r="M152" s="630"/>
      <c r="N152" s="628"/>
      <c r="O152" s="631"/>
      <c r="P152" s="627"/>
      <c r="Q152" s="628"/>
      <c r="R152" s="628"/>
      <c r="S152" s="629"/>
      <c r="T152" s="630"/>
      <c r="U152" s="628"/>
      <c r="V152" s="631"/>
      <c r="W152" s="627"/>
      <c r="X152" s="628"/>
      <c r="Y152" s="628"/>
      <c r="Z152" s="629"/>
      <c r="AA152" s="630"/>
      <c r="AB152" s="628"/>
      <c r="AC152" s="631"/>
      <c r="AD152" s="627"/>
      <c r="AE152" s="628"/>
      <c r="AF152" s="628"/>
      <c r="AG152" s="629"/>
      <c r="AH152" s="175"/>
      <c r="AI152" s="161"/>
    </row>
    <row r="153" spans="1:35" x14ac:dyDescent="0.25">
      <c r="A153" s="160"/>
      <c r="B153" s="152"/>
      <c r="C153" s="152"/>
      <c r="D153" s="152"/>
      <c r="E153" s="153"/>
      <c r="F153" s="628"/>
      <c r="G153" s="628"/>
      <c r="H153" s="631"/>
      <c r="I153" s="627"/>
      <c r="J153" s="628"/>
      <c r="K153" s="628"/>
      <c r="L153" s="629"/>
      <c r="M153" s="630"/>
      <c r="N153" s="628"/>
      <c r="O153" s="631"/>
      <c r="P153" s="627"/>
      <c r="Q153" s="628"/>
      <c r="R153" s="628"/>
      <c r="S153" s="629"/>
      <c r="T153" s="630"/>
      <c r="U153" s="628"/>
      <c r="V153" s="631"/>
      <c r="W153" s="627"/>
      <c r="X153" s="628"/>
      <c r="Y153" s="628"/>
      <c r="Z153" s="629"/>
      <c r="AA153" s="630"/>
      <c r="AB153" s="628"/>
      <c r="AC153" s="631"/>
      <c r="AD153" s="627"/>
      <c r="AE153" s="628"/>
      <c r="AF153" s="628"/>
      <c r="AG153" s="629"/>
      <c r="AH153" s="175"/>
      <c r="AI153" s="161"/>
    </row>
    <row r="154" spans="1:35" x14ac:dyDescent="0.25">
      <c r="A154" s="160"/>
      <c r="B154" s="152"/>
      <c r="C154" s="152"/>
      <c r="D154" s="152"/>
      <c r="E154" s="153"/>
      <c r="F154" s="628"/>
      <c r="G154" s="628"/>
      <c r="H154" s="631"/>
      <c r="I154" s="627"/>
      <c r="J154" s="628"/>
      <c r="K154" s="628"/>
      <c r="L154" s="629"/>
      <c r="M154" s="630"/>
      <c r="N154" s="628"/>
      <c r="O154" s="631"/>
      <c r="P154" s="627"/>
      <c r="Q154" s="628"/>
      <c r="R154" s="628"/>
      <c r="S154" s="629"/>
      <c r="T154" s="630"/>
      <c r="U154" s="628"/>
      <c r="V154" s="631"/>
      <c r="W154" s="627"/>
      <c r="X154" s="628"/>
      <c r="Y154" s="628"/>
      <c r="Z154" s="629"/>
      <c r="AA154" s="630"/>
      <c r="AB154" s="628"/>
      <c r="AC154" s="631"/>
      <c r="AD154" s="627"/>
      <c r="AE154" s="628"/>
      <c r="AF154" s="628"/>
      <c r="AG154" s="629"/>
      <c r="AH154" s="175"/>
      <c r="AI154" s="161"/>
    </row>
    <row r="155" spans="1:35" x14ac:dyDescent="0.25">
      <c r="A155" s="160"/>
      <c r="B155" s="152"/>
      <c r="C155" s="152"/>
      <c r="D155" s="152"/>
      <c r="E155" s="153"/>
      <c r="F155" s="628"/>
      <c r="G155" s="628"/>
      <c r="H155" s="631"/>
      <c r="I155" s="627"/>
      <c r="J155" s="628"/>
      <c r="K155" s="628"/>
      <c r="L155" s="629"/>
      <c r="M155" s="630"/>
      <c r="N155" s="628"/>
      <c r="O155" s="631"/>
      <c r="P155" s="627"/>
      <c r="Q155" s="628"/>
      <c r="R155" s="628"/>
      <c r="S155" s="629"/>
      <c r="T155" s="630"/>
      <c r="U155" s="628"/>
      <c r="V155" s="631"/>
      <c r="W155" s="627"/>
      <c r="X155" s="628"/>
      <c r="Y155" s="628"/>
      <c r="Z155" s="629"/>
      <c r="AA155" s="630"/>
      <c r="AB155" s="628"/>
      <c r="AC155" s="631"/>
      <c r="AD155" s="627"/>
      <c r="AE155" s="628"/>
      <c r="AF155" s="628"/>
      <c r="AG155" s="629"/>
      <c r="AH155" s="175"/>
      <c r="AI155" s="161"/>
    </row>
    <row r="156" spans="1:35" x14ac:dyDescent="0.25">
      <c r="A156" s="160"/>
      <c r="B156" s="152"/>
      <c r="C156" s="152"/>
      <c r="D156" s="152"/>
      <c r="E156" s="153"/>
      <c r="F156" s="628"/>
      <c r="G156" s="628"/>
      <c r="H156" s="631"/>
      <c r="I156" s="627"/>
      <c r="J156" s="628"/>
      <c r="K156" s="628"/>
      <c r="L156" s="629"/>
      <c r="M156" s="630"/>
      <c r="N156" s="628"/>
      <c r="O156" s="631"/>
      <c r="P156" s="627"/>
      <c r="Q156" s="628"/>
      <c r="R156" s="628"/>
      <c r="S156" s="629"/>
      <c r="T156" s="630"/>
      <c r="U156" s="628"/>
      <c r="V156" s="631"/>
      <c r="W156" s="627"/>
      <c r="X156" s="628"/>
      <c r="Y156" s="628"/>
      <c r="Z156" s="629"/>
      <c r="AA156" s="630"/>
      <c r="AB156" s="628"/>
      <c r="AC156" s="631"/>
      <c r="AD156" s="627"/>
      <c r="AE156" s="628"/>
      <c r="AF156" s="628"/>
      <c r="AG156" s="629"/>
      <c r="AH156" s="175"/>
      <c r="AI156" s="161"/>
    </row>
    <row r="157" spans="1:35" x14ac:dyDescent="0.25">
      <c r="A157" s="160"/>
      <c r="B157" s="152"/>
      <c r="C157" s="152"/>
      <c r="D157" s="152"/>
      <c r="E157" s="153"/>
      <c r="F157" s="628"/>
      <c r="G157" s="628"/>
      <c r="H157" s="631"/>
      <c r="I157" s="627"/>
      <c r="J157" s="628"/>
      <c r="K157" s="628"/>
      <c r="L157" s="629"/>
      <c r="M157" s="630"/>
      <c r="N157" s="628"/>
      <c r="O157" s="631"/>
      <c r="P157" s="627"/>
      <c r="Q157" s="628"/>
      <c r="R157" s="628"/>
      <c r="S157" s="629"/>
      <c r="T157" s="630"/>
      <c r="U157" s="628"/>
      <c r="V157" s="631"/>
      <c r="W157" s="627"/>
      <c r="X157" s="628"/>
      <c r="Y157" s="628"/>
      <c r="Z157" s="629"/>
      <c r="AA157" s="630"/>
      <c r="AB157" s="628"/>
      <c r="AC157" s="631"/>
      <c r="AD157" s="627"/>
      <c r="AE157" s="628"/>
      <c r="AF157" s="628"/>
      <c r="AG157" s="629"/>
      <c r="AH157" s="175"/>
      <c r="AI157" s="161"/>
    </row>
    <row r="158" spans="1:35" x14ac:dyDescent="0.25">
      <c r="A158" s="160"/>
      <c r="B158" s="152"/>
      <c r="C158" s="152"/>
      <c r="D158" s="152"/>
      <c r="E158" s="153"/>
      <c r="F158" s="628"/>
      <c r="G158" s="628"/>
      <c r="H158" s="631"/>
      <c r="I158" s="627"/>
      <c r="J158" s="628"/>
      <c r="K158" s="628"/>
      <c r="L158" s="629"/>
      <c r="M158" s="630"/>
      <c r="N158" s="628"/>
      <c r="O158" s="631"/>
      <c r="P158" s="627"/>
      <c r="Q158" s="628"/>
      <c r="R158" s="628"/>
      <c r="S158" s="629"/>
      <c r="T158" s="630"/>
      <c r="U158" s="628"/>
      <c r="V158" s="631"/>
      <c r="W158" s="627"/>
      <c r="X158" s="628"/>
      <c r="Y158" s="628"/>
      <c r="Z158" s="629"/>
      <c r="AA158" s="630"/>
      <c r="AB158" s="628"/>
      <c r="AC158" s="631"/>
      <c r="AD158" s="627"/>
      <c r="AE158" s="628"/>
      <c r="AF158" s="628"/>
      <c r="AG158" s="629"/>
      <c r="AH158" s="175"/>
      <c r="AI158" s="161"/>
    </row>
    <row r="159" spans="1:35" x14ac:dyDescent="0.25">
      <c r="A159" s="160"/>
      <c r="B159" s="152"/>
      <c r="C159" s="152"/>
      <c r="D159" s="152"/>
      <c r="E159" s="153"/>
      <c r="F159" s="628"/>
      <c r="G159" s="628"/>
      <c r="H159" s="631"/>
      <c r="I159" s="627"/>
      <c r="J159" s="628"/>
      <c r="K159" s="628"/>
      <c r="L159" s="629"/>
      <c r="M159" s="630"/>
      <c r="N159" s="628"/>
      <c r="O159" s="631"/>
      <c r="P159" s="627"/>
      <c r="Q159" s="628"/>
      <c r="R159" s="628"/>
      <c r="S159" s="629"/>
      <c r="T159" s="630"/>
      <c r="U159" s="628"/>
      <c r="V159" s="631"/>
      <c r="W159" s="627"/>
      <c r="X159" s="628"/>
      <c r="Y159" s="628"/>
      <c r="Z159" s="629"/>
      <c r="AA159" s="630"/>
      <c r="AB159" s="628"/>
      <c r="AC159" s="631"/>
      <c r="AD159" s="627"/>
      <c r="AE159" s="628"/>
      <c r="AF159" s="628"/>
      <c r="AG159" s="629"/>
      <c r="AH159" s="175"/>
      <c r="AI159" s="161"/>
    </row>
    <row r="160" spans="1:35" x14ac:dyDescent="0.25">
      <c r="A160" s="160"/>
      <c r="B160" s="152"/>
      <c r="C160" s="152"/>
      <c r="D160" s="152"/>
      <c r="E160" s="153"/>
      <c r="F160" s="628"/>
      <c r="G160" s="628"/>
      <c r="H160" s="631"/>
      <c r="I160" s="627"/>
      <c r="J160" s="628"/>
      <c r="K160" s="628"/>
      <c r="L160" s="629"/>
      <c r="M160" s="630"/>
      <c r="N160" s="628"/>
      <c r="O160" s="631"/>
      <c r="P160" s="627"/>
      <c r="Q160" s="628"/>
      <c r="R160" s="628"/>
      <c r="S160" s="629"/>
      <c r="T160" s="630"/>
      <c r="U160" s="628"/>
      <c r="V160" s="631"/>
      <c r="W160" s="627"/>
      <c r="X160" s="628"/>
      <c r="Y160" s="628"/>
      <c r="Z160" s="629"/>
      <c r="AA160" s="630"/>
      <c r="AB160" s="628"/>
      <c r="AC160" s="631"/>
      <c r="AD160" s="627"/>
      <c r="AE160" s="628"/>
      <c r="AF160" s="628"/>
      <c r="AG160" s="629"/>
      <c r="AH160" s="175"/>
      <c r="AI160" s="161"/>
    </row>
    <row r="161" spans="1:35" x14ac:dyDescent="0.25">
      <c r="A161" s="160"/>
      <c r="B161" s="152"/>
      <c r="C161" s="152"/>
      <c r="D161" s="152"/>
      <c r="E161" s="153"/>
      <c r="F161" s="628"/>
      <c r="G161" s="628"/>
      <c r="H161" s="631"/>
      <c r="I161" s="627"/>
      <c r="J161" s="628"/>
      <c r="K161" s="628"/>
      <c r="L161" s="629"/>
      <c r="M161" s="630"/>
      <c r="N161" s="628"/>
      <c r="O161" s="631"/>
      <c r="P161" s="627"/>
      <c r="Q161" s="628"/>
      <c r="R161" s="628"/>
      <c r="S161" s="629"/>
      <c r="T161" s="630"/>
      <c r="U161" s="628"/>
      <c r="V161" s="631"/>
      <c r="W161" s="627"/>
      <c r="X161" s="628"/>
      <c r="Y161" s="628"/>
      <c r="Z161" s="629"/>
      <c r="AA161" s="630"/>
      <c r="AB161" s="628"/>
      <c r="AC161" s="631"/>
      <c r="AD161" s="627"/>
      <c r="AE161" s="628"/>
      <c r="AF161" s="628"/>
      <c r="AG161" s="629"/>
      <c r="AH161" s="175"/>
      <c r="AI161" s="161"/>
    </row>
    <row r="162" spans="1:35" x14ac:dyDescent="0.25">
      <c r="A162" s="160"/>
      <c r="B162" s="152"/>
      <c r="C162" s="152"/>
      <c r="D162" s="152"/>
      <c r="E162" s="153"/>
      <c r="F162" s="628"/>
      <c r="G162" s="628"/>
      <c r="H162" s="631"/>
      <c r="I162" s="627"/>
      <c r="J162" s="628"/>
      <c r="K162" s="628"/>
      <c r="L162" s="629"/>
      <c r="M162" s="630"/>
      <c r="N162" s="628"/>
      <c r="O162" s="631"/>
      <c r="P162" s="627"/>
      <c r="Q162" s="628"/>
      <c r="R162" s="628"/>
      <c r="S162" s="629"/>
      <c r="T162" s="630"/>
      <c r="U162" s="628"/>
      <c r="V162" s="631"/>
      <c r="W162" s="627"/>
      <c r="X162" s="628"/>
      <c r="Y162" s="628"/>
      <c r="Z162" s="629"/>
      <c r="AA162" s="630"/>
      <c r="AB162" s="628"/>
      <c r="AC162" s="631"/>
      <c r="AD162" s="627"/>
      <c r="AE162" s="628"/>
      <c r="AF162" s="628"/>
      <c r="AG162" s="629"/>
      <c r="AH162" s="175"/>
      <c r="AI162" s="161"/>
    </row>
    <row r="163" spans="1:35" x14ac:dyDescent="0.25">
      <c r="A163" s="160"/>
      <c r="B163" s="152"/>
      <c r="C163" s="152"/>
      <c r="D163" s="152"/>
      <c r="E163" s="153"/>
      <c r="F163" s="628"/>
      <c r="G163" s="628"/>
      <c r="H163" s="631"/>
      <c r="I163" s="627"/>
      <c r="J163" s="628"/>
      <c r="K163" s="628"/>
      <c r="L163" s="629"/>
      <c r="M163" s="630"/>
      <c r="N163" s="628"/>
      <c r="O163" s="631"/>
      <c r="P163" s="627"/>
      <c r="Q163" s="628"/>
      <c r="R163" s="628"/>
      <c r="S163" s="629"/>
      <c r="T163" s="630"/>
      <c r="U163" s="628"/>
      <c r="V163" s="631"/>
      <c r="W163" s="627"/>
      <c r="X163" s="628"/>
      <c r="Y163" s="628"/>
      <c r="Z163" s="629"/>
      <c r="AA163" s="630"/>
      <c r="AB163" s="628"/>
      <c r="AC163" s="631"/>
      <c r="AD163" s="627"/>
      <c r="AE163" s="628"/>
      <c r="AF163" s="628"/>
      <c r="AG163" s="629"/>
      <c r="AH163" s="175"/>
      <c r="AI163" s="161"/>
    </row>
    <row r="164" spans="1:35" x14ac:dyDescent="0.25">
      <c r="A164" s="160"/>
      <c r="B164" s="152"/>
      <c r="C164" s="152"/>
      <c r="D164" s="152"/>
      <c r="E164" s="153"/>
      <c r="F164" s="628"/>
      <c r="G164" s="628"/>
      <c r="H164" s="631"/>
      <c r="I164" s="627"/>
      <c r="J164" s="628"/>
      <c r="K164" s="628"/>
      <c r="L164" s="629"/>
      <c r="M164" s="630"/>
      <c r="N164" s="628"/>
      <c r="O164" s="631"/>
      <c r="P164" s="627"/>
      <c r="Q164" s="628"/>
      <c r="R164" s="628"/>
      <c r="S164" s="629"/>
      <c r="T164" s="630"/>
      <c r="U164" s="628"/>
      <c r="V164" s="631"/>
      <c r="W164" s="627"/>
      <c r="X164" s="628"/>
      <c r="Y164" s="628"/>
      <c r="Z164" s="629"/>
      <c r="AA164" s="630"/>
      <c r="AB164" s="628"/>
      <c r="AC164" s="631"/>
      <c r="AD164" s="627"/>
      <c r="AE164" s="628"/>
      <c r="AF164" s="628"/>
      <c r="AG164" s="629"/>
      <c r="AH164" s="175"/>
      <c r="AI164" s="161"/>
    </row>
    <row r="165" spans="1:35" x14ac:dyDescent="0.25">
      <c r="A165" s="160"/>
      <c r="B165" s="152"/>
      <c r="C165" s="152"/>
      <c r="D165" s="152"/>
      <c r="E165" s="153"/>
      <c r="F165" s="628"/>
      <c r="G165" s="628"/>
      <c r="H165" s="631"/>
      <c r="I165" s="627"/>
      <c r="J165" s="628"/>
      <c r="K165" s="628"/>
      <c r="L165" s="629"/>
      <c r="M165" s="630"/>
      <c r="N165" s="628"/>
      <c r="O165" s="631"/>
      <c r="P165" s="627"/>
      <c r="Q165" s="628"/>
      <c r="R165" s="628"/>
      <c r="S165" s="629"/>
      <c r="T165" s="630"/>
      <c r="U165" s="628"/>
      <c r="V165" s="631"/>
      <c r="W165" s="627"/>
      <c r="X165" s="628"/>
      <c r="Y165" s="628"/>
      <c r="Z165" s="629"/>
      <c r="AA165" s="630"/>
      <c r="AB165" s="628"/>
      <c r="AC165" s="631"/>
      <c r="AD165" s="627"/>
      <c r="AE165" s="628"/>
      <c r="AF165" s="628"/>
      <c r="AG165" s="629"/>
      <c r="AH165" s="175"/>
      <c r="AI165" s="161"/>
    </row>
    <row r="166" spans="1:35" x14ac:dyDescent="0.25">
      <c r="A166" s="160"/>
      <c r="B166" s="152"/>
      <c r="C166" s="152"/>
      <c r="D166" s="152"/>
      <c r="E166" s="153"/>
      <c r="F166" s="628"/>
      <c r="G166" s="628"/>
      <c r="H166" s="631"/>
      <c r="I166" s="627"/>
      <c r="J166" s="628"/>
      <c r="K166" s="628"/>
      <c r="L166" s="629"/>
      <c r="M166" s="630"/>
      <c r="N166" s="628"/>
      <c r="O166" s="631"/>
      <c r="P166" s="627"/>
      <c r="Q166" s="628"/>
      <c r="R166" s="628"/>
      <c r="S166" s="629"/>
      <c r="T166" s="630"/>
      <c r="U166" s="628"/>
      <c r="V166" s="631"/>
      <c r="W166" s="627"/>
      <c r="X166" s="628"/>
      <c r="Y166" s="628"/>
      <c r="Z166" s="629"/>
      <c r="AA166" s="630"/>
      <c r="AB166" s="628"/>
      <c r="AC166" s="631"/>
      <c r="AD166" s="627"/>
      <c r="AE166" s="628"/>
      <c r="AF166" s="628"/>
      <c r="AG166" s="629"/>
      <c r="AH166" s="175"/>
      <c r="AI166" s="161"/>
    </row>
    <row r="167" spans="1:35" x14ac:dyDescent="0.25">
      <c r="A167" s="160"/>
      <c r="B167" s="152"/>
      <c r="C167" s="152"/>
      <c r="D167" s="152"/>
      <c r="E167" s="153"/>
      <c r="F167" s="628"/>
      <c r="G167" s="628"/>
      <c r="H167" s="631"/>
      <c r="I167" s="627"/>
      <c r="J167" s="628"/>
      <c r="K167" s="628"/>
      <c r="L167" s="629"/>
      <c r="M167" s="630"/>
      <c r="N167" s="628"/>
      <c r="O167" s="631"/>
      <c r="P167" s="627"/>
      <c r="Q167" s="628"/>
      <c r="R167" s="628"/>
      <c r="S167" s="629"/>
      <c r="T167" s="630"/>
      <c r="U167" s="628"/>
      <c r="V167" s="631"/>
      <c r="W167" s="627"/>
      <c r="X167" s="628"/>
      <c r="Y167" s="628"/>
      <c r="Z167" s="629"/>
      <c r="AA167" s="630"/>
      <c r="AB167" s="628"/>
      <c r="AC167" s="631"/>
      <c r="AD167" s="627"/>
      <c r="AE167" s="628"/>
      <c r="AF167" s="628"/>
      <c r="AG167" s="629"/>
      <c r="AH167" s="175"/>
      <c r="AI167" s="161"/>
    </row>
    <row r="168" spans="1:35" x14ac:dyDescent="0.25">
      <c r="A168" s="160"/>
      <c r="B168" s="152"/>
      <c r="C168" s="152"/>
      <c r="D168" s="152"/>
      <c r="E168" s="153"/>
      <c r="F168" s="628"/>
      <c r="G168" s="628"/>
      <c r="H168" s="631"/>
      <c r="I168" s="627"/>
      <c r="J168" s="628"/>
      <c r="K168" s="628"/>
      <c r="L168" s="629"/>
      <c r="M168" s="630"/>
      <c r="N168" s="628"/>
      <c r="O168" s="631"/>
      <c r="P168" s="627"/>
      <c r="Q168" s="628"/>
      <c r="R168" s="628"/>
      <c r="S168" s="629"/>
      <c r="T168" s="630"/>
      <c r="U168" s="628"/>
      <c r="V168" s="631"/>
      <c r="W168" s="627"/>
      <c r="X168" s="628"/>
      <c r="Y168" s="628"/>
      <c r="Z168" s="629"/>
      <c r="AA168" s="630"/>
      <c r="AB168" s="628"/>
      <c r="AC168" s="631"/>
      <c r="AD168" s="627"/>
      <c r="AE168" s="628"/>
      <c r="AF168" s="628"/>
      <c r="AG168" s="629"/>
      <c r="AH168" s="175"/>
      <c r="AI168" s="161"/>
    </row>
    <row r="169" spans="1:35" x14ac:dyDescent="0.25">
      <c r="A169" s="160"/>
      <c r="B169" s="152"/>
      <c r="C169" s="152"/>
      <c r="D169" s="152"/>
      <c r="E169" s="153"/>
      <c r="F169" s="628"/>
      <c r="G169" s="628"/>
      <c r="H169" s="631"/>
      <c r="I169" s="627"/>
      <c r="J169" s="628"/>
      <c r="K169" s="628"/>
      <c r="L169" s="629"/>
      <c r="M169" s="630"/>
      <c r="N169" s="628"/>
      <c r="O169" s="631"/>
      <c r="P169" s="627"/>
      <c r="Q169" s="628"/>
      <c r="R169" s="628"/>
      <c r="S169" s="629"/>
      <c r="T169" s="630"/>
      <c r="U169" s="628"/>
      <c r="V169" s="631"/>
      <c r="W169" s="627"/>
      <c r="X169" s="628"/>
      <c r="Y169" s="628"/>
      <c r="Z169" s="629"/>
      <c r="AA169" s="630"/>
      <c r="AB169" s="628"/>
      <c r="AC169" s="631"/>
      <c r="AD169" s="627"/>
      <c r="AE169" s="628"/>
      <c r="AF169" s="628"/>
      <c r="AG169" s="629"/>
      <c r="AH169" s="175"/>
      <c r="AI169" s="161"/>
    </row>
    <row r="170" spans="1:35" x14ac:dyDescent="0.25">
      <c r="A170" s="160"/>
      <c r="B170" s="152"/>
      <c r="C170" s="152"/>
      <c r="D170" s="152"/>
      <c r="E170" s="153"/>
      <c r="F170" s="628"/>
      <c r="G170" s="628"/>
      <c r="H170" s="631"/>
      <c r="I170" s="627"/>
      <c r="J170" s="628"/>
      <c r="K170" s="628"/>
      <c r="L170" s="629"/>
      <c r="M170" s="630"/>
      <c r="N170" s="628"/>
      <c r="O170" s="631"/>
      <c r="P170" s="627"/>
      <c r="Q170" s="628"/>
      <c r="R170" s="628"/>
      <c r="S170" s="629"/>
      <c r="T170" s="630"/>
      <c r="U170" s="628"/>
      <c r="V170" s="631"/>
      <c r="W170" s="627"/>
      <c r="X170" s="628"/>
      <c r="Y170" s="628"/>
      <c r="Z170" s="629"/>
      <c r="AA170" s="630"/>
      <c r="AB170" s="628"/>
      <c r="AC170" s="631"/>
      <c r="AD170" s="627"/>
      <c r="AE170" s="628"/>
      <c r="AF170" s="628"/>
      <c r="AG170" s="629"/>
      <c r="AH170" s="175"/>
      <c r="AI170" s="161"/>
    </row>
    <row r="171" spans="1:35" x14ac:dyDescent="0.25">
      <c r="A171" s="160"/>
      <c r="B171" s="152"/>
      <c r="C171" s="152"/>
      <c r="D171" s="152"/>
      <c r="E171" s="153"/>
      <c r="F171" s="628"/>
      <c r="G171" s="628"/>
      <c r="H171" s="631"/>
      <c r="I171" s="627"/>
      <c r="J171" s="628"/>
      <c r="K171" s="628"/>
      <c r="L171" s="629"/>
      <c r="M171" s="630"/>
      <c r="N171" s="628"/>
      <c r="O171" s="631"/>
      <c r="P171" s="627"/>
      <c r="Q171" s="628"/>
      <c r="R171" s="628"/>
      <c r="S171" s="629"/>
      <c r="T171" s="630"/>
      <c r="U171" s="628"/>
      <c r="V171" s="631"/>
      <c r="W171" s="627"/>
      <c r="X171" s="628"/>
      <c r="Y171" s="628"/>
      <c r="Z171" s="629"/>
      <c r="AA171" s="630"/>
      <c r="AB171" s="628"/>
      <c r="AC171" s="631"/>
      <c r="AD171" s="627"/>
      <c r="AE171" s="628"/>
      <c r="AF171" s="628"/>
      <c r="AG171" s="629"/>
      <c r="AH171" s="175"/>
      <c r="AI171" s="161"/>
    </row>
    <row r="172" spans="1:35" x14ac:dyDescent="0.25">
      <c r="A172" s="160"/>
      <c r="B172" s="152"/>
      <c r="C172" s="152"/>
      <c r="D172" s="152"/>
      <c r="E172" s="153"/>
      <c r="F172" s="628"/>
      <c r="G172" s="628"/>
      <c r="H172" s="631"/>
      <c r="I172" s="627"/>
      <c r="J172" s="628"/>
      <c r="K172" s="628"/>
      <c r="L172" s="629"/>
      <c r="M172" s="630"/>
      <c r="N172" s="628"/>
      <c r="O172" s="631"/>
      <c r="P172" s="627"/>
      <c r="Q172" s="628"/>
      <c r="R172" s="628"/>
      <c r="S172" s="629"/>
      <c r="T172" s="630"/>
      <c r="U172" s="628"/>
      <c r="V172" s="631"/>
      <c r="W172" s="627"/>
      <c r="X172" s="628"/>
      <c r="Y172" s="628"/>
      <c r="Z172" s="629"/>
      <c r="AA172" s="630"/>
      <c r="AB172" s="628"/>
      <c r="AC172" s="631"/>
      <c r="AD172" s="627"/>
      <c r="AE172" s="628"/>
      <c r="AF172" s="628"/>
      <c r="AG172" s="629"/>
      <c r="AH172" s="175"/>
      <c r="AI172" s="161"/>
    </row>
    <row r="173" spans="1:35" x14ac:dyDescent="0.25">
      <c r="A173" s="160"/>
      <c r="B173" s="152"/>
      <c r="C173" s="152"/>
      <c r="D173" s="152"/>
      <c r="E173" s="153"/>
      <c r="F173" s="628"/>
      <c r="G173" s="628"/>
      <c r="H173" s="631"/>
      <c r="I173" s="627"/>
      <c r="J173" s="628"/>
      <c r="K173" s="628"/>
      <c r="L173" s="629"/>
      <c r="M173" s="630"/>
      <c r="N173" s="628"/>
      <c r="O173" s="631"/>
      <c r="P173" s="627"/>
      <c r="Q173" s="628"/>
      <c r="R173" s="628"/>
      <c r="S173" s="629"/>
      <c r="T173" s="630"/>
      <c r="U173" s="628"/>
      <c r="V173" s="631"/>
      <c r="W173" s="627"/>
      <c r="X173" s="628"/>
      <c r="Y173" s="628"/>
      <c r="Z173" s="629"/>
      <c r="AA173" s="630"/>
      <c r="AB173" s="628"/>
      <c r="AC173" s="631"/>
      <c r="AD173" s="627"/>
      <c r="AE173" s="628"/>
      <c r="AF173" s="628"/>
      <c r="AG173" s="629"/>
      <c r="AH173" s="175"/>
      <c r="AI173" s="161"/>
    </row>
    <row r="174" spans="1:35" x14ac:dyDescent="0.25">
      <c r="A174" s="160"/>
      <c r="B174" s="152"/>
      <c r="C174" s="152"/>
      <c r="D174" s="152"/>
      <c r="E174" s="153"/>
      <c r="F174" s="628"/>
      <c r="G174" s="628"/>
      <c r="H174" s="631"/>
      <c r="I174" s="627"/>
      <c r="J174" s="628"/>
      <c r="K174" s="628"/>
      <c r="L174" s="629"/>
      <c r="M174" s="630"/>
      <c r="N174" s="628"/>
      <c r="O174" s="631"/>
      <c r="P174" s="627"/>
      <c r="Q174" s="628"/>
      <c r="R174" s="628"/>
      <c r="S174" s="629"/>
      <c r="T174" s="630"/>
      <c r="U174" s="628"/>
      <c r="V174" s="631"/>
      <c r="W174" s="627"/>
      <c r="X174" s="628"/>
      <c r="Y174" s="628"/>
      <c r="Z174" s="629"/>
      <c r="AA174" s="630"/>
      <c r="AB174" s="628"/>
      <c r="AC174" s="631"/>
      <c r="AD174" s="627"/>
      <c r="AE174" s="628"/>
      <c r="AF174" s="628"/>
      <c r="AG174" s="629"/>
      <c r="AH174" s="175"/>
      <c r="AI174" s="161"/>
    </row>
    <row r="175" spans="1:35" x14ac:dyDescent="0.25">
      <c r="A175" s="160"/>
      <c r="B175" s="152"/>
      <c r="C175" s="152"/>
      <c r="D175" s="152"/>
      <c r="E175" s="153"/>
      <c r="F175" s="628"/>
      <c r="G175" s="628"/>
      <c r="H175" s="631"/>
      <c r="I175" s="627"/>
      <c r="J175" s="628"/>
      <c r="K175" s="628"/>
      <c r="L175" s="629"/>
      <c r="M175" s="630"/>
      <c r="N175" s="628"/>
      <c r="O175" s="631"/>
      <c r="P175" s="627"/>
      <c r="Q175" s="628"/>
      <c r="R175" s="628"/>
      <c r="S175" s="629"/>
      <c r="T175" s="630"/>
      <c r="U175" s="628"/>
      <c r="V175" s="631"/>
      <c r="W175" s="627"/>
      <c r="X175" s="628"/>
      <c r="Y175" s="628"/>
      <c r="Z175" s="629"/>
      <c r="AA175" s="630"/>
      <c r="AB175" s="628"/>
      <c r="AC175" s="631"/>
      <c r="AD175" s="627"/>
      <c r="AE175" s="628"/>
      <c r="AF175" s="628"/>
      <c r="AG175" s="629"/>
      <c r="AH175" s="175"/>
      <c r="AI175" s="161"/>
    </row>
    <row r="176" spans="1:35" x14ac:dyDescent="0.25">
      <c r="A176" s="160"/>
      <c r="B176" s="152"/>
      <c r="C176" s="152"/>
      <c r="D176" s="152"/>
      <c r="E176" s="153"/>
      <c r="F176" s="628"/>
      <c r="G176" s="628"/>
      <c r="H176" s="631"/>
      <c r="I176" s="627"/>
      <c r="J176" s="628"/>
      <c r="K176" s="628"/>
      <c r="L176" s="629"/>
      <c r="M176" s="630"/>
      <c r="N176" s="628"/>
      <c r="O176" s="631"/>
      <c r="P176" s="627"/>
      <c r="Q176" s="628"/>
      <c r="R176" s="628"/>
      <c r="S176" s="629"/>
      <c r="T176" s="630"/>
      <c r="U176" s="628"/>
      <c r="V176" s="631"/>
      <c r="W176" s="627"/>
      <c r="X176" s="628"/>
      <c r="Y176" s="628"/>
      <c r="Z176" s="629"/>
      <c r="AA176" s="630"/>
      <c r="AB176" s="628"/>
      <c r="AC176" s="631"/>
      <c r="AD176" s="627"/>
      <c r="AE176" s="628"/>
      <c r="AF176" s="628"/>
      <c r="AG176" s="629"/>
      <c r="AH176" s="175"/>
      <c r="AI176" s="161"/>
    </row>
    <row r="177" spans="1:35" x14ac:dyDescent="0.25">
      <c r="A177" s="160"/>
      <c r="B177" s="152"/>
      <c r="C177" s="152"/>
      <c r="D177" s="152"/>
      <c r="E177" s="153"/>
      <c r="F177" s="628"/>
      <c r="G177" s="628"/>
      <c r="H177" s="631"/>
      <c r="I177" s="627"/>
      <c r="J177" s="628"/>
      <c r="K177" s="628"/>
      <c r="L177" s="629"/>
      <c r="M177" s="630"/>
      <c r="N177" s="628"/>
      <c r="O177" s="631"/>
      <c r="P177" s="627"/>
      <c r="Q177" s="628"/>
      <c r="R177" s="628"/>
      <c r="S177" s="629"/>
      <c r="T177" s="630"/>
      <c r="U177" s="628"/>
      <c r="V177" s="631"/>
      <c r="W177" s="627"/>
      <c r="X177" s="628"/>
      <c r="Y177" s="628"/>
      <c r="Z177" s="629"/>
      <c r="AA177" s="630"/>
      <c r="AB177" s="628"/>
      <c r="AC177" s="631"/>
      <c r="AD177" s="627"/>
      <c r="AE177" s="628"/>
      <c r="AF177" s="628"/>
      <c r="AG177" s="629"/>
      <c r="AH177" s="175"/>
      <c r="AI177" s="161"/>
    </row>
    <row r="178" spans="1:35" x14ac:dyDescent="0.25">
      <c r="A178" s="160"/>
      <c r="B178" s="152"/>
      <c r="C178" s="152"/>
      <c r="D178" s="152"/>
      <c r="E178" s="153"/>
      <c r="F178" s="628"/>
      <c r="G178" s="628"/>
      <c r="H178" s="631"/>
      <c r="I178" s="627"/>
      <c r="J178" s="628"/>
      <c r="K178" s="628"/>
      <c r="L178" s="629"/>
      <c r="M178" s="630"/>
      <c r="N178" s="628"/>
      <c r="O178" s="631"/>
      <c r="P178" s="627"/>
      <c r="Q178" s="628"/>
      <c r="R178" s="628"/>
      <c r="S178" s="629"/>
      <c r="T178" s="630"/>
      <c r="U178" s="628"/>
      <c r="V178" s="631"/>
      <c r="W178" s="627"/>
      <c r="X178" s="628"/>
      <c r="Y178" s="628"/>
      <c r="Z178" s="629"/>
      <c r="AA178" s="630"/>
      <c r="AB178" s="628"/>
      <c r="AC178" s="631"/>
      <c r="AD178" s="627"/>
      <c r="AE178" s="628"/>
      <c r="AF178" s="628"/>
      <c r="AG178" s="629"/>
      <c r="AH178" s="175"/>
      <c r="AI178" s="161"/>
    </row>
    <row r="179" spans="1:35" x14ac:dyDescent="0.25">
      <c r="A179" s="160"/>
      <c r="B179" s="152"/>
      <c r="C179" s="152"/>
      <c r="D179" s="152"/>
      <c r="E179" s="153"/>
      <c r="F179" s="628"/>
      <c r="G179" s="628"/>
      <c r="H179" s="631"/>
      <c r="I179" s="627"/>
      <c r="J179" s="628"/>
      <c r="K179" s="628"/>
      <c r="L179" s="629"/>
      <c r="M179" s="630"/>
      <c r="N179" s="628"/>
      <c r="O179" s="631"/>
      <c r="P179" s="627"/>
      <c r="Q179" s="628"/>
      <c r="R179" s="628"/>
      <c r="S179" s="629"/>
      <c r="T179" s="630"/>
      <c r="U179" s="628"/>
      <c r="V179" s="631"/>
      <c r="W179" s="627"/>
      <c r="X179" s="628"/>
      <c r="Y179" s="628"/>
      <c r="Z179" s="629"/>
      <c r="AA179" s="630"/>
      <c r="AB179" s="628"/>
      <c r="AC179" s="631"/>
      <c r="AD179" s="627"/>
      <c r="AE179" s="628"/>
      <c r="AF179" s="628"/>
      <c r="AG179" s="629"/>
      <c r="AH179" s="175"/>
      <c r="AI179" s="161"/>
    </row>
    <row r="180" spans="1:35" x14ac:dyDescent="0.25">
      <c r="A180" s="160"/>
      <c r="B180" s="152"/>
      <c r="C180" s="152"/>
      <c r="D180" s="152"/>
      <c r="E180" s="153"/>
      <c r="F180" s="628"/>
      <c r="G180" s="628"/>
      <c r="H180" s="631"/>
      <c r="I180" s="627"/>
      <c r="J180" s="628"/>
      <c r="K180" s="628"/>
      <c r="L180" s="629"/>
      <c r="M180" s="630"/>
      <c r="N180" s="628"/>
      <c r="O180" s="631"/>
      <c r="P180" s="627"/>
      <c r="Q180" s="628"/>
      <c r="R180" s="628"/>
      <c r="S180" s="629"/>
      <c r="T180" s="630"/>
      <c r="U180" s="628"/>
      <c r="V180" s="631"/>
      <c r="W180" s="627"/>
      <c r="X180" s="628"/>
      <c r="Y180" s="628"/>
      <c r="Z180" s="629"/>
      <c r="AA180" s="630"/>
      <c r="AB180" s="628"/>
      <c r="AC180" s="631"/>
      <c r="AD180" s="627"/>
      <c r="AE180" s="628"/>
      <c r="AF180" s="628"/>
      <c r="AG180" s="629"/>
      <c r="AH180" s="175"/>
      <c r="AI180" s="161"/>
    </row>
    <row r="181" spans="1:35" x14ac:dyDescent="0.25">
      <c r="A181" s="160"/>
      <c r="B181" s="152"/>
      <c r="C181" s="152"/>
      <c r="D181" s="152"/>
      <c r="E181" s="153"/>
      <c r="F181" s="628"/>
      <c r="G181" s="628"/>
      <c r="H181" s="631"/>
      <c r="I181" s="627"/>
      <c r="J181" s="628"/>
      <c r="K181" s="628"/>
      <c r="L181" s="629"/>
      <c r="M181" s="630"/>
      <c r="N181" s="628"/>
      <c r="O181" s="631"/>
      <c r="P181" s="627"/>
      <c r="Q181" s="628"/>
      <c r="R181" s="628"/>
      <c r="S181" s="629"/>
      <c r="T181" s="630"/>
      <c r="U181" s="628"/>
      <c r="V181" s="631"/>
      <c r="W181" s="627"/>
      <c r="X181" s="628"/>
      <c r="Y181" s="628"/>
      <c r="Z181" s="629"/>
      <c r="AA181" s="630"/>
      <c r="AB181" s="628"/>
      <c r="AC181" s="631"/>
      <c r="AD181" s="627"/>
      <c r="AE181" s="628"/>
      <c r="AF181" s="628"/>
      <c r="AG181" s="629"/>
      <c r="AH181" s="175"/>
      <c r="AI181" s="161"/>
    </row>
    <row r="182" spans="1:35" x14ac:dyDescent="0.25">
      <c r="A182" s="160"/>
      <c r="B182" s="152"/>
      <c r="C182" s="152"/>
      <c r="D182" s="152"/>
      <c r="E182" s="153"/>
      <c r="F182" s="628"/>
      <c r="G182" s="628"/>
      <c r="H182" s="631"/>
      <c r="I182" s="627"/>
      <c r="J182" s="628"/>
      <c r="K182" s="628"/>
      <c r="L182" s="629"/>
      <c r="M182" s="630"/>
      <c r="N182" s="628"/>
      <c r="O182" s="631"/>
      <c r="P182" s="627"/>
      <c r="Q182" s="628"/>
      <c r="R182" s="628"/>
      <c r="S182" s="629"/>
      <c r="T182" s="630"/>
      <c r="U182" s="628"/>
      <c r="V182" s="631"/>
      <c r="W182" s="627"/>
      <c r="X182" s="628"/>
      <c r="Y182" s="628"/>
      <c r="Z182" s="629"/>
      <c r="AA182" s="630"/>
      <c r="AB182" s="628"/>
      <c r="AC182" s="631"/>
      <c r="AD182" s="627"/>
      <c r="AE182" s="628"/>
      <c r="AF182" s="628"/>
      <c r="AG182" s="629"/>
      <c r="AH182" s="175"/>
      <c r="AI182" s="161"/>
    </row>
    <row r="183" spans="1:35" x14ac:dyDescent="0.25">
      <c r="A183" s="160"/>
      <c r="B183" s="152"/>
      <c r="C183" s="152"/>
      <c r="D183" s="152"/>
      <c r="E183" s="153"/>
      <c r="F183" s="628"/>
      <c r="G183" s="628"/>
      <c r="H183" s="631"/>
      <c r="I183" s="627"/>
      <c r="J183" s="628"/>
      <c r="K183" s="628"/>
      <c r="L183" s="629"/>
      <c r="M183" s="630"/>
      <c r="N183" s="628"/>
      <c r="O183" s="631"/>
      <c r="P183" s="627"/>
      <c r="Q183" s="628"/>
      <c r="R183" s="628"/>
      <c r="S183" s="629"/>
      <c r="T183" s="630"/>
      <c r="U183" s="628"/>
      <c r="V183" s="631"/>
      <c r="W183" s="627"/>
      <c r="X183" s="628"/>
      <c r="Y183" s="628"/>
      <c r="Z183" s="629"/>
      <c r="AA183" s="630"/>
      <c r="AB183" s="628"/>
      <c r="AC183" s="631"/>
      <c r="AD183" s="627"/>
      <c r="AE183" s="628"/>
      <c r="AF183" s="628"/>
      <c r="AG183" s="629"/>
      <c r="AH183" s="175"/>
      <c r="AI183" s="161"/>
    </row>
    <row r="184" spans="1:35" x14ac:dyDescent="0.25">
      <c r="A184" s="160"/>
      <c r="B184" s="152"/>
      <c r="C184" s="152"/>
      <c r="D184" s="152"/>
      <c r="E184" s="153"/>
      <c r="F184" s="628"/>
      <c r="G184" s="628"/>
      <c r="H184" s="631"/>
      <c r="I184" s="627"/>
      <c r="J184" s="628"/>
      <c r="K184" s="628"/>
      <c r="L184" s="629"/>
      <c r="M184" s="630"/>
      <c r="N184" s="628"/>
      <c r="O184" s="631"/>
      <c r="P184" s="627"/>
      <c r="Q184" s="628"/>
      <c r="R184" s="628"/>
      <c r="S184" s="629"/>
      <c r="T184" s="630"/>
      <c r="U184" s="628"/>
      <c r="V184" s="631"/>
      <c r="W184" s="627"/>
      <c r="X184" s="628"/>
      <c r="Y184" s="628"/>
      <c r="Z184" s="629"/>
      <c r="AA184" s="630"/>
      <c r="AB184" s="628"/>
      <c r="AC184" s="631"/>
      <c r="AD184" s="627"/>
      <c r="AE184" s="628"/>
      <c r="AF184" s="628"/>
      <c r="AG184" s="629"/>
      <c r="AH184" s="175"/>
      <c r="AI184" s="161"/>
    </row>
    <row r="185" spans="1:35" x14ac:dyDescent="0.25">
      <c r="A185" s="160"/>
      <c r="B185" s="152"/>
      <c r="C185" s="152"/>
      <c r="D185" s="152"/>
      <c r="E185" s="153"/>
      <c r="F185" s="628"/>
      <c r="G185" s="628"/>
      <c r="H185" s="631"/>
      <c r="I185" s="627"/>
      <c r="J185" s="628"/>
      <c r="K185" s="628"/>
      <c r="L185" s="629"/>
      <c r="M185" s="630"/>
      <c r="N185" s="628"/>
      <c r="O185" s="631"/>
      <c r="P185" s="627"/>
      <c r="Q185" s="628"/>
      <c r="R185" s="628"/>
      <c r="S185" s="629"/>
      <c r="T185" s="630"/>
      <c r="U185" s="628"/>
      <c r="V185" s="631"/>
      <c r="W185" s="627"/>
      <c r="X185" s="628"/>
      <c r="Y185" s="628"/>
      <c r="Z185" s="629"/>
      <c r="AA185" s="630"/>
      <c r="AB185" s="628"/>
      <c r="AC185" s="631"/>
      <c r="AD185" s="627"/>
      <c r="AE185" s="628"/>
      <c r="AF185" s="628"/>
      <c r="AG185" s="629"/>
      <c r="AH185" s="175"/>
      <c r="AI185" s="161"/>
    </row>
    <row r="186" spans="1:35" x14ac:dyDescent="0.25">
      <c r="A186" s="160"/>
      <c r="B186" s="152"/>
      <c r="C186" s="152"/>
      <c r="D186" s="152"/>
      <c r="E186" s="153"/>
      <c r="F186" s="628"/>
      <c r="G186" s="628"/>
      <c r="H186" s="631"/>
      <c r="I186" s="627"/>
      <c r="J186" s="628"/>
      <c r="K186" s="628"/>
      <c r="L186" s="629"/>
      <c r="M186" s="630"/>
      <c r="N186" s="628"/>
      <c r="O186" s="631"/>
      <c r="P186" s="627"/>
      <c r="Q186" s="628"/>
      <c r="R186" s="628"/>
      <c r="S186" s="629"/>
      <c r="T186" s="630"/>
      <c r="U186" s="628"/>
      <c r="V186" s="631"/>
      <c r="W186" s="627"/>
      <c r="X186" s="628"/>
      <c r="Y186" s="628"/>
      <c r="Z186" s="629"/>
      <c r="AA186" s="630"/>
      <c r="AB186" s="628"/>
      <c r="AC186" s="631"/>
      <c r="AD186" s="627"/>
      <c r="AE186" s="628"/>
      <c r="AF186" s="628"/>
      <c r="AG186" s="629"/>
      <c r="AH186" s="175"/>
      <c r="AI186" s="161"/>
    </row>
    <row r="187" spans="1:35" x14ac:dyDescent="0.25">
      <c r="A187" s="160"/>
      <c r="B187" s="152"/>
      <c r="C187" s="152"/>
      <c r="D187" s="152"/>
      <c r="E187" s="153"/>
      <c r="F187" s="628"/>
      <c r="G187" s="628"/>
      <c r="H187" s="631"/>
      <c r="I187" s="627"/>
      <c r="J187" s="628"/>
      <c r="K187" s="628"/>
      <c r="L187" s="629"/>
      <c r="M187" s="630"/>
      <c r="N187" s="628"/>
      <c r="O187" s="631"/>
      <c r="P187" s="627"/>
      <c r="Q187" s="628"/>
      <c r="R187" s="628"/>
      <c r="S187" s="629"/>
      <c r="T187" s="630"/>
      <c r="U187" s="628"/>
      <c r="V187" s="631"/>
      <c r="W187" s="627"/>
      <c r="X187" s="628"/>
      <c r="Y187" s="628"/>
      <c r="Z187" s="629"/>
      <c r="AA187" s="630"/>
      <c r="AB187" s="628"/>
      <c r="AC187" s="631"/>
      <c r="AD187" s="627"/>
      <c r="AE187" s="628"/>
      <c r="AF187" s="628"/>
      <c r="AG187" s="629"/>
      <c r="AH187" s="175"/>
      <c r="AI187" s="161"/>
    </row>
    <row r="188" spans="1:35" x14ac:dyDescent="0.25">
      <c r="A188" s="160"/>
      <c r="B188" s="152"/>
      <c r="C188" s="152"/>
      <c r="D188" s="152"/>
      <c r="E188" s="153"/>
      <c r="F188" s="628"/>
      <c r="G188" s="628"/>
      <c r="H188" s="631"/>
      <c r="I188" s="627"/>
      <c r="J188" s="628"/>
      <c r="K188" s="628"/>
      <c r="L188" s="629"/>
      <c r="M188" s="630"/>
      <c r="N188" s="628"/>
      <c r="O188" s="631"/>
      <c r="P188" s="627"/>
      <c r="Q188" s="628"/>
      <c r="R188" s="628"/>
      <c r="S188" s="629"/>
      <c r="T188" s="630"/>
      <c r="U188" s="628"/>
      <c r="V188" s="631"/>
      <c r="W188" s="627"/>
      <c r="X188" s="628"/>
      <c r="Y188" s="628"/>
      <c r="Z188" s="629"/>
      <c r="AA188" s="630"/>
      <c r="AB188" s="628"/>
      <c r="AC188" s="631"/>
      <c r="AD188" s="627"/>
      <c r="AE188" s="628"/>
      <c r="AF188" s="628"/>
      <c r="AG188" s="629"/>
      <c r="AH188" s="175"/>
      <c r="AI188" s="161"/>
    </row>
    <row r="189" spans="1:35" x14ac:dyDescent="0.25">
      <c r="A189" s="160"/>
      <c r="B189" s="152"/>
      <c r="C189" s="152"/>
      <c r="D189" s="152"/>
      <c r="E189" s="153"/>
      <c r="F189" s="628"/>
      <c r="G189" s="628"/>
      <c r="H189" s="631"/>
      <c r="I189" s="627"/>
      <c r="J189" s="628"/>
      <c r="K189" s="628"/>
      <c r="L189" s="629"/>
      <c r="M189" s="630"/>
      <c r="N189" s="628"/>
      <c r="O189" s="631"/>
      <c r="P189" s="627"/>
      <c r="Q189" s="628"/>
      <c r="R189" s="628"/>
      <c r="S189" s="629"/>
      <c r="T189" s="630"/>
      <c r="U189" s="628"/>
      <c r="V189" s="631"/>
      <c r="W189" s="627"/>
      <c r="X189" s="628"/>
      <c r="Y189" s="628"/>
      <c r="Z189" s="629"/>
      <c r="AA189" s="630"/>
      <c r="AB189" s="628"/>
      <c r="AC189" s="631"/>
      <c r="AD189" s="627"/>
      <c r="AE189" s="628"/>
      <c r="AF189" s="628"/>
      <c r="AG189" s="629"/>
      <c r="AH189" s="175"/>
      <c r="AI189" s="161"/>
    </row>
    <row r="190" spans="1:35" x14ac:dyDescent="0.25">
      <c r="A190" s="160"/>
      <c r="B190" s="152"/>
      <c r="C190" s="152"/>
      <c r="D190" s="152"/>
      <c r="E190" s="153"/>
      <c r="F190" s="628"/>
      <c r="G190" s="628"/>
      <c r="H190" s="631"/>
      <c r="I190" s="627"/>
      <c r="J190" s="628"/>
      <c r="K190" s="628"/>
      <c r="L190" s="629"/>
      <c r="M190" s="630"/>
      <c r="N190" s="628"/>
      <c r="O190" s="631"/>
      <c r="P190" s="627"/>
      <c r="Q190" s="628"/>
      <c r="R190" s="628"/>
      <c r="S190" s="629"/>
      <c r="T190" s="630"/>
      <c r="U190" s="628"/>
      <c r="V190" s="631"/>
      <c r="W190" s="627"/>
      <c r="X190" s="628"/>
      <c r="Y190" s="628"/>
      <c r="Z190" s="629"/>
      <c r="AA190" s="630"/>
      <c r="AB190" s="628"/>
      <c r="AC190" s="631"/>
      <c r="AD190" s="627"/>
      <c r="AE190" s="628"/>
      <c r="AF190" s="628"/>
      <c r="AG190" s="629"/>
      <c r="AH190" s="175"/>
      <c r="AI190" s="161"/>
    </row>
    <row r="191" spans="1:35" x14ac:dyDescent="0.25">
      <c r="A191" s="160"/>
      <c r="B191" s="152"/>
      <c r="C191" s="152"/>
      <c r="D191" s="152"/>
      <c r="E191" s="153"/>
      <c r="F191" s="628"/>
      <c r="G191" s="628"/>
      <c r="H191" s="631"/>
      <c r="I191" s="627"/>
      <c r="J191" s="628"/>
      <c r="K191" s="628"/>
      <c r="L191" s="629"/>
      <c r="M191" s="630"/>
      <c r="N191" s="628"/>
      <c r="O191" s="631"/>
      <c r="P191" s="627"/>
      <c r="Q191" s="628"/>
      <c r="R191" s="628"/>
      <c r="S191" s="629"/>
      <c r="T191" s="630"/>
      <c r="U191" s="628"/>
      <c r="V191" s="631"/>
      <c r="W191" s="627"/>
      <c r="X191" s="628"/>
      <c r="Y191" s="628"/>
      <c r="Z191" s="629"/>
      <c r="AA191" s="630"/>
      <c r="AB191" s="628"/>
      <c r="AC191" s="631"/>
      <c r="AD191" s="627"/>
      <c r="AE191" s="628"/>
      <c r="AF191" s="628"/>
      <c r="AG191" s="629"/>
      <c r="AH191" s="175"/>
      <c r="AI191" s="161"/>
    </row>
    <row r="192" spans="1:35" x14ac:dyDescent="0.25">
      <c r="A192" s="160"/>
      <c r="B192" s="152"/>
      <c r="C192" s="152"/>
      <c r="D192" s="152"/>
      <c r="E192" s="153"/>
      <c r="F192" s="628"/>
      <c r="G192" s="628"/>
      <c r="H192" s="631"/>
      <c r="I192" s="627"/>
      <c r="J192" s="628"/>
      <c r="K192" s="628"/>
      <c r="L192" s="629"/>
      <c r="M192" s="630"/>
      <c r="N192" s="628"/>
      <c r="O192" s="631"/>
      <c r="P192" s="627"/>
      <c r="Q192" s="628"/>
      <c r="R192" s="628"/>
      <c r="S192" s="629"/>
      <c r="T192" s="630"/>
      <c r="U192" s="628"/>
      <c r="V192" s="631"/>
      <c r="W192" s="627"/>
      <c r="X192" s="628"/>
      <c r="Y192" s="628"/>
      <c r="Z192" s="629"/>
      <c r="AA192" s="630"/>
      <c r="AB192" s="628"/>
      <c r="AC192" s="631"/>
      <c r="AD192" s="627"/>
      <c r="AE192" s="628"/>
      <c r="AF192" s="628"/>
      <c r="AG192" s="629"/>
      <c r="AH192" s="175"/>
      <c r="AI192" s="161"/>
    </row>
    <row r="193" spans="1:35" x14ac:dyDescent="0.25">
      <c r="A193" s="160"/>
      <c r="B193" s="152"/>
      <c r="C193" s="152"/>
      <c r="D193" s="152"/>
      <c r="E193" s="153"/>
      <c r="F193" s="628"/>
      <c r="G193" s="628"/>
      <c r="H193" s="631"/>
      <c r="I193" s="627"/>
      <c r="J193" s="628"/>
      <c r="K193" s="628"/>
      <c r="L193" s="629"/>
      <c r="M193" s="630"/>
      <c r="N193" s="628"/>
      <c r="O193" s="631"/>
      <c r="P193" s="627"/>
      <c r="Q193" s="628"/>
      <c r="R193" s="628"/>
      <c r="S193" s="629"/>
      <c r="T193" s="630"/>
      <c r="U193" s="628"/>
      <c r="V193" s="631"/>
      <c r="W193" s="627"/>
      <c r="X193" s="628"/>
      <c r="Y193" s="628"/>
      <c r="Z193" s="629"/>
      <c r="AA193" s="630"/>
      <c r="AB193" s="628"/>
      <c r="AC193" s="631"/>
      <c r="AD193" s="627"/>
      <c r="AE193" s="628"/>
      <c r="AF193" s="628"/>
      <c r="AG193" s="629"/>
      <c r="AH193" s="175"/>
      <c r="AI193" s="161"/>
    </row>
    <row r="194" spans="1:35" ht="16.5" thickBot="1" x14ac:dyDescent="0.3">
      <c r="A194" s="162"/>
      <c r="B194" s="154"/>
      <c r="C194" s="154"/>
      <c r="D194" s="154"/>
      <c r="E194" s="155"/>
      <c r="F194" s="632"/>
      <c r="G194" s="632"/>
      <c r="H194" s="633"/>
      <c r="I194" s="634"/>
      <c r="J194" s="632"/>
      <c r="K194" s="632"/>
      <c r="L194" s="635"/>
      <c r="M194" s="636"/>
      <c r="N194" s="632"/>
      <c r="O194" s="633"/>
      <c r="P194" s="634"/>
      <c r="Q194" s="632"/>
      <c r="R194" s="632"/>
      <c r="S194" s="635"/>
      <c r="T194" s="636"/>
      <c r="U194" s="632"/>
      <c r="V194" s="633"/>
      <c r="W194" s="634"/>
      <c r="X194" s="632"/>
      <c r="Y194" s="632"/>
      <c r="Z194" s="635"/>
      <c r="AA194" s="636"/>
      <c r="AB194" s="632"/>
      <c r="AC194" s="633"/>
      <c r="AD194" s="634"/>
      <c r="AE194" s="632"/>
      <c r="AF194" s="632"/>
      <c r="AG194" s="635"/>
      <c r="AH194" s="176"/>
      <c r="AI194" s="163"/>
    </row>
    <row r="195" spans="1:35" x14ac:dyDescent="0.25">
      <c r="A195" s="164"/>
    </row>
    <row r="196" spans="1:35" x14ac:dyDescent="0.25">
      <c r="A196" s="164"/>
    </row>
    <row r="197" spans="1:35" x14ac:dyDescent="0.25">
      <c r="A197" s="164"/>
    </row>
    <row r="198" spans="1:35" x14ac:dyDescent="0.25">
      <c r="A198" s="164"/>
    </row>
    <row r="199" spans="1:35" x14ac:dyDescent="0.25">
      <c r="A199" s="164"/>
    </row>
    <row r="200" spans="1:35" x14ac:dyDescent="0.25">
      <c r="A200" s="164"/>
    </row>
    <row r="201" spans="1:35" x14ac:dyDescent="0.25">
      <c r="A201" s="164"/>
    </row>
    <row r="202" spans="1:35" x14ac:dyDescent="0.25">
      <c r="A202" s="164"/>
    </row>
    <row r="203" spans="1:35" x14ac:dyDescent="0.25">
      <c r="A203" s="164"/>
    </row>
    <row r="204" spans="1:35" x14ac:dyDescent="0.25">
      <c r="A204" s="164"/>
    </row>
    <row r="205" spans="1:35" x14ac:dyDescent="0.25">
      <c r="A205" s="164"/>
    </row>
    <row r="206" spans="1:35" x14ac:dyDescent="0.25">
      <c r="A206" s="164"/>
    </row>
    <row r="207" spans="1:35" x14ac:dyDescent="0.25">
      <c r="A207" s="164"/>
    </row>
    <row r="208" spans="1:35" x14ac:dyDescent="0.25">
      <c r="A208" s="164"/>
    </row>
    <row r="209" spans="1:1" x14ac:dyDescent="0.25">
      <c r="A209" s="164"/>
    </row>
    <row r="210" spans="1:1" x14ac:dyDescent="0.25">
      <c r="A210" s="164"/>
    </row>
    <row r="211" spans="1:1" x14ac:dyDescent="0.25">
      <c r="A211" s="164"/>
    </row>
    <row r="212" spans="1:1" x14ac:dyDescent="0.25">
      <c r="A212" s="164"/>
    </row>
    <row r="213" spans="1:1" x14ac:dyDescent="0.25">
      <c r="A213" s="164"/>
    </row>
    <row r="214" spans="1:1" x14ac:dyDescent="0.25">
      <c r="A214" s="164"/>
    </row>
    <row r="215" spans="1:1" x14ac:dyDescent="0.25">
      <c r="A215" s="164"/>
    </row>
    <row r="216" spans="1:1" x14ac:dyDescent="0.25">
      <c r="A216" s="164"/>
    </row>
    <row r="217" spans="1:1" x14ac:dyDescent="0.25">
      <c r="A217" s="164"/>
    </row>
    <row r="218" spans="1:1" x14ac:dyDescent="0.25">
      <c r="A218" s="164"/>
    </row>
    <row r="219" spans="1:1" x14ac:dyDescent="0.25">
      <c r="A219" s="164"/>
    </row>
    <row r="220" spans="1:1" x14ac:dyDescent="0.25">
      <c r="A220" s="164"/>
    </row>
    <row r="221" spans="1:1" x14ac:dyDescent="0.25">
      <c r="A221" s="164"/>
    </row>
    <row r="222" spans="1:1" x14ac:dyDescent="0.25">
      <c r="A222" s="164"/>
    </row>
    <row r="223" spans="1:1" x14ac:dyDescent="0.25">
      <c r="A223" s="164"/>
    </row>
    <row r="224" spans="1:1" x14ac:dyDescent="0.25">
      <c r="A224" s="164"/>
    </row>
    <row r="225" spans="1:1" x14ac:dyDescent="0.25">
      <c r="A225" s="164"/>
    </row>
    <row r="226" spans="1:1" x14ac:dyDescent="0.25">
      <c r="A226" s="164"/>
    </row>
    <row r="227" spans="1:1" x14ac:dyDescent="0.25">
      <c r="A227" s="164"/>
    </row>
    <row r="228" spans="1:1" x14ac:dyDescent="0.25">
      <c r="A228" s="164"/>
    </row>
    <row r="229" spans="1:1" x14ac:dyDescent="0.25">
      <c r="A229" s="164"/>
    </row>
    <row r="230" spans="1:1" x14ac:dyDescent="0.25">
      <c r="A230" s="164"/>
    </row>
    <row r="231" spans="1:1" x14ac:dyDescent="0.25">
      <c r="A231" s="164"/>
    </row>
    <row r="232" spans="1:1" x14ac:dyDescent="0.25">
      <c r="A232" s="164"/>
    </row>
    <row r="233" spans="1:1" x14ac:dyDescent="0.25">
      <c r="A233" s="164"/>
    </row>
    <row r="234" spans="1:1" x14ac:dyDescent="0.25">
      <c r="A234" s="164"/>
    </row>
    <row r="235" spans="1:1" x14ac:dyDescent="0.25">
      <c r="A235" s="164"/>
    </row>
    <row r="236" spans="1:1" x14ac:dyDescent="0.25">
      <c r="A236" s="164"/>
    </row>
    <row r="237" spans="1:1" x14ac:dyDescent="0.25">
      <c r="A237" s="164"/>
    </row>
    <row r="238" spans="1:1" x14ac:dyDescent="0.25">
      <c r="A238" s="164"/>
    </row>
    <row r="239" spans="1:1" x14ac:dyDescent="0.25">
      <c r="A239" s="164"/>
    </row>
    <row r="240" spans="1:1" x14ac:dyDescent="0.25">
      <c r="A240" s="164"/>
    </row>
    <row r="241" spans="1:1" x14ac:dyDescent="0.25">
      <c r="A241" s="164"/>
    </row>
    <row r="242" spans="1:1" x14ac:dyDescent="0.25">
      <c r="A242" s="164"/>
    </row>
    <row r="243" spans="1:1" x14ac:dyDescent="0.25">
      <c r="A243" s="164"/>
    </row>
    <row r="244" spans="1:1" x14ac:dyDescent="0.25">
      <c r="A244" s="164"/>
    </row>
    <row r="245" spans="1:1" x14ac:dyDescent="0.25">
      <c r="A245" s="164"/>
    </row>
    <row r="246" spans="1:1" x14ac:dyDescent="0.25">
      <c r="A246" s="164"/>
    </row>
    <row r="247" spans="1:1" x14ac:dyDescent="0.25">
      <c r="A247" s="164"/>
    </row>
    <row r="248" spans="1:1" x14ac:dyDescent="0.25">
      <c r="A248" s="164"/>
    </row>
    <row r="249" spans="1:1" x14ac:dyDescent="0.25">
      <c r="A249" s="164"/>
    </row>
    <row r="250" spans="1:1" x14ac:dyDescent="0.25">
      <c r="A250" s="164"/>
    </row>
    <row r="251" spans="1:1" x14ac:dyDescent="0.25">
      <c r="A251" s="164"/>
    </row>
    <row r="252" spans="1:1" x14ac:dyDescent="0.25">
      <c r="A252" s="164"/>
    </row>
    <row r="253" spans="1:1" x14ac:dyDescent="0.25">
      <c r="A253" s="164"/>
    </row>
    <row r="254" spans="1:1" x14ac:dyDescent="0.25">
      <c r="A254" s="164"/>
    </row>
    <row r="255" spans="1:1" x14ac:dyDescent="0.25">
      <c r="A255" s="164"/>
    </row>
    <row r="256" spans="1:1" x14ac:dyDescent="0.25">
      <c r="A256" s="164"/>
    </row>
    <row r="257" spans="1:1" x14ac:dyDescent="0.25">
      <c r="A257" s="164"/>
    </row>
    <row r="258" spans="1:1" x14ac:dyDescent="0.25">
      <c r="A258" s="164"/>
    </row>
    <row r="259" spans="1:1" x14ac:dyDescent="0.25">
      <c r="A259" s="164"/>
    </row>
    <row r="260" spans="1:1" x14ac:dyDescent="0.25">
      <c r="A260" s="164"/>
    </row>
    <row r="261" spans="1:1" x14ac:dyDescent="0.25">
      <c r="A261" s="164"/>
    </row>
    <row r="262" spans="1:1" x14ac:dyDescent="0.25">
      <c r="A262" s="164"/>
    </row>
    <row r="263" spans="1:1" x14ac:dyDescent="0.25">
      <c r="A263" s="164"/>
    </row>
    <row r="264" spans="1:1" x14ac:dyDescent="0.25">
      <c r="A264" s="164"/>
    </row>
    <row r="265" spans="1:1" x14ac:dyDescent="0.25">
      <c r="A265" s="164"/>
    </row>
    <row r="266" spans="1:1" x14ac:dyDescent="0.25">
      <c r="A266" s="164"/>
    </row>
    <row r="267" spans="1:1" x14ac:dyDescent="0.25">
      <c r="A267" s="164"/>
    </row>
    <row r="268" spans="1:1" x14ac:dyDescent="0.25">
      <c r="A268" s="164"/>
    </row>
    <row r="269" spans="1:1" x14ac:dyDescent="0.25">
      <c r="A269" s="164"/>
    </row>
    <row r="270" spans="1:1" x14ac:dyDescent="0.25">
      <c r="A270" s="164"/>
    </row>
    <row r="271" spans="1:1" x14ac:dyDescent="0.25">
      <c r="A271" s="164"/>
    </row>
    <row r="272" spans="1:1" x14ac:dyDescent="0.25">
      <c r="A272" s="164"/>
    </row>
    <row r="273" spans="1:1" x14ac:dyDescent="0.25">
      <c r="A273" s="164"/>
    </row>
    <row r="274" spans="1:1" x14ac:dyDescent="0.25">
      <c r="A274" s="164"/>
    </row>
    <row r="275" spans="1:1" x14ac:dyDescent="0.25">
      <c r="A275" s="164"/>
    </row>
    <row r="276" spans="1:1" x14ac:dyDescent="0.25">
      <c r="A276" s="164"/>
    </row>
    <row r="277" spans="1:1" x14ac:dyDescent="0.25">
      <c r="A277" s="164"/>
    </row>
    <row r="278" spans="1:1" x14ac:dyDescent="0.25">
      <c r="A278" s="164"/>
    </row>
    <row r="279" spans="1:1" x14ac:dyDescent="0.25">
      <c r="A279" s="164"/>
    </row>
    <row r="280" spans="1:1" x14ac:dyDescent="0.25">
      <c r="A280" s="164"/>
    </row>
    <row r="281" spans="1:1" x14ac:dyDescent="0.25">
      <c r="A281" s="164"/>
    </row>
    <row r="282" spans="1:1" x14ac:dyDescent="0.25">
      <c r="A282" s="164"/>
    </row>
    <row r="283" spans="1:1" x14ac:dyDescent="0.25">
      <c r="A283" s="164"/>
    </row>
    <row r="284" spans="1:1" x14ac:dyDescent="0.25">
      <c r="A284" s="164"/>
    </row>
    <row r="285" spans="1:1" x14ac:dyDescent="0.25">
      <c r="A285" s="164"/>
    </row>
    <row r="286" spans="1:1" x14ac:dyDescent="0.25">
      <c r="A286" s="164"/>
    </row>
    <row r="287" spans="1:1" x14ac:dyDescent="0.25">
      <c r="A287" s="164"/>
    </row>
    <row r="288" spans="1:1" x14ac:dyDescent="0.25">
      <c r="A288" s="164"/>
    </row>
    <row r="289" spans="1:1" x14ac:dyDescent="0.25">
      <c r="A289" s="164"/>
    </row>
    <row r="290" spans="1:1" x14ac:dyDescent="0.25">
      <c r="A290" s="164"/>
    </row>
    <row r="291" spans="1:1" x14ac:dyDescent="0.25">
      <c r="A291" s="164"/>
    </row>
    <row r="292" spans="1:1" x14ac:dyDescent="0.25">
      <c r="A292" s="164"/>
    </row>
    <row r="293" spans="1:1" x14ac:dyDescent="0.25">
      <c r="A293" s="164"/>
    </row>
    <row r="294" spans="1:1" x14ac:dyDescent="0.25">
      <c r="A294" s="164"/>
    </row>
    <row r="295" spans="1:1" x14ac:dyDescent="0.25">
      <c r="A295" s="164"/>
    </row>
    <row r="296" spans="1:1" x14ac:dyDescent="0.25">
      <c r="A296" s="164"/>
    </row>
    <row r="297" spans="1:1" x14ac:dyDescent="0.25">
      <c r="A297" s="164"/>
    </row>
    <row r="298" spans="1:1" x14ac:dyDescent="0.25">
      <c r="A298" s="164"/>
    </row>
    <row r="299" spans="1:1" x14ac:dyDescent="0.25">
      <c r="A299" s="164"/>
    </row>
    <row r="300" spans="1:1" x14ac:dyDescent="0.25">
      <c r="A300" s="164"/>
    </row>
    <row r="301" spans="1:1" x14ac:dyDescent="0.25">
      <c r="A301" s="164"/>
    </row>
    <row r="302" spans="1:1" x14ac:dyDescent="0.25">
      <c r="A302" s="164"/>
    </row>
    <row r="303" spans="1:1" x14ac:dyDescent="0.25">
      <c r="A303" s="164"/>
    </row>
    <row r="304" spans="1:1" x14ac:dyDescent="0.25">
      <c r="A304" s="164"/>
    </row>
    <row r="305" spans="1:1" x14ac:dyDescent="0.25">
      <c r="A305" s="164"/>
    </row>
    <row r="306" spans="1:1" x14ac:dyDescent="0.25">
      <c r="A306" s="164"/>
    </row>
    <row r="307" spans="1:1" x14ac:dyDescent="0.25">
      <c r="A307" s="164"/>
    </row>
    <row r="308" spans="1:1" x14ac:dyDescent="0.25">
      <c r="A308" s="164"/>
    </row>
    <row r="309" spans="1:1" x14ac:dyDescent="0.25">
      <c r="A309" s="164"/>
    </row>
    <row r="310" spans="1:1" x14ac:dyDescent="0.25">
      <c r="A310" s="164"/>
    </row>
    <row r="311" spans="1:1" x14ac:dyDescent="0.25">
      <c r="A311" s="164"/>
    </row>
    <row r="312" spans="1:1" x14ac:dyDescent="0.25">
      <c r="A312" s="164"/>
    </row>
    <row r="313" spans="1:1" x14ac:dyDescent="0.25">
      <c r="A313" s="164"/>
    </row>
    <row r="314" spans="1:1" x14ac:dyDescent="0.25">
      <c r="A314" s="164"/>
    </row>
    <row r="315" spans="1:1" x14ac:dyDescent="0.25">
      <c r="A315" s="164"/>
    </row>
    <row r="316" spans="1:1" x14ac:dyDescent="0.25">
      <c r="A316" s="164"/>
    </row>
    <row r="317" spans="1:1" x14ac:dyDescent="0.25">
      <c r="A317" s="164"/>
    </row>
    <row r="318" spans="1:1" x14ac:dyDescent="0.25">
      <c r="A318" s="164"/>
    </row>
    <row r="319" spans="1:1" x14ac:dyDescent="0.25">
      <c r="A319" s="164"/>
    </row>
    <row r="320" spans="1:1" x14ac:dyDescent="0.25">
      <c r="A320" s="164"/>
    </row>
    <row r="321" spans="1:1" x14ac:dyDescent="0.25">
      <c r="A321" s="164"/>
    </row>
    <row r="322" spans="1:1" x14ac:dyDescent="0.25">
      <c r="A322" s="164"/>
    </row>
    <row r="323" spans="1:1" x14ac:dyDescent="0.25">
      <c r="A323" s="164"/>
    </row>
    <row r="324" spans="1:1" x14ac:dyDescent="0.25">
      <c r="A324" s="164"/>
    </row>
    <row r="325" spans="1:1" x14ac:dyDescent="0.25">
      <c r="A325" s="164"/>
    </row>
    <row r="326" spans="1:1" x14ac:dyDescent="0.25">
      <c r="A326" s="164"/>
    </row>
    <row r="327" spans="1:1" x14ac:dyDescent="0.25">
      <c r="A327" s="164"/>
    </row>
    <row r="328" spans="1:1" x14ac:dyDescent="0.25">
      <c r="A328" s="164"/>
    </row>
    <row r="329" spans="1:1" x14ac:dyDescent="0.25">
      <c r="A329" s="164"/>
    </row>
    <row r="330" spans="1:1" x14ac:dyDescent="0.25">
      <c r="A330" s="164"/>
    </row>
    <row r="331" spans="1:1" x14ac:dyDescent="0.25">
      <c r="A331" s="164"/>
    </row>
    <row r="332" spans="1:1" x14ac:dyDescent="0.25">
      <c r="A332" s="164"/>
    </row>
    <row r="333" spans="1:1" x14ac:dyDescent="0.25">
      <c r="A333" s="164"/>
    </row>
    <row r="334" spans="1:1" x14ac:dyDescent="0.25">
      <c r="A334" s="164"/>
    </row>
    <row r="335" spans="1:1" x14ac:dyDescent="0.25">
      <c r="A335" s="164"/>
    </row>
    <row r="336" spans="1:1" x14ac:dyDescent="0.25">
      <c r="A336" s="164"/>
    </row>
    <row r="337" spans="1:1" x14ac:dyDescent="0.25">
      <c r="A337" s="164"/>
    </row>
    <row r="338" spans="1:1" x14ac:dyDescent="0.25">
      <c r="A338" s="164"/>
    </row>
    <row r="339" spans="1:1" x14ac:dyDescent="0.25">
      <c r="A339" s="164"/>
    </row>
    <row r="340" spans="1:1" x14ac:dyDescent="0.25">
      <c r="A340" s="164"/>
    </row>
    <row r="341" spans="1:1" x14ac:dyDescent="0.25">
      <c r="A341" s="164"/>
    </row>
    <row r="342" spans="1:1" x14ac:dyDescent="0.25">
      <c r="A342" s="164"/>
    </row>
    <row r="343" spans="1:1" x14ac:dyDescent="0.25">
      <c r="A343" s="164"/>
    </row>
    <row r="344" spans="1:1" x14ac:dyDescent="0.25">
      <c r="A344" s="164"/>
    </row>
    <row r="345" spans="1:1" x14ac:dyDescent="0.25">
      <c r="A345" s="164"/>
    </row>
    <row r="346" spans="1:1" x14ac:dyDescent="0.25">
      <c r="A346" s="164"/>
    </row>
    <row r="347" spans="1:1" x14ac:dyDescent="0.25">
      <c r="A347" s="164"/>
    </row>
    <row r="348" spans="1:1" x14ac:dyDescent="0.25">
      <c r="A348" s="164"/>
    </row>
    <row r="349" spans="1:1" x14ac:dyDescent="0.25">
      <c r="A349" s="164"/>
    </row>
    <row r="350" spans="1:1" x14ac:dyDescent="0.25">
      <c r="A350" s="164"/>
    </row>
    <row r="351" spans="1:1" x14ac:dyDescent="0.25">
      <c r="A351" s="164"/>
    </row>
    <row r="352" spans="1:1" x14ac:dyDescent="0.25">
      <c r="A352" s="164"/>
    </row>
    <row r="353" spans="1:1" x14ac:dyDescent="0.25">
      <c r="A353" s="164"/>
    </row>
    <row r="354" spans="1:1" x14ac:dyDescent="0.25">
      <c r="A354" s="164"/>
    </row>
    <row r="355" spans="1:1" x14ac:dyDescent="0.25">
      <c r="A355" s="164"/>
    </row>
    <row r="356" spans="1:1" x14ac:dyDescent="0.25">
      <c r="A356" s="164"/>
    </row>
    <row r="357" spans="1:1" x14ac:dyDescent="0.25">
      <c r="A357" s="164"/>
    </row>
    <row r="358" spans="1:1" x14ac:dyDescent="0.25">
      <c r="A358" s="164"/>
    </row>
    <row r="359" spans="1:1" x14ac:dyDescent="0.25">
      <c r="A359" s="164"/>
    </row>
    <row r="360" spans="1:1" x14ac:dyDescent="0.25">
      <c r="A360" s="164"/>
    </row>
    <row r="361" spans="1:1" x14ac:dyDescent="0.25">
      <c r="A361" s="164"/>
    </row>
    <row r="362" spans="1:1" x14ac:dyDescent="0.25">
      <c r="A362" s="164"/>
    </row>
    <row r="363" spans="1:1" x14ac:dyDescent="0.25">
      <c r="A363" s="164"/>
    </row>
  </sheetData>
  <sheetProtection password="FB8C" sheet="1" objects="1" scenarios="1"/>
  <mergeCells count="772">
    <mergeCell ref="E8:H8"/>
    <mergeCell ref="I8:L8"/>
    <mergeCell ref="E9:H9"/>
    <mergeCell ref="I9:L9"/>
    <mergeCell ref="E6:H6"/>
    <mergeCell ref="I6:L6"/>
    <mergeCell ref="E7:H7"/>
    <mergeCell ref="I7:L7"/>
    <mergeCell ref="A1:AI1"/>
    <mergeCell ref="A2:AI2"/>
    <mergeCell ref="E4:H4"/>
    <mergeCell ref="I4:L4"/>
    <mergeCell ref="O4:R4"/>
    <mergeCell ref="E5:H5"/>
    <mergeCell ref="I5:L5"/>
    <mergeCell ref="O5:P5"/>
    <mergeCell ref="Q5:R5"/>
    <mergeCell ref="Q7:R7"/>
    <mergeCell ref="O7:P7"/>
    <mergeCell ref="Q6:R6"/>
    <mergeCell ref="O6:P6"/>
    <mergeCell ref="Q9:R9"/>
    <mergeCell ref="O9:P9"/>
    <mergeCell ref="Q8:R8"/>
    <mergeCell ref="E12:H12"/>
    <mergeCell ref="I12:L12"/>
    <mergeCell ref="O12:P12"/>
    <mergeCell ref="E13:H13"/>
    <mergeCell ref="I13:L13"/>
    <mergeCell ref="B16:L16"/>
    <mergeCell ref="O16:AA16"/>
    <mergeCell ref="E10:H10"/>
    <mergeCell ref="I10:L10"/>
    <mergeCell ref="O10:P10"/>
    <mergeCell ref="Q10:R10"/>
    <mergeCell ref="E11:H11"/>
    <mergeCell ref="I11:L11"/>
    <mergeCell ref="O11:P11"/>
    <mergeCell ref="Q11:R11"/>
    <mergeCell ref="Q12:R12"/>
    <mergeCell ref="B21:L21"/>
    <mergeCell ref="O21:AA21"/>
    <mergeCell ref="B22:L22"/>
    <mergeCell ref="O22:AA22"/>
    <mergeCell ref="B17:L17"/>
    <mergeCell ref="O17:AA17"/>
    <mergeCell ref="B18:L18"/>
    <mergeCell ref="O18:AA18"/>
    <mergeCell ref="B19:L19"/>
    <mergeCell ref="O19:AA19"/>
    <mergeCell ref="A54:I54"/>
    <mergeCell ref="A33:I33"/>
    <mergeCell ref="A35:A36"/>
    <mergeCell ref="B35:B36"/>
    <mergeCell ref="C35:C36"/>
    <mergeCell ref="D35:D36"/>
    <mergeCell ref="E35:E36"/>
    <mergeCell ref="F35:F36"/>
    <mergeCell ref="G35:G36"/>
    <mergeCell ref="H35:H36"/>
    <mergeCell ref="I35:I36"/>
    <mergeCell ref="A75:I75"/>
    <mergeCell ref="A77:A78"/>
    <mergeCell ref="B77:B78"/>
    <mergeCell ref="C77:C78"/>
    <mergeCell ref="D77:D78"/>
    <mergeCell ref="E77:E78"/>
    <mergeCell ref="F77:F78"/>
    <mergeCell ref="G77:G78"/>
    <mergeCell ref="G56:G57"/>
    <mergeCell ref="H56:H57"/>
    <mergeCell ref="I56:I57"/>
    <mergeCell ref="A56:A57"/>
    <mergeCell ref="B56:B57"/>
    <mergeCell ref="C56:C57"/>
    <mergeCell ref="D56:D57"/>
    <mergeCell ref="E56:E57"/>
    <mergeCell ref="F56:F57"/>
    <mergeCell ref="A111:I111"/>
    <mergeCell ref="A113:A114"/>
    <mergeCell ref="B113:B114"/>
    <mergeCell ref="C113:C114"/>
    <mergeCell ref="D113:D114"/>
    <mergeCell ref="E113:E114"/>
    <mergeCell ref="F113:F114"/>
    <mergeCell ref="N77:N78"/>
    <mergeCell ref="AJ77:AJ78"/>
    <mergeCell ref="H77:H78"/>
    <mergeCell ref="I77:I78"/>
    <mergeCell ref="J77:J78"/>
    <mergeCell ref="K77:K78"/>
    <mergeCell ref="L77:L78"/>
    <mergeCell ref="M77:M78"/>
    <mergeCell ref="T77:U77"/>
    <mergeCell ref="V77:W77"/>
    <mergeCell ref="X77:Y77"/>
    <mergeCell ref="AF77:AG77"/>
    <mergeCell ref="AH77:AI77"/>
    <mergeCell ref="AD77:AE77"/>
    <mergeCell ref="AB77:AC77"/>
    <mergeCell ref="Z77:AA77"/>
    <mergeCell ref="F115:H115"/>
    <mergeCell ref="I115:L115"/>
    <mergeCell ref="M115:O115"/>
    <mergeCell ref="P115:S115"/>
    <mergeCell ref="T115:V115"/>
    <mergeCell ref="W115:Z115"/>
    <mergeCell ref="AA115:AC115"/>
    <mergeCell ref="AD115:AG115"/>
    <mergeCell ref="AI113:AI114"/>
    <mergeCell ref="AA116:AC116"/>
    <mergeCell ref="AD116:AG116"/>
    <mergeCell ref="F117:H117"/>
    <mergeCell ref="I117:L117"/>
    <mergeCell ref="M117:O117"/>
    <mergeCell ref="P117:S117"/>
    <mergeCell ref="T117:V117"/>
    <mergeCell ref="W117:Z117"/>
    <mergeCell ref="AA117:AC117"/>
    <mergeCell ref="AD117:AG117"/>
    <mergeCell ref="F116:H116"/>
    <mergeCell ref="I116:L116"/>
    <mergeCell ref="M116:O116"/>
    <mergeCell ref="P116:S116"/>
    <mergeCell ref="T116:V116"/>
    <mergeCell ref="W116:Z116"/>
    <mergeCell ref="AA118:AC118"/>
    <mergeCell ref="AD118:AG118"/>
    <mergeCell ref="F119:H119"/>
    <mergeCell ref="I119:L119"/>
    <mergeCell ref="M119:O119"/>
    <mergeCell ref="P119:S119"/>
    <mergeCell ref="T119:V119"/>
    <mergeCell ref="W119:Z119"/>
    <mergeCell ref="AA119:AC119"/>
    <mergeCell ref="AD119:AG119"/>
    <mergeCell ref="F118:H118"/>
    <mergeCell ref="I118:L118"/>
    <mergeCell ref="M118:O118"/>
    <mergeCell ref="P118:S118"/>
    <mergeCell ref="T118:V118"/>
    <mergeCell ref="W118:Z118"/>
    <mergeCell ref="AA120:AC120"/>
    <mergeCell ref="AD120:AG120"/>
    <mergeCell ref="F121:H121"/>
    <mergeCell ref="I121:L121"/>
    <mergeCell ref="M121:O121"/>
    <mergeCell ref="P121:S121"/>
    <mergeCell ref="T121:V121"/>
    <mergeCell ref="W121:Z121"/>
    <mergeCell ref="AA121:AC121"/>
    <mergeCell ref="AD121:AG121"/>
    <mergeCell ref="F120:H120"/>
    <mergeCell ref="I120:L120"/>
    <mergeCell ref="M120:O120"/>
    <mergeCell ref="P120:S120"/>
    <mergeCell ref="T120:V120"/>
    <mergeCell ref="W120:Z120"/>
    <mergeCell ref="AA122:AC122"/>
    <mergeCell ref="AD122:AG122"/>
    <mergeCell ref="F123:H123"/>
    <mergeCell ref="I123:L123"/>
    <mergeCell ref="M123:O123"/>
    <mergeCell ref="P123:S123"/>
    <mergeCell ref="T123:V123"/>
    <mergeCell ref="W123:Z123"/>
    <mergeCell ref="AA123:AC123"/>
    <mergeCell ref="AD123:AG123"/>
    <mergeCell ref="F122:H122"/>
    <mergeCell ref="I122:L122"/>
    <mergeCell ref="M122:O122"/>
    <mergeCell ref="P122:S122"/>
    <mergeCell ref="T122:V122"/>
    <mergeCell ref="W122:Z122"/>
    <mergeCell ref="AA124:AC124"/>
    <mergeCell ref="AD124:AG124"/>
    <mergeCell ref="F125:H125"/>
    <mergeCell ref="I125:L125"/>
    <mergeCell ref="M125:O125"/>
    <mergeCell ref="P125:S125"/>
    <mergeCell ref="T125:V125"/>
    <mergeCell ref="W125:Z125"/>
    <mergeCell ref="AA125:AC125"/>
    <mergeCell ref="AD125:AG125"/>
    <mergeCell ref="F124:H124"/>
    <mergeCell ref="I124:L124"/>
    <mergeCell ref="M124:O124"/>
    <mergeCell ref="P124:S124"/>
    <mergeCell ref="T124:V124"/>
    <mergeCell ref="W124:Z124"/>
    <mergeCell ref="AA126:AC126"/>
    <mergeCell ref="AD126:AG126"/>
    <mergeCell ref="F127:H127"/>
    <mergeCell ref="I127:L127"/>
    <mergeCell ref="M127:O127"/>
    <mergeCell ref="P127:S127"/>
    <mergeCell ref="T127:V127"/>
    <mergeCell ref="W127:Z127"/>
    <mergeCell ref="AA127:AC127"/>
    <mergeCell ref="AD127:AG127"/>
    <mergeCell ref="F126:H126"/>
    <mergeCell ref="I126:L126"/>
    <mergeCell ref="M126:O126"/>
    <mergeCell ref="P126:S126"/>
    <mergeCell ref="T126:V126"/>
    <mergeCell ref="W126:Z126"/>
    <mergeCell ref="AA128:AC128"/>
    <mergeCell ref="AD128:AG128"/>
    <mergeCell ref="F129:H129"/>
    <mergeCell ref="I129:L129"/>
    <mergeCell ref="M129:O129"/>
    <mergeCell ref="P129:S129"/>
    <mergeCell ref="T129:V129"/>
    <mergeCell ref="W129:Z129"/>
    <mergeCell ref="AA129:AC129"/>
    <mergeCell ref="AD129:AG129"/>
    <mergeCell ref="F128:H128"/>
    <mergeCell ref="I128:L128"/>
    <mergeCell ref="M128:O128"/>
    <mergeCell ref="P128:S128"/>
    <mergeCell ref="T128:V128"/>
    <mergeCell ref="W128:Z128"/>
    <mergeCell ref="AA130:AC130"/>
    <mergeCell ref="AD130:AG130"/>
    <mergeCell ref="F131:H131"/>
    <mergeCell ref="I131:L131"/>
    <mergeCell ref="M131:O131"/>
    <mergeCell ref="P131:S131"/>
    <mergeCell ref="T131:V131"/>
    <mergeCell ref="W131:Z131"/>
    <mergeCell ref="AA131:AC131"/>
    <mergeCell ref="AD131:AG131"/>
    <mergeCell ref="F130:H130"/>
    <mergeCell ref="I130:L130"/>
    <mergeCell ref="M130:O130"/>
    <mergeCell ref="P130:S130"/>
    <mergeCell ref="T130:V130"/>
    <mergeCell ref="W130:Z130"/>
    <mergeCell ref="AA132:AC132"/>
    <mergeCell ref="AD132:AG132"/>
    <mergeCell ref="F133:H133"/>
    <mergeCell ref="I133:L133"/>
    <mergeCell ref="M133:O133"/>
    <mergeCell ref="P133:S133"/>
    <mergeCell ref="T133:V133"/>
    <mergeCell ref="W133:Z133"/>
    <mergeCell ref="AA133:AC133"/>
    <mergeCell ref="AD133:AG133"/>
    <mergeCell ref="F132:H132"/>
    <mergeCell ref="I132:L132"/>
    <mergeCell ref="M132:O132"/>
    <mergeCell ref="P132:S132"/>
    <mergeCell ref="T132:V132"/>
    <mergeCell ref="W132:Z132"/>
    <mergeCell ref="AA134:AC134"/>
    <mergeCell ref="AD134:AG134"/>
    <mergeCell ref="F135:H135"/>
    <mergeCell ref="I135:L135"/>
    <mergeCell ref="M135:O135"/>
    <mergeCell ref="P135:S135"/>
    <mergeCell ref="T135:V135"/>
    <mergeCell ref="W135:Z135"/>
    <mergeCell ref="AA135:AC135"/>
    <mergeCell ref="AD135:AG135"/>
    <mergeCell ref="F134:H134"/>
    <mergeCell ref="I134:L134"/>
    <mergeCell ref="M134:O134"/>
    <mergeCell ref="P134:S134"/>
    <mergeCell ref="T134:V134"/>
    <mergeCell ref="W134:Z134"/>
    <mergeCell ref="AA136:AC136"/>
    <mergeCell ref="AD136:AG136"/>
    <mergeCell ref="F137:H137"/>
    <mergeCell ref="I137:L137"/>
    <mergeCell ref="M137:O137"/>
    <mergeCell ref="P137:S137"/>
    <mergeCell ref="T137:V137"/>
    <mergeCell ref="W137:Z137"/>
    <mergeCell ref="AA137:AC137"/>
    <mergeCell ref="AD137:AG137"/>
    <mergeCell ref="F136:H136"/>
    <mergeCell ref="I136:L136"/>
    <mergeCell ref="M136:O136"/>
    <mergeCell ref="P136:S136"/>
    <mergeCell ref="T136:V136"/>
    <mergeCell ref="W136:Z136"/>
    <mergeCell ref="AA138:AC138"/>
    <mergeCell ref="AD138:AG138"/>
    <mergeCell ref="F139:H139"/>
    <mergeCell ref="I139:L139"/>
    <mergeCell ref="M139:O139"/>
    <mergeCell ref="P139:S139"/>
    <mergeCell ref="T139:V139"/>
    <mergeCell ref="W139:Z139"/>
    <mergeCell ref="AA139:AC139"/>
    <mergeCell ref="AD139:AG139"/>
    <mergeCell ref="F138:H138"/>
    <mergeCell ref="I138:L138"/>
    <mergeCell ref="M138:O138"/>
    <mergeCell ref="P138:S138"/>
    <mergeCell ref="T138:V138"/>
    <mergeCell ref="W138:Z138"/>
    <mergeCell ref="AA140:AC140"/>
    <mergeCell ref="AD140:AG140"/>
    <mergeCell ref="F141:H141"/>
    <mergeCell ref="I141:L141"/>
    <mergeCell ref="M141:O141"/>
    <mergeCell ref="P141:S141"/>
    <mergeCell ref="T141:V141"/>
    <mergeCell ref="W141:Z141"/>
    <mergeCell ref="AA141:AC141"/>
    <mergeCell ref="AD141:AG141"/>
    <mergeCell ref="F140:H140"/>
    <mergeCell ref="I140:L140"/>
    <mergeCell ref="M140:O140"/>
    <mergeCell ref="P140:S140"/>
    <mergeCell ref="T140:V140"/>
    <mergeCell ref="W140:Z140"/>
    <mergeCell ref="AA142:AC142"/>
    <mergeCell ref="AD142:AG142"/>
    <mergeCell ref="F143:H143"/>
    <mergeCell ref="I143:L143"/>
    <mergeCell ref="M143:O143"/>
    <mergeCell ref="P143:S143"/>
    <mergeCell ref="T143:V143"/>
    <mergeCell ref="W143:Z143"/>
    <mergeCell ref="AA143:AC143"/>
    <mergeCell ref="AD143:AG143"/>
    <mergeCell ref="F142:H142"/>
    <mergeCell ref="I142:L142"/>
    <mergeCell ref="M142:O142"/>
    <mergeCell ref="P142:S142"/>
    <mergeCell ref="T142:V142"/>
    <mergeCell ref="W142:Z142"/>
    <mergeCell ref="AA144:AC144"/>
    <mergeCell ref="AD144:AG144"/>
    <mergeCell ref="F145:H145"/>
    <mergeCell ref="I145:L145"/>
    <mergeCell ref="M145:O145"/>
    <mergeCell ref="P145:S145"/>
    <mergeCell ref="T145:V145"/>
    <mergeCell ref="W145:Z145"/>
    <mergeCell ref="AA145:AC145"/>
    <mergeCell ref="AD145:AG145"/>
    <mergeCell ref="F144:H144"/>
    <mergeCell ref="I144:L144"/>
    <mergeCell ref="M144:O144"/>
    <mergeCell ref="P144:S144"/>
    <mergeCell ref="T144:V144"/>
    <mergeCell ref="W144:Z144"/>
    <mergeCell ref="AA146:AC146"/>
    <mergeCell ref="AD146:AG146"/>
    <mergeCell ref="F147:H147"/>
    <mergeCell ref="I147:L147"/>
    <mergeCell ref="M147:O147"/>
    <mergeCell ref="P147:S147"/>
    <mergeCell ref="T147:V147"/>
    <mergeCell ref="W147:Z147"/>
    <mergeCell ref="AA147:AC147"/>
    <mergeCell ref="AD147:AG147"/>
    <mergeCell ref="F146:H146"/>
    <mergeCell ref="I146:L146"/>
    <mergeCell ref="M146:O146"/>
    <mergeCell ref="P146:S146"/>
    <mergeCell ref="T146:V146"/>
    <mergeCell ref="W146:Z146"/>
    <mergeCell ref="AA148:AC148"/>
    <mergeCell ref="AD148:AG148"/>
    <mergeCell ref="F149:H149"/>
    <mergeCell ref="I149:L149"/>
    <mergeCell ref="M149:O149"/>
    <mergeCell ref="P149:S149"/>
    <mergeCell ref="T149:V149"/>
    <mergeCell ref="W149:Z149"/>
    <mergeCell ref="AA149:AC149"/>
    <mergeCell ref="AD149:AG149"/>
    <mergeCell ref="F148:H148"/>
    <mergeCell ref="I148:L148"/>
    <mergeCell ref="M148:O148"/>
    <mergeCell ref="P148:S148"/>
    <mergeCell ref="T148:V148"/>
    <mergeCell ref="W148:Z148"/>
    <mergeCell ref="AA150:AC150"/>
    <mergeCell ref="AD150:AG150"/>
    <mergeCell ref="F151:H151"/>
    <mergeCell ref="I151:L151"/>
    <mergeCell ref="M151:O151"/>
    <mergeCell ref="P151:S151"/>
    <mergeCell ref="T151:V151"/>
    <mergeCell ref="W151:Z151"/>
    <mergeCell ref="AA151:AC151"/>
    <mergeCell ref="AD151:AG151"/>
    <mergeCell ref="F150:H150"/>
    <mergeCell ref="I150:L150"/>
    <mergeCell ref="M150:O150"/>
    <mergeCell ref="P150:S150"/>
    <mergeCell ref="T150:V150"/>
    <mergeCell ref="W150:Z150"/>
    <mergeCell ref="AA152:AC152"/>
    <mergeCell ref="AD152:AG152"/>
    <mergeCell ref="F153:H153"/>
    <mergeCell ref="I153:L153"/>
    <mergeCell ref="M153:O153"/>
    <mergeCell ref="P153:S153"/>
    <mergeCell ref="T153:V153"/>
    <mergeCell ref="W153:Z153"/>
    <mergeCell ref="AA153:AC153"/>
    <mergeCell ref="AD153:AG153"/>
    <mergeCell ref="F152:H152"/>
    <mergeCell ref="I152:L152"/>
    <mergeCell ref="M152:O152"/>
    <mergeCell ref="P152:S152"/>
    <mergeCell ref="T152:V152"/>
    <mergeCell ref="W152:Z152"/>
    <mergeCell ref="AA154:AC154"/>
    <mergeCell ref="AD154:AG154"/>
    <mergeCell ref="F155:H155"/>
    <mergeCell ref="I155:L155"/>
    <mergeCell ref="M155:O155"/>
    <mergeCell ref="P155:S155"/>
    <mergeCell ref="T155:V155"/>
    <mergeCell ref="W155:Z155"/>
    <mergeCell ref="AA155:AC155"/>
    <mergeCell ref="AD155:AG155"/>
    <mergeCell ref="F154:H154"/>
    <mergeCell ref="I154:L154"/>
    <mergeCell ref="M154:O154"/>
    <mergeCell ref="P154:S154"/>
    <mergeCell ref="T154:V154"/>
    <mergeCell ref="W154:Z154"/>
    <mergeCell ref="AD156:AG156"/>
    <mergeCell ref="F157:H157"/>
    <mergeCell ref="I157:L157"/>
    <mergeCell ref="M157:O157"/>
    <mergeCell ref="P157:S157"/>
    <mergeCell ref="T157:V157"/>
    <mergeCell ref="W157:Z157"/>
    <mergeCell ref="AA157:AC157"/>
    <mergeCell ref="AD157:AG157"/>
    <mergeCell ref="F156:H156"/>
    <mergeCell ref="I156:L156"/>
    <mergeCell ref="M156:O156"/>
    <mergeCell ref="P156:S156"/>
    <mergeCell ref="T156:V156"/>
    <mergeCell ref="W156:Z156"/>
    <mergeCell ref="F159:H159"/>
    <mergeCell ref="I159:L159"/>
    <mergeCell ref="M159:O159"/>
    <mergeCell ref="P159:S159"/>
    <mergeCell ref="T159:V159"/>
    <mergeCell ref="W159:Z159"/>
    <mergeCell ref="AA159:AC159"/>
    <mergeCell ref="AD159:AG159"/>
    <mergeCell ref="F158:H158"/>
    <mergeCell ref="I158:L158"/>
    <mergeCell ref="M158:O158"/>
    <mergeCell ref="P158:S158"/>
    <mergeCell ref="T158:V158"/>
    <mergeCell ref="W158:Z158"/>
    <mergeCell ref="F161:H161"/>
    <mergeCell ref="I161:L161"/>
    <mergeCell ref="M161:O161"/>
    <mergeCell ref="P161:S161"/>
    <mergeCell ref="T161:V161"/>
    <mergeCell ref="W161:Z161"/>
    <mergeCell ref="AA161:AC161"/>
    <mergeCell ref="AD161:AG161"/>
    <mergeCell ref="F160:H160"/>
    <mergeCell ref="I160:L160"/>
    <mergeCell ref="M160:O160"/>
    <mergeCell ref="P160:S160"/>
    <mergeCell ref="T160:V160"/>
    <mergeCell ref="W160:Z160"/>
    <mergeCell ref="F163:H163"/>
    <mergeCell ref="I163:L163"/>
    <mergeCell ref="M163:O163"/>
    <mergeCell ref="P163:S163"/>
    <mergeCell ref="T163:V163"/>
    <mergeCell ref="W163:Z163"/>
    <mergeCell ref="AA163:AC163"/>
    <mergeCell ref="AD163:AG163"/>
    <mergeCell ref="F162:H162"/>
    <mergeCell ref="I162:L162"/>
    <mergeCell ref="M162:O162"/>
    <mergeCell ref="P162:S162"/>
    <mergeCell ref="T162:V162"/>
    <mergeCell ref="W162:Z162"/>
    <mergeCell ref="F165:H165"/>
    <mergeCell ref="I165:L165"/>
    <mergeCell ref="M165:O165"/>
    <mergeCell ref="P165:S165"/>
    <mergeCell ref="T165:V165"/>
    <mergeCell ref="W165:Z165"/>
    <mergeCell ref="AA165:AC165"/>
    <mergeCell ref="AD165:AG165"/>
    <mergeCell ref="F164:H164"/>
    <mergeCell ref="I164:L164"/>
    <mergeCell ref="M164:O164"/>
    <mergeCell ref="P164:S164"/>
    <mergeCell ref="T164:V164"/>
    <mergeCell ref="W164:Z164"/>
    <mergeCell ref="F167:H167"/>
    <mergeCell ref="I167:L167"/>
    <mergeCell ref="M167:O167"/>
    <mergeCell ref="P167:S167"/>
    <mergeCell ref="T167:V167"/>
    <mergeCell ref="W167:Z167"/>
    <mergeCell ref="AA167:AC167"/>
    <mergeCell ref="AD167:AG167"/>
    <mergeCell ref="F166:H166"/>
    <mergeCell ref="I166:L166"/>
    <mergeCell ref="M166:O166"/>
    <mergeCell ref="P166:S166"/>
    <mergeCell ref="T166:V166"/>
    <mergeCell ref="W166:Z166"/>
    <mergeCell ref="F169:H169"/>
    <mergeCell ref="I169:L169"/>
    <mergeCell ref="M169:O169"/>
    <mergeCell ref="P169:S169"/>
    <mergeCell ref="T169:V169"/>
    <mergeCell ref="W169:Z169"/>
    <mergeCell ref="AA169:AC169"/>
    <mergeCell ref="AD169:AG169"/>
    <mergeCell ref="F168:H168"/>
    <mergeCell ref="I168:L168"/>
    <mergeCell ref="M168:O168"/>
    <mergeCell ref="P168:S168"/>
    <mergeCell ref="T168:V168"/>
    <mergeCell ref="W168:Z168"/>
    <mergeCell ref="F171:H171"/>
    <mergeCell ref="I171:L171"/>
    <mergeCell ref="M171:O171"/>
    <mergeCell ref="P171:S171"/>
    <mergeCell ref="T171:V171"/>
    <mergeCell ref="W171:Z171"/>
    <mergeCell ref="AA171:AC171"/>
    <mergeCell ref="AD171:AG171"/>
    <mergeCell ref="F170:H170"/>
    <mergeCell ref="I170:L170"/>
    <mergeCell ref="M170:O170"/>
    <mergeCell ref="P170:S170"/>
    <mergeCell ref="T170:V170"/>
    <mergeCell ref="W170:Z170"/>
    <mergeCell ref="F173:H173"/>
    <mergeCell ref="I173:L173"/>
    <mergeCell ref="M173:O173"/>
    <mergeCell ref="P173:S173"/>
    <mergeCell ref="T173:V173"/>
    <mergeCell ref="W173:Z173"/>
    <mergeCell ref="AA173:AC173"/>
    <mergeCell ref="AD173:AG173"/>
    <mergeCell ref="F172:H172"/>
    <mergeCell ref="I172:L172"/>
    <mergeCell ref="M172:O172"/>
    <mergeCell ref="P172:S172"/>
    <mergeCell ref="T172:V172"/>
    <mergeCell ref="W172:Z172"/>
    <mergeCell ref="F175:H175"/>
    <mergeCell ref="I175:L175"/>
    <mergeCell ref="M175:O175"/>
    <mergeCell ref="P175:S175"/>
    <mergeCell ref="T175:V175"/>
    <mergeCell ref="W175:Z175"/>
    <mergeCell ref="AA175:AC175"/>
    <mergeCell ref="AD175:AG175"/>
    <mergeCell ref="F174:H174"/>
    <mergeCell ref="I174:L174"/>
    <mergeCell ref="M174:O174"/>
    <mergeCell ref="P174:S174"/>
    <mergeCell ref="T174:V174"/>
    <mergeCell ref="W174:Z174"/>
    <mergeCell ref="AA174:AC174"/>
    <mergeCell ref="F177:H177"/>
    <mergeCell ref="I177:L177"/>
    <mergeCell ref="M177:O177"/>
    <mergeCell ref="P177:S177"/>
    <mergeCell ref="T177:V177"/>
    <mergeCell ref="W177:Z177"/>
    <mergeCell ref="AA177:AC177"/>
    <mergeCell ref="AD177:AG177"/>
    <mergeCell ref="F176:H176"/>
    <mergeCell ref="I176:L176"/>
    <mergeCell ref="M176:O176"/>
    <mergeCell ref="P176:S176"/>
    <mergeCell ref="T176:V176"/>
    <mergeCell ref="W176:Z176"/>
    <mergeCell ref="AA176:AC176"/>
    <mergeCell ref="AD176:AG176"/>
    <mergeCell ref="F179:H179"/>
    <mergeCell ref="I179:L179"/>
    <mergeCell ref="M179:O179"/>
    <mergeCell ref="P179:S179"/>
    <mergeCell ref="T179:V179"/>
    <mergeCell ref="W179:Z179"/>
    <mergeCell ref="AA179:AC179"/>
    <mergeCell ref="AD179:AG179"/>
    <mergeCell ref="F178:H178"/>
    <mergeCell ref="I178:L178"/>
    <mergeCell ref="M178:O178"/>
    <mergeCell ref="P178:S178"/>
    <mergeCell ref="T178:V178"/>
    <mergeCell ref="W178:Z178"/>
    <mergeCell ref="AA178:AC178"/>
    <mergeCell ref="AD178:AG178"/>
    <mergeCell ref="F181:H181"/>
    <mergeCell ref="I181:L181"/>
    <mergeCell ref="M181:O181"/>
    <mergeCell ref="P181:S181"/>
    <mergeCell ref="T181:V181"/>
    <mergeCell ref="W181:Z181"/>
    <mergeCell ref="AA181:AC181"/>
    <mergeCell ref="AD181:AG181"/>
    <mergeCell ref="F180:H180"/>
    <mergeCell ref="I180:L180"/>
    <mergeCell ref="M180:O180"/>
    <mergeCell ref="P180:S180"/>
    <mergeCell ref="T180:V180"/>
    <mergeCell ref="W180:Z180"/>
    <mergeCell ref="AA180:AC180"/>
    <mergeCell ref="AD180:AG180"/>
    <mergeCell ref="F183:H183"/>
    <mergeCell ref="I183:L183"/>
    <mergeCell ref="M183:O183"/>
    <mergeCell ref="P183:S183"/>
    <mergeCell ref="T183:V183"/>
    <mergeCell ref="W183:Z183"/>
    <mergeCell ref="AA183:AC183"/>
    <mergeCell ref="AD183:AG183"/>
    <mergeCell ref="F182:H182"/>
    <mergeCell ref="I182:L182"/>
    <mergeCell ref="M182:O182"/>
    <mergeCell ref="P182:S182"/>
    <mergeCell ref="T182:V182"/>
    <mergeCell ref="W182:Z182"/>
    <mergeCell ref="AA182:AC182"/>
    <mergeCell ref="AD182:AG182"/>
    <mergeCell ref="F185:H185"/>
    <mergeCell ref="I185:L185"/>
    <mergeCell ref="M185:O185"/>
    <mergeCell ref="P185:S185"/>
    <mergeCell ref="T185:V185"/>
    <mergeCell ref="W185:Z185"/>
    <mergeCell ref="AA185:AC185"/>
    <mergeCell ref="AD185:AG185"/>
    <mergeCell ref="F184:H184"/>
    <mergeCell ref="I184:L184"/>
    <mergeCell ref="M184:O184"/>
    <mergeCell ref="P184:S184"/>
    <mergeCell ref="T184:V184"/>
    <mergeCell ref="W184:Z184"/>
    <mergeCell ref="AA184:AC184"/>
    <mergeCell ref="AD184:AG184"/>
    <mergeCell ref="F187:H187"/>
    <mergeCell ref="I187:L187"/>
    <mergeCell ref="M187:O187"/>
    <mergeCell ref="P187:S187"/>
    <mergeCell ref="T187:V187"/>
    <mergeCell ref="W187:Z187"/>
    <mergeCell ref="AA187:AC187"/>
    <mergeCell ref="AD187:AG187"/>
    <mergeCell ref="F186:H186"/>
    <mergeCell ref="I186:L186"/>
    <mergeCell ref="M186:O186"/>
    <mergeCell ref="P186:S186"/>
    <mergeCell ref="T186:V186"/>
    <mergeCell ref="W186:Z186"/>
    <mergeCell ref="AA186:AC186"/>
    <mergeCell ref="AD186:AG186"/>
    <mergeCell ref="F189:H189"/>
    <mergeCell ref="I189:L189"/>
    <mergeCell ref="M189:O189"/>
    <mergeCell ref="P189:S189"/>
    <mergeCell ref="T189:V189"/>
    <mergeCell ref="W189:Z189"/>
    <mergeCell ref="AA189:AC189"/>
    <mergeCell ref="AD189:AG189"/>
    <mergeCell ref="F188:H188"/>
    <mergeCell ref="I188:L188"/>
    <mergeCell ref="M188:O188"/>
    <mergeCell ref="P188:S188"/>
    <mergeCell ref="T188:V188"/>
    <mergeCell ref="W188:Z188"/>
    <mergeCell ref="AA188:AC188"/>
    <mergeCell ref="AD188:AG188"/>
    <mergeCell ref="F191:H191"/>
    <mergeCell ref="I191:L191"/>
    <mergeCell ref="M191:O191"/>
    <mergeCell ref="P191:S191"/>
    <mergeCell ref="T191:V191"/>
    <mergeCell ref="W191:Z191"/>
    <mergeCell ref="AA191:AC191"/>
    <mergeCell ref="AD191:AG191"/>
    <mergeCell ref="F190:H190"/>
    <mergeCell ref="I190:L190"/>
    <mergeCell ref="M190:O190"/>
    <mergeCell ref="P190:S190"/>
    <mergeCell ref="T190:V190"/>
    <mergeCell ref="W190:Z190"/>
    <mergeCell ref="AA190:AC190"/>
    <mergeCell ref="AD190:AG190"/>
    <mergeCell ref="F194:H194"/>
    <mergeCell ref="I194:L194"/>
    <mergeCell ref="M194:O194"/>
    <mergeCell ref="P194:S194"/>
    <mergeCell ref="T194:V194"/>
    <mergeCell ref="W194:Z194"/>
    <mergeCell ref="AA192:AC192"/>
    <mergeCell ref="AD192:AG192"/>
    <mergeCell ref="F193:H193"/>
    <mergeCell ref="I193:L193"/>
    <mergeCell ref="M193:O193"/>
    <mergeCell ref="P193:S193"/>
    <mergeCell ref="T193:V193"/>
    <mergeCell ref="W193:Z193"/>
    <mergeCell ref="AA193:AC193"/>
    <mergeCell ref="AD193:AG193"/>
    <mergeCell ref="F192:H192"/>
    <mergeCell ref="I192:L192"/>
    <mergeCell ref="M192:O192"/>
    <mergeCell ref="P192:S192"/>
    <mergeCell ref="T192:V192"/>
    <mergeCell ref="W192:Z192"/>
    <mergeCell ref="AA194:AC194"/>
    <mergeCell ref="AD194:AG194"/>
    <mergeCell ref="J35:N35"/>
    <mergeCell ref="AD35:AH35"/>
    <mergeCell ref="Y35:AC35"/>
    <mergeCell ref="T35:X35"/>
    <mergeCell ref="O35:S35"/>
    <mergeCell ref="O77:O78"/>
    <mergeCell ref="AD174:AG174"/>
    <mergeCell ref="AA172:AC172"/>
    <mergeCell ref="AD172:AG172"/>
    <mergeCell ref="AA170:AC170"/>
    <mergeCell ref="AD170:AG170"/>
    <mergeCell ref="AA168:AC168"/>
    <mergeCell ref="AD168:AG168"/>
    <mergeCell ref="AA166:AC166"/>
    <mergeCell ref="AD166:AG166"/>
    <mergeCell ref="AA164:AC164"/>
    <mergeCell ref="AD164:AG164"/>
    <mergeCell ref="AA162:AC162"/>
    <mergeCell ref="AD162:AG162"/>
    <mergeCell ref="AA160:AC160"/>
    <mergeCell ref="AD160:AG160"/>
    <mergeCell ref="AA158:AC158"/>
    <mergeCell ref="AD158:AG158"/>
    <mergeCell ref="AA156:AC156"/>
    <mergeCell ref="O8:P8"/>
    <mergeCell ref="P77:Q77"/>
    <mergeCell ref="R77:S77"/>
    <mergeCell ref="AJ35:AJ36"/>
    <mergeCell ref="J56:N56"/>
    <mergeCell ref="O56:S56"/>
    <mergeCell ref="T56:X56"/>
    <mergeCell ref="Y56:AC56"/>
    <mergeCell ref="AD56:AH56"/>
    <mergeCell ref="AJ56:AJ57"/>
    <mergeCell ref="B26:L26"/>
    <mergeCell ref="O26:AA26"/>
    <mergeCell ref="B27:L27"/>
    <mergeCell ref="O27:AA27"/>
    <mergeCell ref="B28:L28"/>
    <mergeCell ref="O28:AA28"/>
    <mergeCell ref="B23:L23"/>
    <mergeCell ref="O23:AA23"/>
    <mergeCell ref="B24:L24"/>
    <mergeCell ref="O24:AA24"/>
    <mergeCell ref="B25:L25"/>
    <mergeCell ref="O25:AA25"/>
    <mergeCell ref="B20:L20"/>
    <mergeCell ref="O20:AA20"/>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UNDP Programme Document" ma:contentTypeID="0x010100F075C04BA242A84ABD3293E3AD35CDA400AB50428DC784B44FAACCAA5FAE40C0590045B5E632B552204ABF0E616DD66BDA0F" ma:contentTypeVersion="73" ma:contentTypeDescription="" ma:contentTypeScope="" ma:versionID="9de00a5f5954494ae107930a66ca92e2">
  <xsd:schema xmlns:xsd="http://www.w3.org/2001/XMLSchema" xmlns:xs="http://www.w3.org/2001/XMLSchema" xmlns:p="http://schemas.microsoft.com/office/2006/metadata/properties" xmlns:ns1="http://schemas.microsoft.com/sharepoint/v3" xmlns:ns2="http://schemas.microsoft.com/sharepoint/v3/fields" xmlns:ns3="1ed4137b-41b2-488b-8250-6d369ec27664" xmlns:ns4="f1161f5b-24a3-4c2d-bc81-44cb9325e8ee" targetNamespace="http://schemas.microsoft.com/office/2006/metadata/properties" ma:root="true" ma:fieldsID="074a45cdc06b655c19533db1d6232777" ns1:_="" ns2:_="" ns3:_="" ns4:_="">
    <xsd:import namespace="http://schemas.microsoft.com/sharepoint/v3"/>
    <xsd:import namespace="http://schemas.microsoft.com/sharepoint/v3/fields"/>
    <xsd:import namespace="1ed4137b-41b2-488b-8250-6d369ec27664"/>
    <xsd:import namespace="f1161f5b-24a3-4c2d-bc81-44cb9325e8ee"/>
    <xsd:element name="properties">
      <xsd:complexType>
        <xsd:sequence>
          <xsd:element name="documentManagement">
            <xsd:complexType>
              <xsd:all>
                <xsd:element ref="ns3:UndpClassificationLevel" minOccurs="0"/>
                <xsd:element ref="ns4:UNDPPOPPFunctionalArea" minOccurs="0"/>
                <xsd:element ref="ns3:UndpProjectNo" minOccurs="0"/>
                <xsd:element ref="ns4:Outcome1" minOccurs="0"/>
                <xsd:element ref="ns3:UndpDocStatus" minOccurs="0"/>
                <xsd:element ref="ns3:UndpOUCode" minOccurs="0"/>
                <xsd:element ref="ns3:UndpDocFormat" minOccurs="0"/>
                <xsd:element ref="ns3:UndpDocID" minOccurs="0"/>
                <xsd:element ref="ns4:PDC_x0020_Document_x0020_Category" minOccurs="0"/>
                <xsd:element ref="ns4:UNDPPublishedDate" minOccurs="0"/>
                <xsd:element ref="ns4:UNDPSummary" minOccurs="0"/>
                <xsd:element ref="ns3:TaxCatchAll" minOccurs="0"/>
                <xsd:element ref="ns3:TaxCatchAllLabel" minOccurs="0"/>
                <xsd:element ref="ns3:UndpDocTypeMMTaxHTField0" minOccurs="0"/>
                <xsd:element ref="ns3:UNDPCountryTaxHTField0" minOccurs="0"/>
                <xsd:element ref="ns3:UNDPDocumentCategoryTaxHTField0" minOccurs="0"/>
                <xsd:element ref="ns3:b6db62fdefd74bd188b0c1cc54de5bcf" minOccurs="0"/>
                <xsd:element ref="ns3:UN_x0020_LanguagesTaxHTField0" minOccurs="0"/>
                <xsd:element ref="ns3:c4e2ab2cc9354bbf9064eeb465a566ea" minOccurs="0"/>
                <xsd:element ref="ns3:UNDPFocusAreasTaxHTField0" minOccurs="0"/>
                <xsd:element ref="ns4:o4086b1782a74105bb5269035bccc8e9" minOccurs="0"/>
                <xsd:element ref="ns4:Project_x0020_Number" minOccurs="0"/>
                <xsd:element ref="ns4:idff2b682fce4d0680503cd9036a3260" minOccurs="0"/>
                <xsd:element ref="ns3:UndpIsTemplate" minOccurs="0"/>
                <xsd:element ref="ns4:gc6531b704974d528487414686b72f6f" minOccurs="0"/>
                <xsd:element ref="ns4:Project_x0020_Manager" minOccurs="0"/>
                <xsd:element ref="ns2:_Publisher" minOccurs="0"/>
                <xsd:element ref="ns4:_dlc_DocId" minOccurs="0"/>
                <xsd:element ref="ns4:_dlc_DocIdUrl" minOccurs="0"/>
                <xsd:element ref="ns4:_dlc_DocIdPersistId" minOccurs="0"/>
                <xsd:element ref="ns4:Document_x0020_Coverage_x0020_Period_x0020_Start_x0020_Date" minOccurs="0"/>
                <xsd:element ref="ns4:Document_x0020_Coverage_x0020_Period_x0020_End_x0020_Date" minOccurs="0"/>
                <xsd:element ref="ns1:RatedBy" minOccurs="0"/>
                <xsd:element ref="ns1:Ratings" minOccurs="0"/>
                <xsd:element ref="ns1:LikesCount" minOccurs="0"/>
                <xsd:element ref="ns1:LikedB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52"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53" nillable="true" ma:displayName="User ratings" ma:description="User ratings for the item" ma:hidden="true" ma:internalName="Ratings">
      <xsd:simpleType>
        <xsd:restriction base="dms:Note"/>
      </xsd:simpleType>
    </xsd:element>
    <xsd:element name="LikesCount" ma:index="54" nillable="true" ma:displayName="Number of Likes" ma:internalName="LikesCount">
      <xsd:simpleType>
        <xsd:restriction base="dms:Unknown"/>
      </xsd:simpleType>
    </xsd:element>
    <xsd:element name="LikedBy" ma:index="55"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Publisher" ma:index="46" nillable="true" ma:displayName="Publisher" ma:description="The person who published the document" ma:hidden="true" ma:internalName="_Publish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4137b-41b2-488b-8250-6d369ec27664" elementFormDefault="qualified">
    <xsd:import namespace="http://schemas.microsoft.com/office/2006/documentManagement/types"/>
    <xsd:import namespace="http://schemas.microsoft.com/office/infopath/2007/PartnerControls"/>
    <xsd:element name="UndpClassificationLevel" ma:index="4" nillable="true" ma:displayName="Classification Level" ma:default="Internal Use Only" ma:description="re: UNDP Information Classification &amp; Handling Standard" ma:format="Dropdown" ma:internalName="UndpClassificationLevel">
      <xsd:simpleType>
        <xsd:restriction base="dms:Choice">
          <xsd:enumeration value="Internal Use Only"/>
          <xsd:enumeration value="Confidential"/>
          <xsd:enumeration value="Highly Confidential"/>
          <xsd:enumeration value="Public"/>
        </xsd:restriction>
      </xsd:simpleType>
    </xsd:element>
    <xsd:element name="UndpProjectNo" ma:index="8" nillable="true" ma:displayName="Project No" ma:description="If applicable, the Atlas Project Number that this document relates to." ma:internalName="UndpProjectNo" ma:readOnly="false">
      <xsd:simpleType>
        <xsd:restriction base="dms:Text">
          <xsd:maxLength value="12"/>
        </xsd:restriction>
      </xsd:simpleType>
    </xsd:element>
    <xsd:element name="UndpDocStatus" ma:index="10" nillable="true" ma:displayName="Document Status" ma:default="Draft" ma:description="The status of the document" ma:format="Dropdown" ma:internalName="UndpDocStatus">
      <xsd:simpleType>
        <xsd:restriction base="dms:Choice">
          <xsd:enumeration value="Draft"/>
          <xsd:enumeration value="Reviewed"/>
          <xsd:enumeration value="Approved"/>
          <xsd:enumeration value="Not Approved"/>
          <xsd:enumeration value="Final"/>
          <xsd:enumeration value="Expired"/>
        </xsd:restriction>
      </xsd:simpleType>
    </xsd:element>
    <xsd:element name="UndpOUCode" ma:index="11" nillable="true" ma:displayName="Unit Code" ma:description="The Atlas Unit Code of the authoring Unit" ma:format="Dropdown" ma:internalName="UndpOUCode">
      <xsd:simpleType>
        <xsd:restriction base="dms:Choice">
          <xsd:enumeration value="ABW"/>
          <xsd:enumeration value="AFG"/>
          <xsd:enumeration value="AGO"/>
          <xsd:enumeration value="AIA"/>
          <xsd:enumeration value="ALB"/>
          <xsd:enumeration value="ANT"/>
          <xsd:enumeration value="ARE"/>
          <xsd:enumeration value="ARG"/>
          <xsd:enumeration value="ARM"/>
          <xsd:enumeration value="ATG"/>
          <xsd:enumeration value="AZE"/>
          <xsd:enumeration value="BDI"/>
          <xsd:enumeration value="BEN"/>
          <xsd:enumeration value="BFA"/>
          <xsd:enumeration value="BGD"/>
          <xsd:enumeration value="BGR"/>
          <xsd:enumeration value="BHR"/>
          <xsd:enumeration value="BHS"/>
          <xsd:enumeration value="BIH"/>
          <xsd:enumeration value="BLR"/>
          <xsd:enumeration value="BLZ"/>
          <xsd:enumeration value="BMU"/>
          <xsd:enumeration value="BOL"/>
          <xsd:enumeration value="BRA"/>
          <xsd:enumeration value="BRB"/>
          <xsd:enumeration value="BRC"/>
          <xsd:enumeration value="BTN"/>
          <xsd:enumeration value="BWA"/>
          <xsd:enumeration value="CAF"/>
          <xsd:enumeration value="CHL"/>
          <xsd:enumeration value="CHN"/>
          <xsd:enumeration value="CIV"/>
          <xsd:enumeration value="CMR"/>
          <xsd:enumeration value="COD"/>
          <xsd:enumeration value="COG"/>
          <xsd:enumeration value="COK"/>
          <xsd:enumeration value="COL"/>
          <xsd:enumeration value="COM"/>
          <xsd:enumeration value="CPV"/>
          <xsd:enumeration value="CRC"/>
          <xsd:enumeration value="CRI"/>
          <xsd:enumeration value="CUB"/>
          <xsd:enumeration value="CUR"/>
          <xsd:enumeration value="CYM"/>
          <xsd:enumeration value="CYP"/>
          <xsd:enumeration value="DJI"/>
          <xsd:enumeration value="DMA"/>
          <xsd:enumeration value="DOM"/>
          <xsd:enumeration value="DZA"/>
          <xsd:enumeration value="ECU"/>
          <xsd:enumeration value="EGY"/>
          <xsd:enumeration value="ERI"/>
          <xsd:enumeration value="ETH"/>
          <xsd:enumeration value="FJI"/>
          <xsd:enumeration value="FSM"/>
          <xsd:enumeration value="GAB"/>
          <xsd:enumeration value="GEO"/>
          <xsd:enumeration value="GHA"/>
          <xsd:enumeration value="GIN"/>
          <xsd:enumeration value="GMB"/>
          <xsd:enumeration value="GNB"/>
          <xsd:enumeration value="GNQ"/>
          <xsd:enumeration value="GRD"/>
          <xsd:enumeration value="GTM"/>
          <xsd:enumeration value="GUY"/>
          <xsd:enumeration value="HND"/>
          <xsd:enumeration value="HRV"/>
          <xsd:enumeration value="HTI"/>
          <xsd:enumeration value="IDN"/>
          <xsd:enumeration value="IND"/>
          <xsd:enumeration value="IRN"/>
          <xsd:enumeration value="IRQ"/>
          <xsd:enumeration value="JAM"/>
          <xsd:enumeration value="JOR"/>
          <xsd:enumeration value="KAZ"/>
          <xsd:enumeration value="KEN"/>
          <xsd:enumeration value="KGZ"/>
          <xsd:enumeration value="KHM"/>
          <xsd:enumeration value="KIR"/>
          <xsd:enumeration value="KNA"/>
          <xsd:enumeration value="KOR"/>
          <xsd:enumeration value="KOS"/>
          <xsd:enumeration value="KWT"/>
          <xsd:enumeration value="LAO"/>
          <xsd:enumeration value="LBN"/>
          <xsd:enumeration value="LBR"/>
          <xsd:enumeration value="LBY"/>
          <xsd:enumeration value="LCA"/>
          <xsd:enumeration value="LKA"/>
          <xsd:enumeration value="LSO"/>
          <xsd:enumeration value="LTU"/>
          <xsd:enumeration value="LVA"/>
          <xsd:enumeration value="MAR"/>
          <xsd:enumeration value="MDA"/>
          <xsd:enumeration value="MDG"/>
          <xsd:enumeration value="MDV"/>
          <xsd:enumeration value="MEX"/>
          <xsd:enumeration value="MHL"/>
          <xsd:enumeration value="MKD"/>
          <xsd:enumeration value="MLI"/>
          <xsd:enumeration value="MMR"/>
          <xsd:enumeration value="MNE"/>
          <xsd:enumeration value="MNG"/>
          <xsd:enumeration value="MOZ"/>
          <xsd:enumeration value="MRT"/>
          <xsd:enumeration value="MSR"/>
          <xsd:enumeration value="MUS"/>
          <xsd:enumeration value="MWI"/>
          <xsd:enumeration value="MYS"/>
          <xsd:enumeration value="NAM"/>
          <xsd:enumeration value="NER"/>
          <xsd:enumeration value="NGA"/>
          <xsd:enumeration value="NIC"/>
          <xsd:enumeration value="NIU"/>
          <xsd:enumeration value="NPL"/>
          <xsd:enumeration value="NRU"/>
          <xsd:enumeration value="PAK"/>
          <xsd:enumeration value="PAL"/>
          <xsd:enumeration value="PAN"/>
          <xsd:enumeration value="PER"/>
          <xsd:enumeration value="PHL"/>
          <xsd:enumeration value="PLW"/>
          <xsd:enumeration value="PNG"/>
          <xsd:enumeration value="POL"/>
          <xsd:enumeration value="PRK"/>
          <xsd:enumeration value="PRY"/>
          <xsd:enumeration value="PSC"/>
          <xsd:enumeration value="QAT"/>
          <xsd:enumeration value="R11"/>
          <xsd:enumeration value="R12"/>
          <xsd:enumeration value="R44"/>
          <xsd:enumeration value="R45"/>
          <xsd:enumeration value="R46"/>
          <xsd:enumeration value="R47"/>
          <xsd:enumeration value="RJB"/>
          <xsd:enumeration value="ROU"/>
          <xsd:enumeration value="RUS"/>
          <xsd:enumeration value="RWA"/>
          <xsd:enumeration value="SAU"/>
          <xsd:enumeration value="SDN"/>
          <xsd:enumeration value="SEN"/>
          <xsd:enumeration value="SLB"/>
          <xsd:enumeration value="SLE"/>
          <xsd:enumeration value="SLV"/>
          <xsd:enumeration value="SOM"/>
          <xsd:enumeration value="SRB"/>
          <xsd:enumeration value="SSD"/>
          <xsd:enumeration value="STP"/>
          <xsd:enumeration value="SUR"/>
          <xsd:enumeration value="SVK"/>
          <xsd:enumeration value="SWZ"/>
          <xsd:enumeration value="SYC"/>
          <xsd:enumeration value="SYR"/>
          <xsd:enumeration value="TCA"/>
          <xsd:enumeration value="TCD"/>
          <xsd:enumeration value="TGO"/>
          <xsd:enumeration value="THA"/>
          <xsd:enumeration value="TJK"/>
          <xsd:enumeration value="TKL"/>
          <xsd:enumeration value="TKM"/>
          <xsd:enumeration value="TLS"/>
          <xsd:enumeration value="TON"/>
          <xsd:enumeration value="TTO"/>
          <xsd:enumeration value="TUN"/>
          <xsd:enumeration value="TUR"/>
          <xsd:enumeration value="TUV"/>
          <xsd:enumeration value="TZA"/>
          <xsd:enumeration value="UGA"/>
          <xsd:enumeration value="UKR"/>
          <xsd:enumeration value="UNV"/>
          <xsd:enumeration value="URY"/>
          <xsd:enumeration value="UZB"/>
          <xsd:enumeration value="VCT"/>
          <xsd:enumeration value="VEN"/>
          <xsd:enumeration value="VGB"/>
          <xsd:enumeration value="VNM"/>
          <xsd:enumeration value="VUT"/>
          <xsd:enumeration value="WSM"/>
          <xsd:enumeration value="YEM"/>
          <xsd:enumeration value="ZAF"/>
          <xsd:enumeration value="ZMB"/>
          <xsd:enumeration value="ZWE"/>
          <xsd:enumeration value="H01"/>
          <xsd:enumeration value="H02"/>
          <xsd:enumeration value="H03"/>
          <xsd:enumeration value="H04"/>
          <xsd:enumeration value="H05"/>
          <xsd:enumeration value="H10"/>
          <xsd:enumeration value="H11"/>
          <xsd:enumeration value="H13"/>
          <xsd:enumeration value="H13"/>
          <xsd:enumeration value="H14"/>
          <xsd:enumeration value="H15"/>
          <xsd:enumeration value="H17"/>
          <xsd:enumeration value="H18"/>
          <xsd:enumeration value="H19"/>
          <xsd:enumeration value="H20"/>
          <xsd:enumeration value="H21"/>
          <xsd:enumeration value="H22"/>
          <xsd:enumeration value="H23"/>
          <xsd:enumeration value="H24"/>
          <xsd:enumeration value="H25"/>
          <xsd:enumeration value="H26"/>
          <xsd:enumeration value="H27"/>
          <xsd:enumeration value="H28"/>
          <xsd:enumeration value="H30"/>
          <xsd:enumeration value="H31"/>
          <xsd:enumeration value="H35"/>
          <xsd:enumeration value="H42"/>
          <xsd:enumeration value="H43"/>
          <xsd:enumeration value="H45"/>
          <xsd:enumeration value="H46"/>
          <xsd:enumeration value="H48"/>
          <xsd:enumeration value="H49"/>
          <xsd:enumeration value="H51"/>
          <xsd:enumeration value="H54"/>
          <xsd:enumeration value="H56"/>
          <xsd:enumeration value="H57"/>
          <xsd:enumeration value="H58"/>
          <xsd:enumeration value="H59"/>
          <xsd:enumeration value="H61"/>
          <xsd:enumeration value="H62"/>
          <xsd:enumeration value="H70"/>
          <xsd:enumeration value="H71"/>
        </xsd:restriction>
      </xsd:simpleType>
    </xsd:element>
    <xsd:element name="UndpDocFormat" ma:index="12" nillable="true" ma:displayName="Document Medium" ma:description="The medium/format from which this document originated (i.e. Fax, Paper, eDocument etc.)" ma:format="Dropdown" ma:internalName="UndpDocFormat">
      <xsd:simpleType>
        <xsd:restriction base="dms:Choice">
          <xsd:enumeration value="E-Document"/>
          <xsd:enumeration value="Letter/Paper"/>
          <xsd:enumeration value="E-Mail"/>
          <xsd:enumeration value="Fax/Telecopy"/>
          <xsd:enumeration value="Audio"/>
          <xsd:enumeration value="Database"/>
          <xsd:enumeration value="Image/Picture"/>
          <xsd:enumeration value="Instant Message"/>
          <xsd:enumeration value="Social Media"/>
        </xsd:restriction>
      </xsd:simpleType>
    </xsd:element>
    <xsd:element name="UndpDocID" ma:index="14" nillable="true" ma:displayName="Doc ID" ma:description="The Unique ID number for this document. Reserve for System Use." ma:internalName="UndpDocID">
      <xsd:simpleType>
        <xsd:restriction base="dms:Text">
          <xsd:maxLength value="35"/>
        </xsd:restriction>
      </xsd:simpleType>
    </xsd:element>
    <xsd:element name="TaxCatchAll" ma:index="23" nillable="true" ma:displayName="Taxonomy Catch All Column" ma:hidden="true" ma:list="{ebf97bad-dcbe-4f0d-9a23-b800605d6ac9}" ma:internalName="TaxCatchAll" ma:showField="CatchAllData"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hidden="true" ma:list="{ebf97bad-dcbe-4f0d-9a23-b800605d6ac9}" ma:internalName="TaxCatchAllLabel" ma:readOnly="true" ma:showField="CatchAllDataLabel"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UndpDocTypeMMTaxHTField0" ma:index="25" nillable="true" ma:taxonomy="true" ma:internalName="UndpDocTypeMMTaxHTField0" ma:taxonomyFieldName="UndpDocTypeMM" ma:displayName="Document Type" ma:default="" ma:fieldId="{ef94467a-fb76-4b42-91a0-5b5bdb6c8d34}" ma:sspId="28e6c43a-9e99-4bdd-9574-a0fa4ea3b61e" ma:termSetId="9ee71e91-19a9-476b-852f-3c2a633960f8" ma:anchorId="00000000-0000-0000-0000-000000000000" ma:open="false" ma:isKeyword="false">
      <xsd:complexType>
        <xsd:sequence>
          <xsd:element ref="pc:Terms" minOccurs="0" maxOccurs="1"/>
        </xsd:sequence>
      </xsd:complexType>
    </xsd:element>
    <xsd:element name="UNDPCountryTaxHTField0" ma:index="27" nillable="true" ma:taxonomy="true" ma:internalName="UNDPCountryTaxHTField0" ma:taxonomyFieldName="UNDPCountry" ma:displayName="Applies To Unit/Office/Country" ma:default="" ma:fieldId="{81e4cc14-7d66-47aa-92fc-e5e3ceab8cf9}" ma:taxonomyMulti="true" ma:sspId="28e6c43a-9e99-4bdd-9574-a0fa4ea3b61e" ma:termSetId="442a42f2-fc2a-49a0-9036-6cd97a005fbd" ma:anchorId="00000000-0000-0000-0000-000000000000" ma:open="false" ma:isKeyword="false">
      <xsd:complexType>
        <xsd:sequence>
          <xsd:element ref="pc:Terms" minOccurs="0" maxOccurs="1"/>
        </xsd:sequence>
      </xsd:complexType>
    </xsd:element>
    <xsd:element name="UNDPDocumentCategoryTaxHTField0" ma:index="30" nillable="true" ma:taxonomy="true" ma:internalName="UNDPDocumentCategoryTaxHTField0" ma:taxonomyFieldName="UNDPDocumentCategory" ma:displayName="Document Category" ma:readOnly="false" ma:default="" ma:fieldId="{30683383-b7b1-438d-8f61-9bf6b516a9e8}" ma:sspId="28e6c43a-9e99-4bdd-9574-a0fa4ea3b61e" ma:termSetId="353ae5a2-1c9c-42f6-bb56-cf3ba72fb601" ma:anchorId="00000000-0000-0000-0000-000000000000" ma:open="false" ma:isKeyword="false">
      <xsd:complexType>
        <xsd:sequence>
          <xsd:element ref="pc:Terms" minOccurs="0" maxOccurs="1"/>
        </xsd:sequence>
      </xsd:complexType>
    </xsd:element>
    <xsd:element name="b6db62fdefd74bd188b0c1cc54de5bcf" ma:index="32" nillable="true" ma:taxonomy="true" ma:internalName="b6db62fdefd74bd188b0c1cc54de5bcf" ma:taxonomyFieldName="UndpUnitMM" ma:displayName="Responsible Unit/Office" ma:readOnly="false" ma:default="" ma:fieldId="{b6db62fd-efd7-4bd1-88b0-c1cc54de5bcf}" ma:taxonomyMulti="true" ma:sspId="28e6c43a-9e99-4bdd-9574-a0fa4ea3b61e" ma:termSetId="41041907-3ad1-4549-b766-200fd229bd1c" ma:anchorId="00000000-0000-0000-0000-000000000000" ma:open="false" ma:isKeyword="false">
      <xsd:complexType>
        <xsd:sequence>
          <xsd:element ref="pc:Terms" minOccurs="0" maxOccurs="1"/>
        </xsd:sequence>
      </xsd:complexType>
    </xsd:element>
    <xsd:element name="UN_x0020_LanguagesTaxHTField0" ma:index="33" nillable="true" ma:taxonomy="true" ma:internalName="UN_x0020_LanguagesTaxHTField0" ma:taxonomyFieldName="UN_x0020_Languages" ma:displayName="UN Languages" ma:readOnly="false" ma:default="1;#English|7f98b732-4b5b-4b70-ba90-a0eff09b5d2d" ma:fieldId="{41a2b052-e54a-4bfe-83da-6da45935c81e}" ma:sspId="28e6c43a-9e99-4bdd-9574-a0fa4ea3b61e" ma:termSetId="b4046108-c9b1-4d97-ad16-d3846fb24317" ma:anchorId="45d05d46-9bc9-40df-8618-9658690cf41e" ma:open="false" ma:isKeyword="false">
      <xsd:complexType>
        <xsd:sequence>
          <xsd:element ref="pc:Terms" minOccurs="0" maxOccurs="1"/>
        </xsd:sequence>
      </xsd:complexType>
    </xsd:element>
    <xsd:element name="c4e2ab2cc9354bbf9064eeb465a566ea" ma:index="34" nillable="true" ma:taxonomy="true" ma:internalName="c4e2ab2cc9354bbf9064eeb465a566ea" ma:taxonomyFieldName="eRegFilingCodeMM" ma:displayName="eFiling Code" ma:readOnly="false" ma:default="" ma:fieldId="{c4e2ab2c-c935-4bbf-9064-eeb465a566ea}" ma:sspId="28e6c43a-9e99-4bdd-9574-a0fa4ea3b61e" ma:termSetId="3f69c20a-3173-4973-84b2-95ebea5be078" ma:anchorId="f37a81ce-dd31-4fa3-b388-af2156d559de" ma:open="false" ma:isKeyword="false">
      <xsd:complexType>
        <xsd:sequence>
          <xsd:element ref="pc:Terms" minOccurs="0" maxOccurs="1"/>
        </xsd:sequence>
      </xsd:complexType>
    </xsd:element>
    <xsd:element name="UNDPFocusAreasTaxHTField0" ma:index="35" nillable="true" ma:taxonomy="true" ma:internalName="UNDPFocusAreasTaxHTField0" ma:taxonomyFieldName="UNDPFocusAreas" ma:displayName="Focus Area" ma:readOnly="false" ma:default="" ma:fieldId="{c0f5d6bc-94c2-4efb-8cb3-448ca9792810}" ma:taxonomyMulti="true" ma:sspId="28e6c43a-9e99-4bdd-9574-a0fa4ea3b61e" ma:termSetId="5595b894-23d9-4524-8855-5c6c69b8bcc7" ma:anchorId="00000000-0000-0000-0000-000000000000" ma:open="false" ma:isKeyword="false">
      <xsd:complexType>
        <xsd:sequence>
          <xsd:element ref="pc:Terms" minOccurs="0" maxOccurs="1"/>
        </xsd:sequence>
      </xsd:complexType>
    </xsd:element>
    <xsd:element name="UndpIsTemplate" ma:index="43" nillable="true" ma:displayName="Template" ma:default="No" ma:description="Is this document a template or model upon which other documents should be based?" ma:format="RadioButtons" ma:hidden="true" ma:internalName="UndpIsTemplate" ma:readOnly="fals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f1161f5b-24a3-4c2d-bc81-44cb9325e8ee" elementFormDefault="qualified">
    <xsd:import namespace="http://schemas.microsoft.com/office/2006/documentManagement/types"/>
    <xsd:import namespace="http://schemas.microsoft.com/office/infopath/2007/PartnerControls"/>
    <xsd:element name="UNDPPOPPFunctionalArea" ma:index="5" nillable="true" ma:displayName="Functional Area" ma:description="The Functional Area (as defined in POPP) of this document" ma:format="Dropdown" ma:internalName="UNDPPOPPFunctionalArea" ma:readOnly="false">
      <xsd:simpleType>
        <xsd:restriction base="dms:Choice">
          <xsd:enumeration value="Administrative Services"/>
          <xsd:enumeration value="Contract and Procurement"/>
          <xsd:enumeration value="Ethics"/>
          <xsd:enumeration value="Financial Resources"/>
          <xsd:enumeration value="Human Resources"/>
          <xsd:enumeration value="Information and Communications Technology"/>
          <xsd:enumeration value="Management of Crisis and Special Development Situations"/>
          <xsd:enumeration value="Partnerships"/>
          <xsd:enumeration value="Programme and Project"/>
          <xsd:enumeration value="Results &amp; Accountability"/>
          <xsd:enumeration value="Prescriptive Content"/>
          <xsd:enumeration value="Security"/>
        </xsd:restriction>
      </xsd:simpleType>
    </xsd:element>
    <xsd:element name="Outcome1" ma:index="9" nillable="true" ma:displayName="Output No" ma:internalName="Outcome1" ma:readOnly="false">
      <xsd:simpleType>
        <xsd:restriction base="dms:Text">
          <xsd:maxLength value="8"/>
        </xsd:restriction>
      </xsd:simpleType>
    </xsd:element>
    <xsd:element name="PDC_x0020_Document_x0020_Category" ma:index="15" nillable="true" ma:displayName="PDC Document Category" ma:default="Project" ma:format="Dropdown" ma:internalName="PDC_x0020_Document_x0020_Category" ma:readOnly="false">
      <xsd:simpleType>
        <xsd:restriction base="dms:Choice">
          <xsd:enumeration value="Project"/>
          <xsd:enumeration value="Proposal"/>
        </xsd:restriction>
      </xsd:simpleType>
    </xsd:element>
    <xsd:element name="UNDPPublishedDate" ma:index="19" nillable="true" ma:displayName="Published Date" ma:description="The date the document was published" ma:format="DateOnly" ma:hidden="true" ma:internalName="UNDPPublishedDate" ma:readOnly="false">
      <xsd:simpleType>
        <xsd:restriction base="dms:DateTime"/>
      </xsd:simpleType>
    </xsd:element>
    <xsd:element name="UNDPSummary" ma:index="21" nillable="true" ma:displayName="Summary" ma:description="A brief description or summary of the document that will displayed in search results." ma:hidden="true" ma:internalName="UNDPSummary" ma:readOnly="false">
      <xsd:simpleType>
        <xsd:restriction base="dms:Note"/>
      </xsd:simpleType>
    </xsd:element>
    <xsd:element name="o4086b1782a74105bb5269035bccc8e9" ma:index="39" nillable="true" ma:taxonomy="true" ma:internalName="o4086b1782a74105bb5269035bccc8e9" ma:taxonomyFieldName="Atlas_x0020_Document_x0020_Status" ma:displayName="PDC Document Status" ma:indexed="true" ma:default="763;#Draft|121d40a5-e62e-4d42-82e4-d6d12003de0a" ma:fieldId="{84086b17-82a7-4105-bb52-69035bccc8e9}" ma:sspId="28e6c43a-9e99-4bdd-9574-a0fa4ea3b61e" ma:termSetId="25903f6f-cbc1-40ed-9940-25d83ada12cd" ma:anchorId="00000000-0000-0000-0000-000000000000" ma:open="false" ma:isKeyword="false">
      <xsd:complexType>
        <xsd:sequence>
          <xsd:element ref="pc:Terms" minOccurs="0" maxOccurs="1"/>
        </xsd:sequence>
      </xsd:complexType>
    </xsd:element>
    <xsd:element name="Project_x0020_Number" ma:index="40" nillable="true" ma:displayName="Project Number" ma:hidden="true" ma:internalName="Project_x0020_Number" ma:readOnly="false">
      <xsd:simpleType>
        <xsd:restriction base="dms:Text">
          <xsd:maxLength value="8"/>
        </xsd:restriction>
      </xsd:simpleType>
    </xsd:element>
    <xsd:element name="idff2b682fce4d0680503cd9036a3260" ma:index="41" nillable="true" ma:taxonomy="true" ma:internalName="idff2b682fce4d0680503cd9036a3260" ma:taxonomyFieldName="Atlas_x0020_Document_x0020_Type" ma:displayName="PDC Document Type" ma:default="" ma:fieldId="{2dff2b68-2fce-4d06-8050-3cd9036a3260}" ma:sspId="28e6c43a-9e99-4bdd-9574-a0fa4ea3b61e" ma:termSetId="30d68b81-e6e1-44c0-83ea-00369bf2f000" ma:anchorId="00000000-0000-0000-0000-000000000000" ma:open="false" ma:isKeyword="false">
      <xsd:complexType>
        <xsd:sequence>
          <xsd:element ref="pc:Terms" minOccurs="0" maxOccurs="1"/>
        </xsd:sequence>
      </xsd:complexType>
    </xsd:element>
    <xsd:element name="gc6531b704974d528487414686b72f6f" ma:index="44" nillable="true" ma:taxonomy="true" ma:internalName="gc6531b704974d528487414686b72f6f" ma:taxonomyFieldName="Operating_x0020_Unit0" ma:displayName="Operating Unit" ma:default="" ma:fieldId="{0c6531b7-0497-4d52-8487-414686b72f6f}" ma:sspId="28e6c43a-9e99-4bdd-9574-a0fa4ea3b61e" ma:termSetId="4a12f052-e370-4dc7-89e6-088c48edbf4d" ma:anchorId="00000000-0000-0000-0000-000000000000" ma:open="false" ma:isKeyword="false">
      <xsd:complexType>
        <xsd:sequence>
          <xsd:element ref="pc:Terms" minOccurs="0" maxOccurs="1"/>
        </xsd:sequence>
      </xsd:complexType>
    </xsd:element>
    <xsd:element name="Project_x0020_Manager" ma:index="45" nillable="true" ma:displayName="Project Manager" ma:hidden="true" ma:internalName="Project_x0020_Manager" ma:readOnly="false">
      <xsd:simpleType>
        <xsd:restriction base="dms:Text">
          <xsd:maxLength value="50"/>
        </xsd:restriction>
      </xsd:simpleType>
    </xsd:element>
    <xsd:element name="_dlc_DocId" ma:index="47" nillable="true" ma:displayName="Document ID Value" ma:description="The value of the document ID assigned to this item." ma:internalName="_dlc_DocId" ma:readOnly="true">
      <xsd:simpleType>
        <xsd:restriction base="dms:Text"/>
      </xsd:simpleType>
    </xsd:element>
    <xsd:element name="_dlc_DocIdUrl" ma:index="4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9" nillable="true" ma:displayName="Persist ID" ma:description="Keep ID on add." ma:hidden="true" ma:internalName="_dlc_DocIdPersistId" ma:readOnly="true">
      <xsd:simpleType>
        <xsd:restriction base="dms:Boolean"/>
      </xsd:simpleType>
    </xsd:element>
    <xsd:element name="Document_x0020_Coverage_x0020_Period_x0020_Start_x0020_Date" ma:index="50" nillable="true" ma:displayName="Document Coverage Period Start Date" ma:description="The period start date of the document covers or is valid (E.g. project start date specified in a project document, start date of the period covered by a project review report, a donor report, etc.)" ma:format="DateOnly" ma:internalName="Document_x0020_Coverage_x0020_Period_x0020_Start_x0020_Date">
      <xsd:simpleType>
        <xsd:restriction base="dms:DateTime"/>
      </xsd:simpleType>
    </xsd:element>
    <xsd:element name="Document_x0020_Coverage_x0020_Period_x0020_End_x0020_Date" ma:index="51" nillable="true" ma:displayName="Document Coverage Period End Date" ma:description="The period end date of the document covers or is valid (E.g. End date specified in a project document, period end date of review report, signed or published date if period is not relevant, such as MoU or Tender)" ma:format="DateOnly" ma:internalName="Document_x0020_Coverage_x0020_Period_x0020_End_x0020_Date" ma:readOnly="false">
      <xsd:simpleType>
        <xsd:restriction base="dms:DateTime"/>
      </xsd:simpleType>
    </xsd:element>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29" ma:displayName="Content Type"/>
        <xsd:element ref="dc:title" minOccurs="0" maxOccurs="1" ma:index="1" ma:displayName="Title"/>
        <xsd:element ref="dc:subject" minOccurs="0" maxOccurs="1"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8e6c43a-9e99-4bdd-9574-a0fa4ea3b61e" ContentTypeId="0x010100F075C04BA242A84ABD3293E3AD35CDA4"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UNDPDocumentCategoryTaxHTField0 xmlns="1ed4137b-41b2-488b-8250-6d369ec27664">
      <Terms xmlns="http://schemas.microsoft.com/office/infopath/2007/PartnerControls"/>
    </UNDPDocumentCategoryTaxHTField0>
    <b6db62fdefd74bd188b0c1cc54de5bcf xmlns="1ed4137b-41b2-488b-8250-6d369ec27664">
      <Terms xmlns="http://schemas.microsoft.com/office/infopath/2007/PartnerControls"/>
    </b6db62fdefd74bd188b0c1cc54de5bcf>
    <UndpDocFormat xmlns="1ed4137b-41b2-488b-8250-6d369ec27664" xsi:nil="true"/>
    <UNDPPublishedDate xmlns="f1161f5b-24a3-4c2d-bc81-44cb9325e8ee">2018-10-09T08:00:00+00:00</UNDPPublishedDate>
    <UNDPCountryTaxHTField0 xmlns="1ed4137b-41b2-488b-8250-6d369ec27664">
      <Terms xmlns="http://schemas.microsoft.com/office/infopath/2007/PartnerControls"/>
    </UNDPCountryTaxHTField0>
    <UndpOUCode xmlns="1ed4137b-41b2-488b-8250-6d369ec27664" xsi:nil="true"/>
    <PDC_x0020_Document_x0020_Category xmlns="f1161f5b-24a3-4c2d-bc81-44cb9325e8ee">Project</PDC_x0020_Document_x0020_Category>
    <UNDPSummary xmlns="f1161f5b-24a3-4c2d-bc81-44cb9325e8ee" xsi:nil="true"/>
    <UndpDocTypeMMTaxHTField0 xmlns="1ed4137b-41b2-488b-8250-6d369ec27664">
      <Terms xmlns="http://schemas.microsoft.com/office/infopath/2007/PartnerControls"/>
    </UndpDocTypeMMTaxHTField0>
    <UNDPFocusAreasTaxHTField0 xmlns="1ed4137b-41b2-488b-8250-6d369ec27664">
      <Terms xmlns="http://schemas.microsoft.com/office/infopath/2007/PartnerControls"/>
    </UNDPFocusAreasTaxHTField0>
    <idff2b682fce4d0680503cd9036a3260 xmlns="f1161f5b-24a3-4c2d-bc81-44cb9325e8ee">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10be685e-4bef-4aec-b905-4df3748c0781</TermId>
        </TermInfo>
      </Terms>
    </idff2b682fce4d0680503cd9036a3260>
    <o4086b1782a74105bb5269035bccc8e9 xmlns="f1161f5b-24a3-4c2d-bc81-44cb9325e8ee">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121d40a5-e62e-4d42-82e4-d6d12003de0a</TermId>
        </TermInfo>
      </Terms>
    </o4086b1782a74105bb5269035bccc8e9>
    <_Publisher xmlns="http://schemas.microsoft.com/sharepoint/v3/fields" xsi:nil="true"/>
    <UNDPPOPPFunctionalArea xmlns="f1161f5b-24a3-4c2d-bc81-44cb9325e8ee">Programme and Project</UNDPPOPPFunctionalArea>
    <Project_x0020_Number xmlns="f1161f5b-24a3-4c2d-bc81-44cb9325e8ee" xsi:nil="true"/>
    <Project_x0020_Manager xmlns="f1161f5b-24a3-4c2d-bc81-44cb9325e8ee" xsi:nil="true"/>
    <TaxCatchAll xmlns="1ed4137b-41b2-488b-8250-6d369ec27664">
      <Value>1183</Value>
      <Value>233</Value>
      <Value>1107</Value>
      <Value>763</Value>
    </TaxCatchAll>
    <c4e2ab2cc9354bbf9064eeb465a566ea xmlns="1ed4137b-41b2-488b-8250-6d369ec27664">
      <Terms xmlns="http://schemas.microsoft.com/office/infopath/2007/PartnerControls"/>
    </c4e2ab2cc9354bbf9064eeb465a566ea>
    <UndpProjectNo xmlns="1ed4137b-41b2-488b-8250-6d369ec27664">00107251</UndpProjectNo>
    <UndpDocStatus xmlns="1ed4137b-41b2-488b-8250-6d369ec27664">Approved</UndpDocStatus>
    <Outcome1 xmlns="f1161f5b-24a3-4c2d-bc81-44cb9325e8ee" xsi:nil="true"/>
    <UndpClassificationLevel xmlns="1ed4137b-41b2-488b-8250-6d369ec27664">Public</UndpClassificationLevel>
    <UndpIsTemplate xmlns="1ed4137b-41b2-488b-8250-6d369ec27664">No</UndpIsTemplate>
    <UndpDocID xmlns="1ed4137b-41b2-488b-8250-6d369ec27664" xsi:nil="true"/>
    <UN_x0020_LanguagesTaxHTField0 xmlns="1ed4137b-41b2-488b-8250-6d369ec27664">
      <Terms xmlns="http://schemas.microsoft.com/office/infopath/2007/PartnerControls">
        <TermInfo xmlns="http://schemas.microsoft.com/office/infopath/2007/PartnerControls">
          <TermName xmlns="http://schemas.microsoft.com/office/infopath/2007/PartnerControls">French</TermName>
          <TermId xmlns="http://schemas.microsoft.com/office/infopath/2007/PartnerControls">946783f8-cd0b-41e2-848e-7777f631248e</TermId>
        </TermInfo>
      </Terms>
    </UN_x0020_LanguagesTaxHTField0>
    <gc6531b704974d528487414686b72f6f xmlns="f1161f5b-24a3-4c2d-bc81-44cb9325e8ee">
      <Terms xmlns="http://schemas.microsoft.com/office/infopath/2007/PartnerControls">
        <TermInfo xmlns="http://schemas.microsoft.com/office/infopath/2007/PartnerControls">
          <TermName xmlns="http://schemas.microsoft.com/office/infopath/2007/PartnerControls">BDI</TermName>
          <TermId xmlns="http://schemas.microsoft.com/office/infopath/2007/PartnerControls">f9feb202-df34-4b8a-8dc4-5a622eda4141</TermId>
        </TermInfo>
      </Terms>
    </gc6531b704974d528487414686b72f6f>
    <_dlc_DocId xmlns="f1161f5b-24a3-4c2d-bc81-44cb9325e8ee">ATLASPDC-4-89620</_dlc_DocId>
    <_dlc_DocIdUrl xmlns="f1161f5b-24a3-4c2d-bc81-44cb9325e8ee">
      <Url>https://info.undp.org/docs/pdc/_layouts/DocIdRedir.aspx?ID=ATLASPDC-4-89620</Url>
      <Description>ATLASPDC-4-89620</Description>
    </_dlc_DocIdUrl>
    <Document_x0020_Coverage_x0020_Period_x0020_Start_x0020_Date xmlns="f1161f5b-24a3-4c2d-bc81-44cb9325e8ee" xsi:nil="true"/>
    <Document_x0020_Coverage_x0020_Period_x0020_End_x0020_Date xmlns="f1161f5b-24a3-4c2d-bc81-44cb9325e8ee" xsi:nil="true"/>
    <LikesCount xmlns="http://schemas.microsoft.com/sharepoint/v3" xsi:nil="true"/>
    <Ratings xmlns="http://schemas.microsoft.com/sharepoint/v3" xsi:nil="true"/>
    <LikedBy xmlns="http://schemas.microsoft.com/sharepoint/v3">
      <UserInfo>
        <DisplayName/>
        <AccountId xsi:nil="true"/>
        <AccountType/>
      </UserInfo>
    </LikedBy>
    <RatedBy xmlns="http://schemas.microsoft.com/sharepoint/v3">
      <UserInfo>
        <DisplayName/>
        <AccountId xsi:nil="true"/>
        <AccountType/>
      </UserInfo>
    </RatedBy>
  </documentManagement>
</p:properties>
</file>

<file path=customXml/itemProps1.xml><?xml version="1.0" encoding="utf-8"?>
<ds:datastoreItem xmlns:ds="http://schemas.openxmlformats.org/officeDocument/2006/customXml" ds:itemID="{92858C20-449F-4E77-9C06-C3DDC0B63E05}"/>
</file>

<file path=customXml/itemProps2.xml><?xml version="1.0" encoding="utf-8"?>
<ds:datastoreItem xmlns:ds="http://schemas.openxmlformats.org/officeDocument/2006/customXml" ds:itemID="{EBB94F15-3431-4197-A40A-3E7D40662881}"/>
</file>

<file path=customXml/itemProps3.xml><?xml version="1.0" encoding="utf-8"?>
<ds:datastoreItem xmlns:ds="http://schemas.openxmlformats.org/officeDocument/2006/customXml" ds:itemID="{9267FEB7-F062-428E-AE58-9FAA428C5AA9}"/>
</file>

<file path=customXml/itemProps4.xml><?xml version="1.0" encoding="utf-8"?>
<ds:datastoreItem xmlns:ds="http://schemas.openxmlformats.org/officeDocument/2006/customXml" ds:itemID="{1B0498EE-1D9E-42C8-AB8D-411F807DEB42}"/>
</file>

<file path=customXml/itemProps5.xml><?xml version="1.0" encoding="utf-8"?>
<ds:datastoreItem xmlns:ds="http://schemas.openxmlformats.org/officeDocument/2006/customXml" ds:itemID="{3D59A903-49BD-4DB7-8EAE-D63A07DCE62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439</vt:i4>
      </vt:variant>
    </vt:vector>
  </HeadingPairs>
  <TitlesOfParts>
    <vt:vector size="446" baseType="lpstr">
      <vt:lpstr>Overview - Section A</vt:lpstr>
      <vt:lpstr>Impact Indicators - Section B</vt:lpstr>
      <vt:lpstr>Outcome Indicators - Section C</vt:lpstr>
      <vt:lpstr>Coverage Indicators - Section D</vt:lpstr>
      <vt:lpstr> Disaggregation - Section E</vt:lpstr>
      <vt:lpstr>WPTM - Section F</vt:lpstr>
      <vt:lpstr>Print View</vt:lpstr>
      <vt:lpstr>_00007c01_2979_435a_943c_b31d5f171b5b</vt:lpstr>
      <vt:lpstr>_01367400_ef9e_4181_ac47_b2ed1a455cc2</vt:lpstr>
      <vt:lpstr>_014af77a_8bcb_4d0c_beeb_a3d72f1332b5</vt:lpstr>
      <vt:lpstr>_01cccfef_5573_4d36_b9d3_e32bd9199c70</vt:lpstr>
      <vt:lpstr>_0215c642_4079_4a66_b33f_02948e5b161c</vt:lpstr>
      <vt:lpstr>_0278b5de_0da4_4498_a134_99a2744a9fab</vt:lpstr>
      <vt:lpstr>_033fcd6d_adce_4700_8852_ca583a6bef6b</vt:lpstr>
      <vt:lpstr>_03460dc1_5ceb_4c82_9cde_8ce9e4a019b7</vt:lpstr>
      <vt:lpstr>_06a30c86_360f_426e_8e45_34c8bc342561</vt:lpstr>
      <vt:lpstr>_0883281e_e21d_43ef_9187_230346f845f9</vt:lpstr>
      <vt:lpstr>_0aee399a_9776_4eaa_972f_b8dcf296ae2a</vt:lpstr>
      <vt:lpstr>_0beac2ba_bbbb_431d_8bce_14dbf66bdf78</vt:lpstr>
      <vt:lpstr>_0c4ccd3c_f7d7_4e9d_9482_1c0c40aa9b88</vt:lpstr>
      <vt:lpstr>_0c768466_fe8f_4b21_9004_5e0f2a3cd930</vt:lpstr>
      <vt:lpstr>_0c774a1c_7efb_4321_a634_6fa015b1adb5</vt:lpstr>
      <vt:lpstr>_0cdb72c3_6724_4a77_bc28_1011a00b051b</vt:lpstr>
      <vt:lpstr>_0d05643b_4cb7_4837_bcd9_f884243e61fc</vt:lpstr>
      <vt:lpstr>_0d49e5e0_de02_447f_864b_65e040c1adc9</vt:lpstr>
      <vt:lpstr>_0dc96169_1e4e_4b6f_8f38_6c1e88134dc4</vt:lpstr>
      <vt:lpstr>_0fdd94bf_72a7_4d6c_9b9e_1bd4732717bd</vt:lpstr>
      <vt:lpstr>_10653d8b_f9c7_483c_8121_cb87b830a0e0</vt:lpstr>
      <vt:lpstr>_1246254b_5e90_409e_9cc8_822b2d6744f4</vt:lpstr>
      <vt:lpstr>_1250b2bc_334d_4908_a7ab_a61ca175ec52</vt:lpstr>
      <vt:lpstr>_133a33a4_ef56_4597_81f3_93ace16e6e1a</vt:lpstr>
      <vt:lpstr>_1345e61d_a8fe_4213_85d7_1db0d6d6f5c1</vt:lpstr>
      <vt:lpstr>_1394d6ab_8539_4e64_bb74_c2678e11372d</vt:lpstr>
      <vt:lpstr>_13f5bbc3_a06d_4a3e_b75e_ac6929e1cb91</vt:lpstr>
      <vt:lpstr>_146cf40c_55d8_4bda_84bf_73b101e12ff2</vt:lpstr>
      <vt:lpstr>_15d23191_61cc_42d1_9dac_fbdc3cccac55</vt:lpstr>
      <vt:lpstr>_15e11eef_3068_4f4a_909c_00c848c150e2</vt:lpstr>
      <vt:lpstr>_164e6d09_185f_4eb7_8d48_b40f818dce2a</vt:lpstr>
      <vt:lpstr>_16ab10e1_95cf_415a_b5bd_c9e6b7ec4bdd</vt:lpstr>
      <vt:lpstr>_17957cfb_392b_4224_bff8_6733ea96104e</vt:lpstr>
      <vt:lpstr>_17f5512d_ec99_4a26_87b1_844196d76728</vt:lpstr>
      <vt:lpstr>_1955075b_5332_4022_9e1d_d8310266160b</vt:lpstr>
      <vt:lpstr>_1994383f_9572_4042_b119_2bbc032af4bf</vt:lpstr>
      <vt:lpstr>_1aa1a76c_dd86_4169_9713_d4769c038cf4</vt:lpstr>
      <vt:lpstr>_1afa72c9_dc27_4c9f_b1ac_7f8bc7410cff</vt:lpstr>
      <vt:lpstr>_1b8aaee3_08fa_47b6_9b44_c592025d5948</vt:lpstr>
      <vt:lpstr>_1bcbb583_e5a9_4a6b_8584_0d82f680244f</vt:lpstr>
      <vt:lpstr>_1c33fbf8_edba_40f4_9a5f_aed37076391f</vt:lpstr>
      <vt:lpstr>_1c760e84_7860_4647_97d8_05a0ab084c30</vt:lpstr>
      <vt:lpstr>_1cfaffa5_a1e7_40ad_a8cc_cbc751be15bf</vt:lpstr>
      <vt:lpstr>_1e572a0d_6949_4ace_a404_06dbcac29888</vt:lpstr>
      <vt:lpstr>_20ae8d3e_2e6d_4166_845e_233754971b78</vt:lpstr>
      <vt:lpstr>_21546636_20c6_4878_ba5b_6cb3d96028d3</vt:lpstr>
      <vt:lpstr>_21e79bef_aeed_4e3b_a2f8_653b27dca3bb</vt:lpstr>
      <vt:lpstr>_22d5ff4c_6447_4efd_b03c_f868e38a0b86</vt:lpstr>
      <vt:lpstr>_232a9c61_ddf7_4d21_ab4f_e708d061242d</vt:lpstr>
      <vt:lpstr>_23551461_25f2_42b8_b7e4_89bd33884a81</vt:lpstr>
      <vt:lpstr>_23c679e9_b192_40b1_95ad_e2f1dac7a992</vt:lpstr>
      <vt:lpstr>_23debc6e_f89a_4d49_93e8_506d71c4cbb7</vt:lpstr>
      <vt:lpstr>_2422a46e_b076_4ed3_ac39_13cd913daf0b</vt:lpstr>
      <vt:lpstr>_242d575a_eb16_4795_affc_a818f9b0adad</vt:lpstr>
      <vt:lpstr>_247a5a92_188b_4fa6_9738_0b2cdd989342</vt:lpstr>
      <vt:lpstr>_2483cccb_9f1d_4be3_b239_5309c0995641</vt:lpstr>
      <vt:lpstr>_24a1218b_8da6_427f_a25f_08e741170602</vt:lpstr>
      <vt:lpstr>_24ce621f_5feb_4421_aa7b_30c973952869</vt:lpstr>
      <vt:lpstr>_25903c5a_79da_48aa_a73a_0efa3fa709b3</vt:lpstr>
      <vt:lpstr>_25c4f9c3_a465_4509_8e2f_b4c3afc12d62</vt:lpstr>
      <vt:lpstr>_262ef686_1dea_4059_ba6d_c1e300c6c435</vt:lpstr>
      <vt:lpstr>_26874af8_f15f_4555_b6ba_d39eb5bc132c</vt:lpstr>
      <vt:lpstr>_27ac2a1e_d077_4df3_924a_c13fa7c47b76</vt:lpstr>
      <vt:lpstr>_295f3441_adc3_4dc5_8a9e_67266d697395</vt:lpstr>
      <vt:lpstr>_29998246_c49d_4a02_a3ff_a8ff4f07132b</vt:lpstr>
      <vt:lpstr>_29de1210_4fea_46a8_ac63_eb3a3734b209</vt:lpstr>
      <vt:lpstr>_2d8e48b5_25c6_4b04_8f1a_564a145ea078</vt:lpstr>
      <vt:lpstr>_2e4bbd74_8ddb_4b98_a759_b7bb03582544</vt:lpstr>
      <vt:lpstr>_2e71836a_5af1_416c_932b_00631550138c</vt:lpstr>
      <vt:lpstr>_2ef5dfde_8ec5_4b0f_b79e_1e3da16c9079</vt:lpstr>
      <vt:lpstr>_2ef9050b_c1ab_4df7_8595_656f220820e7</vt:lpstr>
      <vt:lpstr>_2f779270_bafb_4509_b7c1_f9f5a5f6b50c</vt:lpstr>
      <vt:lpstr>_2f925802_ee4b_4280_9422_3a4a9db137c8</vt:lpstr>
      <vt:lpstr>_304a4b38_aadb_465f_bec4_ede79462324a</vt:lpstr>
      <vt:lpstr>_30572134_8290_4750_a680_dd1dbf9fbe17</vt:lpstr>
      <vt:lpstr>_309cb4e6_0866_4b59_9ad8_dce9deb459a4</vt:lpstr>
      <vt:lpstr>_30bf1a46_c9f4_4bc4_a488_fcb146f7c5d6</vt:lpstr>
      <vt:lpstr>_3105ccf5_9cc6_4704_bb83_1b42895f7a2a</vt:lpstr>
      <vt:lpstr>_31306633_9f79_4bea_ab54_3276e33671ea</vt:lpstr>
      <vt:lpstr>_319841cb_9653_453c_bbe8_0dbeddb83526</vt:lpstr>
      <vt:lpstr>_319e4e82_c315_47b2_9413_95670d6e61c3</vt:lpstr>
      <vt:lpstr>_31abdfc0_7b3f_4421_9bb3_3010b64c33c6</vt:lpstr>
      <vt:lpstr>_32cc9015_aa43_492e_931d_d4dc3bcbbefd</vt:lpstr>
      <vt:lpstr>_33898a8c_e55b_4fb6_a523_fc8d172930cd</vt:lpstr>
      <vt:lpstr>_339d96ff_1502_408b_8b62_a0d2a6d2aa31</vt:lpstr>
      <vt:lpstr>_33f94c69_7ad0_42e4_ae97_cd43ab2f6fb1</vt:lpstr>
      <vt:lpstr>_346ee33b_5c29_4f26_8fdd_263472711ff5</vt:lpstr>
      <vt:lpstr>_359b0f72_ed0e_44ca_a640_07ddf6593469</vt:lpstr>
      <vt:lpstr>_35d1b49a_9719_423f_baf2_fde871e1bd58</vt:lpstr>
      <vt:lpstr>_36760ff8_71ac_4804_83a7_bece45c85ebb</vt:lpstr>
      <vt:lpstr>_3679d719_018c_46c1_a6c9_f5cb6af28e82</vt:lpstr>
      <vt:lpstr>_36c48884_8351_429d_866b_c7cb8ec9bdfb</vt:lpstr>
      <vt:lpstr>_3753db18_a6c5_4659_9a7b_6f3e612294c8</vt:lpstr>
      <vt:lpstr>_388e9f7b_b253_414f_b074_2b51db867bec</vt:lpstr>
      <vt:lpstr>_392813d9_1ed5_446f_a952_c1eb0907e701</vt:lpstr>
      <vt:lpstr>_3a54c0cb_5d61_44ab_9f5f_59c0b83c7017</vt:lpstr>
      <vt:lpstr>_3a87c5f7_0769_4a3a_a3e3_82a4b0341068</vt:lpstr>
      <vt:lpstr>_3bcdfaf5_b271_49d0_bd36_4a3396322792</vt:lpstr>
      <vt:lpstr>_3c2344d6_25d2_47b1_b174_e16f09cd5031</vt:lpstr>
      <vt:lpstr>_3c45532e_4503_44c3_aed1_88e3c7145bca</vt:lpstr>
      <vt:lpstr>_3c670222_be49_48d4_a6da_55d70e83d153</vt:lpstr>
      <vt:lpstr>_3d3c76b6_9fcf_4cb5_b2a3_ba632337362e</vt:lpstr>
      <vt:lpstr>_3e588f48_5b47_4e13_ab21_55c135645d97</vt:lpstr>
      <vt:lpstr>_3f450a54_eabe_42be_b6a5_18c086a5d786</vt:lpstr>
      <vt:lpstr>_3fd30741_73e2_456a_bde5_e2500a98fec9</vt:lpstr>
      <vt:lpstr>_41035b85_dee5_4987_975b_e8a43c433c05</vt:lpstr>
      <vt:lpstr>_41767207_265c_4167_ac65_a8fe55edeb17</vt:lpstr>
      <vt:lpstr>_41e51ddb_6a25_46dc_8af3_4ccc6f48952e</vt:lpstr>
      <vt:lpstr>_4266c6da_54ca_4a1a_a567_1b51c0445aba</vt:lpstr>
      <vt:lpstr>_4328025e_31a9_4656_9da6_43a7b71a143c</vt:lpstr>
      <vt:lpstr>_450f1a8a_7aa9_485e_a1d2_42f5fc741efc</vt:lpstr>
      <vt:lpstr>_45f488a1_3258_4e32_b1ae_7890c4b57499</vt:lpstr>
      <vt:lpstr>_4669ab5f_f3bf_478b_89d3_7d3605c19de3</vt:lpstr>
      <vt:lpstr>_46b006c0_8d5a_43fb_803c_8de795b9bb31</vt:lpstr>
      <vt:lpstr>_46e3f83a_7da1_42fd_9414_bee531c9d419</vt:lpstr>
      <vt:lpstr>_476c9d7a_b681_43ce_bd81_cb5c5f864db7</vt:lpstr>
      <vt:lpstr>_47deab8b_5576_4154_a23c_955e1b8ae87d</vt:lpstr>
      <vt:lpstr>_48c10acb_0239_43bd_b1e5_78cda5a58d6a</vt:lpstr>
      <vt:lpstr>_49c180e4_6756_4b15_9899_7d02a2376717</vt:lpstr>
      <vt:lpstr>_4a722a42_3427_4c97_a2ae_75ed784657ce</vt:lpstr>
      <vt:lpstr>_4aad1a51_3f1c_416c_b69e_77f5f7e3d827</vt:lpstr>
      <vt:lpstr>_4b36df75_ea3b_4116_b8ac_4a66abe762ad</vt:lpstr>
      <vt:lpstr>_4b7bb144_c4f2_43ec_aa53_4cd0ce38b239</vt:lpstr>
      <vt:lpstr>_4c1ee9f0_1d73_4ecb_9583_fc4a01748218</vt:lpstr>
      <vt:lpstr>_4cc22988_4307_4a30_889f_ad684342da5b</vt:lpstr>
      <vt:lpstr>_4db5cf38_f801_4806_bf2c_599132967e52</vt:lpstr>
      <vt:lpstr>_4e0083d7_1d55_466c_9f41_d6713c9418d1</vt:lpstr>
      <vt:lpstr>_4e038600_c291_44b6_ac34_659ae4373869</vt:lpstr>
      <vt:lpstr>_4e28d14a_809b_451a_94f7_5adb1a78a192</vt:lpstr>
      <vt:lpstr>_4e3ce3cc_8312_431b_a087_d993964fb260</vt:lpstr>
      <vt:lpstr>_4e82750a_5fea_44c6_80cf_72f682152f92</vt:lpstr>
      <vt:lpstr>_4e9531b5_28be_4af4_97f1_0b341b6f101f</vt:lpstr>
      <vt:lpstr>_4ede0df7_bdae_485c_a6aa_cd381b32466f</vt:lpstr>
      <vt:lpstr>_4f36af19_06bf_4c59_990d_586822b3d259</vt:lpstr>
      <vt:lpstr>_4f5b3252_6be2_48d6_8668_ae97ed3beb7b</vt:lpstr>
      <vt:lpstr>_4fbef69a_89a1_4fe0_a0d5_f835ba38ab8d</vt:lpstr>
      <vt:lpstr>_50928f1e_48c5_4ef6_88ff_d8326e7f2489</vt:lpstr>
      <vt:lpstr>_5150ea96_8ae4_47fe_90fa_c78607579ac6</vt:lpstr>
      <vt:lpstr>_51962b0f_1846_4edc_a46f_b6dc9eeb3141</vt:lpstr>
      <vt:lpstr>_525c92bf_e026_479f_9074_848639bbcf7d</vt:lpstr>
      <vt:lpstr>_52ac63ca_c44a_489a_9f24_e18fba91d188</vt:lpstr>
      <vt:lpstr>_52d6fc62_59f3_4757_a084_a8aeafb48d9b</vt:lpstr>
      <vt:lpstr>_53066892_24de_428a_ae98_ea86638a4c62</vt:lpstr>
      <vt:lpstr>_53d2ad41_b4cf_4891_8bce_8b891c472938</vt:lpstr>
      <vt:lpstr>_5486feae_3dbd_4704_9f21_63bc76d59ea7</vt:lpstr>
      <vt:lpstr>_56054dfa_b687_4a06_b8be_e876776b18ab</vt:lpstr>
      <vt:lpstr>_564b0f85_8e08_4b67_8536_37f9c9c896e7</vt:lpstr>
      <vt:lpstr>_56838d50_0249_46fb_8476_da52a39ec03d</vt:lpstr>
      <vt:lpstr>_56a50b53_97b0_4bb6_8da9_3f8e86042954</vt:lpstr>
      <vt:lpstr>_572e42ad_37ba_41a9_bff2_b341932489fa</vt:lpstr>
      <vt:lpstr>_57d881a2_e071_4f93_877d_86ed39358290</vt:lpstr>
      <vt:lpstr>_5ad0234d_a1bc_4ff2_bb3e_48d3fd8081e6</vt:lpstr>
      <vt:lpstr>_5bbf0674_0b9d_43ea_a331_02264f85850a</vt:lpstr>
      <vt:lpstr>_5bdd240d_fc66_4b36_8d87_3013bbac9fbc</vt:lpstr>
      <vt:lpstr>_5dae1918_b6e8_4171_bf05_89160975fe45</vt:lpstr>
      <vt:lpstr>_5f68ec29_18be_452f_b553_c2120d23bdfe</vt:lpstr>
      <vt:lpstr>_6017e447_f4b2_4605_8be3_67be82447dcf</vt:lpstr>
      <vt:lpstr>_60cca16c_2bbf_4012_b9ed_84b4cc4c6513</vt:lpstr>
      <vt:lpstr>_6215a746_6f69_4789_9880_868918c15a62</vt:lpstr>
      <vt:lpstr>_62fc5abc_c22f_4886_8298_ae4140ce6a16</vt:lpstr>
      <vt:lpstr>_63de57f1_547d_4bd8_8c72_4f7979df3206</vt:lpstr>
      <vt:lpstr>_64c63797_ff12_4f02_aafc_7dc9cc39b6e1</vt:lpstr>
      <vt:lpstr>_651c1cff_29dc_4f61_8994_ff4aa592187f</vt:lpstr>
      <vt:lpstr>_654bca83_10b5_4fb3_962f_80e82dfc63ce</vt:lpstr>
      <vt:lpstr>_6610fb82_a604_47fc_8eb9_548299e9c8fb</vt:lpstr>
      <vt:lpstr>_66d474de_58df_4c88_bfd9_511496d516be</vt:lpstr>
      <vt:lpstr>_67b8b43a_3fb1_409e_b668_e7721abed448</vt:lpstr>
      <vt:lpstr>_6834aec6_db58_4138_a983_eb16ae5d5835</vt:lpstr>
      <vt:lpstr>_6a3dda26_b269_4afa_8b05_c602a881a167</vt:lpstr>
      <vt:lpstr>_6a52f03f_1756_4c68_b33b_007925ce509d</vt:lpstr>
      <vt:lpstr>_6a75cc5f_3b0c_4580_bb35_63aef5086a2f</vt:lpstr>
      <vt:lpstr>_6ac40e66_eebd_4709_828b_cf29aedf8621</vt:lpstr>
      <vt:lpstr>_6b025dcb_afb5_4f12_840b_7ce35dbebad6</vt:lpstr>
      <vt:lpstr>_6b0cf20f_dbdf_40c6_8176_730d0b7b5580</vt:lpstr>
      <vt:lpstr>_6b293db8_2064_47cb_abbc_3f4c6d0caeda</vt:lpstr>
      <vt:lpstr>_6e6943dc_a39b_4021_932f_cfd2e12ee608</vt:lpstr>
      <vt:lpstr>_6f41a97e_60db_4ff9_9cb8_8489c1984cb4</vt:lpstr>
      <vt:lpstr>_6f7582ed_98ae_43a9_9cef_0388c533b04c</vt:lpstr>
      <vt:lpstr>_6f7ec15b_c268_485e_b0b1_4f72a84c4bc6</vt:lpstr>
      <vt:lpstr>_703f5ae6_20b0_41d5_8526_4d9f1e8e876a</vt:lpstr>
      <vt:lpstr>_71b6afba_85be_4c4b_9b19_636242058b4f</vt:lpstr>
      <vt:lpstr>_7229c5f0_1cfd_41e2_b5fe_a739cdd4cb93</vt:lpstr>
      <vt:lpstr>_73b8f8b2_6e79_470e_91d5_fe608e8a3a44</vt:lpstr>
      <vt:lpstr>_73ed6a72_5bb2_4e78_b64b_57d38f0409a1</vt:lpstr>
      <vt:lpstr>_74e33414_8a7f_46a9_b32e_3324a299cfd2</vt:lpstr>
      <vt:lpstr>_75417d5f_8186_4610_b9ba_588590a586ac</vt:lpstr>
      <vt:lpstr>_7638a94a_e06b_4d66_97b8_ac609d3da203</vt:lpstr>
      <vt:lpstr>_7643b6aa_7bef_476f_ad52_f8748c078a19</vt:lpstr>
      <vt:lpstr>_76ec722d_231e_43e2_a272_cb3feef456da</vt:lpstr>
      <vt:lpstr>_779b0207_1267_4760_b2e2_850e0608884a</vt:lpstr>
      <vt:lpstr>_77c14117_1741_49b6_9657_340ec6131151</vt:lpstr>
      <vt:lpstr>_7920b793_d507_4f7a_99e2_756c9f466e52</vt:lpstr>
      <vt:lpstr>_795b5b72_7a48_4bf6_8738_b2f153e5474a</vt:lpstr>
      <vt:lpstr>_7966289a_2370_43a9_84dd_40ef53afb02e</vt:lpstr>
      <vt:lpstr>_79cb6c5b_35bb_459d_b637_3ab66cc0da0b</vt:lpstr>
      <vt:lpstr>_7abccd6d_b26a_464a_a34f_823b62ef9461</vt:lpstr>
      <vt:lpstr>_7b4e9c66_19d0_4bba_aeb7_a550a1661370</vt:lpstr>
      <vt:lpstr>_7b9593e5_e6f7_4cc0_a365_ac1f2318e3f6</vt:lpstr>
      <vt:lpstr>_7cdc6ffc_7316_43a3_8c10_94815252d4bc</vt:lpstr>
      <vt:lpstr>_7d389b70_30a1_4f62_9856_7d2b2982a285</vt:lpstr>
      <vt:lpstr>_7dd1a1e8_b3e5_4977_b435_92933762fedb</vt:lpstr>
      <vt:lpstr>_7ea43aa2_3fad_4650_821c_ea2dc5b2b6d6</vt:lpstr>
      <vt:lpstr>_7fc44159_eb0c_4ec6_937c_83795558bd60</vt:lpstr>
      <vt:lpstr>_8273a11c_a030_45ba_bf8f_2b577e1aa93b</vt:lpstr>
      <vt:lpstr>_8275e2f9_07b9_4fec_af79_daf5bf5849e5</vt:lpstr>
      <vt:lpstr>_82b810a8_4ed0_4323_bc38_7e1a937be1f8</vt:lpstr>
      <vt:lpstr>_82c6fe25_167b_4681_a81d_dd3a270eb612</vt:lpstr>
      <vt:lpstr>_844af095_2d13_4e2f_ae22_27b26df79779</vt:lpstr>
      <vt:lpstr>_84592985_545c_4142_977f_19911c1d7be1</vt:lpstr>
      <vt:lpstr>_854368c6_42dc_439d_afad_a72976a5ae58</vt:lpstr>
      <vt:lpstr>_85dddee6_5e50_414d_af9f_ec761d50a3f0</vt:lpstr>
      <vt:lpstr>_862ffe01_c829_453b_8951_9acfdd7e0f24</vt:lpstr>
      <vt:lpstr>_864425d0_252a_4246_909e_cc0826e707f2</vt:lpstr>
      <vt:lpstr>_864a610c_7ddb_4dd2_ada2_66e0cf299993</vt:lpstr>
      <vt:lpstr>_87baeec3_d609_48e9_97d3_9acbc31c6bc4</vt:lpstr>
      <vt:lpstr>_88742962_9892_4e0c_8720_18d9dc1263ac</vt:lpstr>
      <vt:lpstr>_8945f316_fd9d_4e19_b3cd_c0c8202a52db</vt:lpstr>
      <vt:lpstr>_898e31a7_87d5_4417_b5a3_9c08b08d0c03</vt:lpstr>
      <vt:lpstr>_8a9ff9a8_7b42_4a34_a7bb_8f85ce3a36e0</vt:lpstr>
      <vt:lpstr>_8b8bd34d_1680_4bfe_8d4d_5d4a3a13532b</vt:lpstr>
      <vt:lpstr>_8bdffb40_ada5_405d_a855_4e648af0c780</vt:lpstr>
      <vt:lpstr>_8c3e2d71_f42b_4fed_ab9e_8cc83025c9c7</vt:lpstr>
      <vt:lpstr>_8d086166_aaa3_4eec_872e_985dceb20c48</vt:lpstr>
      <vt:lpstr>_8d18a379_8755_4412_801e_3a24e67a6467</vt:lpstr>
      <vt:lpstr>_8d9f9399_d674_44d3_98fa_9bdc7c2dff17</vt:lpstr>
      <vt:lpstr>_8fa4d884_a5b1_4041_8cad_fbf4720a13d4</vt:lpstr>
      <vt:lpstr>_9163a4e6_3076_442b_bf37_db0a0a62793a</vt:lpstr>
      <vt:lpstr>_91bef1bb_da6b_42f9_863e_7291c9432256</vt:lpstr>
      <vt:lpstr>_930b7851_3ac3_4bcf_9e4b_22a06ac50203</vt:lpstr>
      <vt:lpstr>_934f62de_b3cd_4c86_96c4_fc84071d804b</vt:lpstr>
      <vt:lpstr>_9582708a_3d25_4aaf_9f5e_81edd251a7a9</vt:lpstr>
      <vt:lpstr>_95a49378_9a3f_4412_a549_0577663ad28e</vt:lpstr>
      <vt:lpstr>_9779d3f0_a8aa_4ddd_88cc_5c32bb1345d2</vt:lpstr>
      <vt:lpstr>_979ccfd5_b55a_4492_8e26_a6633c09ca4c</vt:lpstr>
      <vt:lpstr>_97db3924_742c_4f61_af12_dab7752ccc44</vt:lpstr>
      <vt:lpstr>_98dd2794_3fe3_445a_8e9e_0ebaa7f08eb6</vt:lpstr>
      <vt:lpstr>_990c1f3f_e1b6_4202_89b5_5479d03834a4</vt:lpstr>
      <vt:lpstr>_99ec6a84_7b96_458d_8d73_26091058fcb9</vt:lpstr>
      <vt:lpstr>_9a975b68_4a25_421c_bf56_ce3e9602ca12</vt:lpstr>
      <vt:lpstr>_9b39d1e0_c0b7_49ac_97d2_8e23b0dd7fa3</vt:lpstr>
      <vt:lpstr>_9bf8596b_d167_4c12_9307_191d3230ce20</vt:lpstr>
      <vt:lpstr>_9c8612d6_cb9f_4fcd_b707_4fdfc8d07b47</vt:lpstr>
      <vt:lpstr>_9c8b8abf_b80e_4321_bcd7_b3d3aeb39688</vt:lpstr>
      <vt:lpstr>_9c99db0f_f85b_4867_9f4b_773a2049f2ad</vt:lpstr>
      <vt:lpstr>_9cc45f22_4486_45fa_ba65_bfb65df72ba8</vt:lpstr>
      <vt:lpstr>_a03a6191_0fac_4b3d_8708_48fbb91918a6</vt:lpstr>
      <vt:lpstr>_a06ae70f_aaf6_4179_9a0c_964df3537fbf</vt:lpstr>
      <vt:lpstr>_a06d7903_f4dc_429c_b13c_c30db338eb1e</vt:lpstr>
      <vt:lpstr>_a1647c95_f0e9_4f4b_bb14_a541a257aa7e</vt:lpstr>
      <vt:lpstr>_a217263a_774f_4d9f_837f_30923f929a84</vt:lpstr>
      <vt:lpstr>_a2cc523b_fc8c_4235_a911_df561470b96f</vt:lpstr>
      <vt:lpstr>_a3951dfa_8ab9_4b71_ba33_300ad83cf63d</vt:lpstr>
      <vt:lpstr>_a395564a_2e4f_42b7_9d4d_76ed548224d3</vt:lpstr>
      <vt:lpstr>_a3bb9706_a655_4815_ac17_285a5395dd17</vt:lpstr>
      <vt:lpstr>_a453bbe4_4a2a_4ee3_9728_f518965085eb</vt:lpstr>
      <vt:lpstr>_a676465c_2e79_4840_afcd_6eb0129d896a</vt:lpstr>
      <vt:lpstr>_a6b1e14b_6c70_46bb_a2b1_bcee15bca4d8</vt:lpstr>
      <vt:lpstr>_a6b20fb9_370d_458d_9f1c_8b11b3cb6b04</vt:lpstr>
      <vt:lpstr>_a80237bb_7952_4c04_9a7a_1cdad38cbd16</vt:lpstr>
      <vt:lpstr>_a832b80c_0523_4735_817a_20d55c98a2a0</vt:lpstr>
      <vt:lpstr>_a83e4f8e_6555_4631_9bf3_251d1129cedf</vt:lpstr>
      <vt:lpstr>_a89648be_f01a_48dc_be25_9a6736d2a902</vt:lpstr>
      <vt:lpstr>_a8f46077_3c03_49ff_b812_2b8ac08cae66</vt:lpstr>
      <vt:lpstr>_aab53756_edac_4749_b453_b2162385d317</vt:lpstr>
      <vt:lpstr>_abbd2de4_555f_487e_a305_ee28249928f4</vt:lpstr>
      <vt:lpstr>_abcb1332_3cc3_40cb_9eb6_e49185148047</vt:lpstr>
      <vt:lpstr>_abf4f449_2762_4c27_8e64_d224ae6fa553</vt:lpstr>
      <vt:lpstr>_aca578a2_431f_4e65_aec3_fe793d0f6c0f</vt:lpstr>
      <vt:lpstr>_aca742d7_5b19_4aa5_8a32_739546d173c7</vt:lpstr>
      <vt:lpstr>_ad718d62_e2fd_4c3a_a018_8c8f5eec5644</vt:lpstr>
      <vt:lpstr>_aef23396_73a2_4449_b64b_574e315ee717</vt:lpstr>
      <vt:lpstr>_af77494e_d16e_4bd0_ae5a_3ce96cdb701e</vt:lpstr>
      <vt:lpstr>_afcfcf56_da7f_494d_b6f8_20ddeb05746b</vt:lpstr>
      <vt:lpstr>_b01f6605_c50f_49e5_8841_306b902e21b5</vt:lpstr>
      <vt:lpstr>_b11cf680_a844_40de_8411_c7f96b2201c9</vt:lpstr>
      <vt:lpstr>_b184a48f_c367_42e0_abea_de10491cdb89</vt:lpstr>
      <vt:lpstr>_b20faa88_f12c_42e0_a9d2_e7f40c97c811</vt:lpstr>
      <vt:lpstr>_b29140ce_2067_4616_98b2_f6e9312dff45</vt:lpstr>
      <vt:lpstr>_b2dcf42e_b53d_4d97_b0ac_dd70231fb7f7</vt:lpstr>
      <vt:lpstr>_b32d2c9d_011b_42a2_9968_5dc28fe2a35d</vt:lpstr>
      <vt:lpstr>_b3690b63_c962_4f4f_8079_62ad9538cdac</vt:lpstr>
      <vt:lpstr>_b4434ba0_d6f3_42b1_9776_89790d7e69cb</vt:lpstr>
      <vt:lpstr>_b4a871df_6a0f_4103_a22f_8f40cae6fea8</vt:lpstr>
      <vt:lpstr>_b4d46ca2_f06b_4572_9f1c_bea02c988104</vt:lpstr>
      <vt:lpstr>_b5821112_3c0f_46ea_8691_81e5396982ed</vt:lpstr>
      <vt:lpstr>_b5f4ae67_6686_4e2c_a794_c07fa81bab6f</vt:lpstr>
      <vt:lpstr>_b630336b_3644_4bf6_8d7c_9c418ad44fc5</vt:lpstr>
      <vt:lpstr>_b63f3d51_4499_4687_8d69_16a24a2e9b52</vt:lpstr>
      <vt:lpstr>_b679214d_fa3a_4c68_abe3_cb4505d36ab9</vt:lpstr>
      <vt:lpstr>_b68b7d29_cf0f_4ac6_ad8c_f148e1c62ae1</vt:lpstr>
      <vt:lpstr>_b6919358_cf97_4469_b8d0_568a7fbf797c</vt:lpstr>
      <vt:lpstr>_b8052551_c410_4999_9785_0b587a8b3604</vt:lpstr>
      <vt:lpstr>_b8a84c8e_2b95_4401_aeab_5de79cd1dd58</vt:lpstr>
      <vt:lpstr>_b90848be_1143_4ae1_8ff6_90dc5562ec8b</vt:lpstr>
      <vt:lpstr>_b934b5c4_3a3d_4290_b4f5_665f1fa1d8f9</vt:lpstr>
      <vt:lpstr>_b9c6b527_c2c5_4200_bb21_b9257f2bb2c1</vt:lpstr>
      <vt:lpstr>_bd00bbab_41df_43cb_beed_c5e1b4ca6b64</vt:lpstr>
      <vt:lpstr>_bd1b3fa4_d7e9_4bb0_ab88_109aadda5a25</vt:lpstr>
      <vt:lpstr>_bd8c6a42_6cde_4c17_9f1a_04e7b83fd063</vt:lpstr>
      <vt:lpstr>_bde8eea6_59dc_41d3_9c11_f259a774807f</vt:lpstr>
      <vt:lpstr>_be50546c_31c0_486d_bfdf_73f44f0cb8fc</vt:lpstr>
      <vt:lpstr>_be67395e_f578_42fc_bfe7_912f09db8571</vt:lpstr>
      <vt:lpstr>_bf857707_f3ed_43ba_b26e_78e553c3b599</vt:lpstr>
      <vt:lpstr>_c021eee3_85ca_4b4c_871f_c2ca4000adb3</vt:lpstr>
      <vt:lpstr>_c0991920_5aa5_4478_b1d1_bf35d975f176</vt:lpstr>
      <vt:lpstr>_c1254cf6_2c39_47f1_8974_856e15e5601c</vt:lpstr>
      <vt:lpstr>_c2cb0bb7_8726_465b_941d_b2ba7942b23a</vt:lpstr>
      <vt:lpstr>_c3a97f69_e349_409e_82ac_8b14cb78a247</vt:lpstr>
      <vt:lpstr>_c438aaa1_5662_46ac_b40e_79add5b8ca04</vt:lpstr>
      <vt:lpstr>_c68c9230_a81a_494e_9d15_a3b3f7da6cca</vt:lpstr>
      <vt:lpstr>_c7239f8e_e972_4d0a_ac9c_049341720ca8</vt:lpstr>
      <vt:lpstr>_c811d6c6_78b7_497a_b948_2c1cd9a8b3fc</vt:lpstr>
      <vt:lpstr>_c904cc72_9432_420c_93d8_3f5f3946db88</vt:lpstr>
      <vt:lpstr>_c92aee90_9ab7_4c5b_90be_8f181e56b287</vt:lpstr>
      <vt:lpstr>_c9d79eb1_3994_43e1_b6a7_64405b440e20</vt:lpstr>
      <vt:lpstr>_ca2f1178_d2c3_4967_b806_edc7d837cc71</vt:lpstr>
      <vt:lpstr>_ca35f27c_36a4_492e_8057_f9b602d6efe6</vt:lpstr>
      <vt:lpstr>_cb82ab4d_0b08_4dc3_9e91_f564b89a2d2f</vt:lpstr>
      <vt:lpstr>_cc652be8_c987_44b0_a7b8_b38f24a774fd</vt:lpstr>
      <vt:lpstr>_cfcb4c96_c88e_4a35_803a_a889e9dd7d09</vt:lpstr>
      <vt:lpstr>_d0af162b_ba98_4147_a6fc_7c6ff1aaf471</vt:lpstr>
      <vt:lpstr>_d0e6db09_4210_45d4_bc55_3258a5a7becd</vt:lpstr>
      <vt:lpstr>_d1020d70_3fc5_4f3c_998e_c1e32cc621f2</vt:lpstr>
      <vt:lpstr>_d107bcaf_7d33_4579_918a_339d84d3f725</vt:lpstr>
      <vt:lpstr>_d24f669d_00e1_4357_b04c_2c97c933dfec</vt:lpstr>
      <vt:lpstr>_d3eb7cad_d1db_4bc0_b960_bce22b805e0e</vt:lpstr>
      <vt:lpstr>_d407dcef_f967_4b37_9b98_a68a901a7a44</vt:lpstr>
      <vt:lpstr>_d41cf6ed_fe21_4aad_a880_5bf28d133b94</vt:lpstr>
      <vt:lpstr>_d55f73ea_40dd_46a0_b46b_1f915532d5da</vt:lpstr>
      <vt:lpstr>_d57e65c4_25a7_4d64_a885_cf577ee62283</vt:lpstr>
      <vt:lpstr>_d62bbd88_c7fe_4846_8ed9_76818d8946c8</vt:lpstr>
      <vt:lpstr>_d67f879b_13f5_4acc_a1c9_e73b75fb6179</vt:lpstr>
      <vt:lpstr>_d72177c9_4374_45f7_b5a5_f0b6222e9566</vt:lpstr>
      <vt:lpstr>_d87efec4_c031_4381_b43e_3ae3f8a86788</vt:lpstr>
      <vt:lpstr>_d8b44ed0_a865_499e_aa2c_09925ed64c24</vt:lpstr>
      <vt:lpstr>_d9225ee9_4711_40fa_bb89_6747c9d62bad</vt:lpstr>
      <vt:lpstr>_d93c4c11_f795_4c65_88eb_c43040eba27e</vt:lpstr>
      <vt:lpstr>_da1fbc0d_b853_4aec_a0fa_4471ef7dbf35</vt:lpstr>
      <vt:lpstr>_da6dbfc4_35ca_4dec_871d_3b2c3411e949</vt:lpstr>
      <vt:lpstr>_db4e2d75_1080_4f7d_bbb6_279cfc0396d6</vt:lpstr>
      <vt:lpstr>_dbe1d51c_e6c5_4bb2_a9ef_e1ea7c79ffe4</vt:lpstr>
      <vt:lpstr>_dc25d21c_45d9_4b57_9fa2_820fd10faadb</vt:lpstr>
      <vt:lpstr>_dcc99372_6828_4453_b9f7_743905cd8eab</vt:lpstr>
      <vt:lpstr>_dd5cbb23_508a_4a49_9ee3_de02706f296e</vt:lpstr>
      <vt:lpstr>_de8310b5_e4d3_4b94_b262_26a424148ac2</vt:lpstr>
      <vt:lpstr>_df5badba_c3d3_4154_bda2_cf38a2c7ba1c</vt:lpstr>
      <vt:lpstr>_dfa0902f_181f_47c2_97b3_5aeacdb82d78</vt:lpstr>
      <vt:lpstr>_e0977557_e4c5_4ef4_9559_6de2a1c73a50</vt:lpstr>
      <vt:lpstr>_e0bc3c4f_03b9_401c_9444_2ae25857d1f6</vt:lpstr>
      <vt:lpstr>_e1369199_9199_4522_8093_a9305b6b0ad3</vt:lpstr>
      <vt:lpstr>_e1af20c6_4f38_4c15_abd2_bee7f531616a</vt:lpstr>
      <vt:lpstr>_e3fd5f4b_01b0_4087_9e0e_fd0199800be6</vt:lpstr>
      <vt:lpstr>_e4d5c4b2_89a1_4a54_bfec_f739e13aeb64</vt:lpstr>
      <vt:lpstr>_e63a013d_079e_4585_b3d8_6950c06dcff4</vt:lpstr>
      <vt:lpstr>_e63b29b6_c3c3_46bb_ac60_8c5d05f83ea9</vt:lpstr>
      <vt:lpstr>_e6620337_bf44_48f3_a7fd_0125cc2c6be7</vt:lpstr>
      <vt:lpstr>_e87ea5ec_8175_4472_bb44_1f8c96df1ee4</vt:lpstr>
      <vt:lpstr>_e98d08cf_0653_443c_a6c7_187d38cd7784</vt:lpstr>
      <vt:lpstr>_ea0a6aff_050a_4e7c_bb67_efe887a6ff8c</vt:lpstr>
      <vt:lpstr>_ea72c56b_d1e9_4c5d_ba1d_cc707a1c7a52</vt:lpstr>
      <vt:lpstr>_eab21347_0473_4b4a_b4eb_6c1a24a63d27</vt:lpstr>
      <vt:lpstr>_eabb6097_6646_49fe_9d42_cce1d696601b</vt:lpstr>
      <vt:lpstr>_eac8e410_a131_431a_b1c9_590f4d486ca3</vt:lpstr>
      <vt:lpstr>_eb73ba93_44b7_40bb_bb65_6e4994d91799</vt:lpstr>
      <vt:lpstr>_ec317833_0071_4b2e_932c_62684bcb2384</vt:lpstr>
      <vt:lpstr>_ec76c0ec_f1db_41e2_a79d_43833dafa6c1</vt:lpstr>
      <vt:lpstr>_ed09b4d5_db81_4d6b_abe7_cdd26051ea3a</vt:lpstr>
      <vt:lpstr>_ed0f40d6_45a1_4737_908f_0fb3a2e7f6d7</vt:lpstr>
      <vt:lpstr>_edacc156_af86_4bf8_90dd_b9a22fc62817</vt:lpstr>
      <vt:lpstr>_eecf7cf0_e9be_48ee_b1b4_c9465f1f4e45</vt:lpstr>
      <vt:lpstr>_ef80fe40_edb6_4d5c_91cf_b13b0c4cfd1f</vt:lpstr>
      <vt:lpstr>_f01d1473_f9e7_453c_95a5_ada7b865eabb</vt:lpstr>
      <vt:lpstr>_f1c519aa_961b_42b6_a4f4_d9f451ddf622</vt:lpstr>
      <vt:lpstr>_f1de9552_9dee_457d_a62e_99567a2c1e69</vt:lpstr>
      <vt:lpstr>_f2045cc5_f4d7_4b1d_8aeb_d44e7918995b</vt:lpstr>
      <vt:lpstr>_f25f0134_a952_4eb1_bd5d_4a854d76f318</vt:lpstr>
      <vt:lpstr>_f2677d9c_a2eb_4978_b5b4_5af38fa5f900</vt:lpstr>
      <vt:lpstr>_f2e17f54_33e5_4fb3_8547_527de2a7d0ac</vt:lpstr>
      <vt:lpstr>_f3654abd_3fbc_41ef_a2e7_0d54ea478341</vt:lpstr>
      <vt:lpstr>_f3aa8cb8_9b47_4b8e_b8b6_eb980ce8ad79</vt:lpstr>
      <vt:lpstr>_f4439f5c_022d_4fe9_87c3_d70b4308f9e0</vt:lpstr>
      <vt:lpstr>_f4cd22ef_4b75_44f4_bb26_95b817823146</vt:lpstr>
      <vt:lpstr>_f58d18c7_1d35_433b_a6a3_d9e3f83484c8</vt:lpstr>
      <vt:lpstr>_f597b0f5_0c73_475b_ae28_45f5ed40876e</vt:lpstr>
      <vt:lpstr>_f88f1c82_734f_4b81_abf5_18447fcc8f13</vt:lpstr>
      <vt:lpstr>_f8c9c9ae_11c5_4a6e_a62d_6275ddb276bd</vt:lpstr>
      <vt:lpstr>_f8d7ef06_1dee_470c_8158_06415f88b21a</vt:lpstr>
      <vt:lpstr>_f8da171f_1ef1_4701_824e_35a927e47c50</vt:lpstr>
      <vt:lpstr>_fa992af0_4163_4a50_a6d8_9464ddaa1ade</vt:lpstr>
      <vt:lpstr>_fb867405_b7fc_41a2_86b4_9ad76b58f183</vt:lpstr>
      <vt:lpstr>_fba43122_7879_4bc6_ab59_ece879d4dafd</vt:lpstr>
      <vt:lpstr>_fccfb4fa_0a30_41be_9334_74bc5779fbd3</vt:lpstr>
      <vt:lpstr>_fd286dae_26cb_4aad_a5f8_c4e877a2e920</vt:lpstr>
      <vt:lpstr>_fdaed59b_d483_4f18_8960_9dec90ac9bf3</vt:lpstr>
      <vt:lpstr>_fe1fc4f2_e57c_4328_acb9_6e901a0a2e1c</vt:lpstr>
      <vt:lpstr>_fec64b4c_ecac_46d2_ac5b_ed3500a95d82</vt:lpstr>
      <vt:lpstr>_ff650296_cc76_41f7_9d5d_969890e85ac1</vt:lpstr>
      <vt:lpstr>_ff85bbe8_e093_4bde_9ecb_ca8f310bef73</vt:lpstr>
      <vt:lpstr>_ff85dfd2_7a0e_4ec1_ada1_39980e5d1634</vt:lpstr>
      <vt:lpstr>AIM_Coverage_Disaggregation__c.AIM_Year__c</vt:lpstr>
      <vt:lpstr>AIM_Coverage_Indicator__c.AIM_Deactivate_Indicator__c</vt:lpstr>
      <vt:lpstr>AIM_Coverage_Indicator__c.AIM_Geographic_Coverage__c</vt:lpstr>
      <vt:lpstr>AIM_Coverage_Indicator__c.AIM_Rating_Cumulation_Type__c</vt:lpstr>
      <vt:lpstr>AIM_Coverage_Indicator__c.AIM_Year__c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AIM_Impact_Indicator__c.AIM_Deactivate_indicator__c</vt:lpstr>
      <vt:lpstr>AIM_Impact_Indicator_Targets_Results__c.AIM_Mark_if_target_is_TBD__c</vt:lpstr>
      <vt:lpstr>AIM_Impact_Indicator_Targets_Results__c.AIM_Year_of_Target__c</vt:lpstr>
      <vt:lpstr>AIM_Impact_Outcome_References__c.AIM_Data_Type_Target__c</vt:lpstr>
      <vt:lpstr>AIM_Impact_Outcome_References__c.Impact.AIM_Data_Type_Target__c</vt:lpstr>
      <vt:lpstr>AIM_Key_Activity_Milestone__c.AIM_De_activate_Key_Activity__c</vt:lpstr>
      <vt:lpstr>AIM_Module_Coverage_Interventio_Comp_Ref__c.AIM_Data_Type__c</vt:lpstr>
      <vt:lpstr>AIM_Module_Coverage_Interventio_Comp_Ref__c.Coverage.AIM_Data_Type__c</vt:lpstr>
      <vt:lpstr>AIM_Module_Coverage_Interventio_Comp_Ref__c.Intervention.AIM_Data_Type__c</vt:lpstr>
      <vt:lpstr>AIM_Outcome_Disaggregation__c.AIM_Baseline_Year__c</vt:lpstr>
      <vt:lpstr>AIM_Outcome_Indicator__c.AIM_Baseline_Year__c</vt:lpstr>
      <vt:lpstr>AIM_Outcome_Indicator__c.AIM_Deactivate_indicator__c</vt:lpstr>
      <vt:lpstr>AIM_Outcome_Indicator_Targets_Result__c.AIM_Mark_if_target_is_TBD__c</vt:lpstr>
      <vt:lpstr>AIM_Outcome_Indicator_Targets_Result__c.AIM_Year_of_Target__c</vt:lpstr>
      <vt:lpstr>AIM_Reporting_Period__c.AIM_Report_Period_Category__c</vt:lpstr>
      <vt:lpstr>CoverageColumn</vt:lpstr>
      <vt:lpstr>CoverageStart</vt:lpstr>
      <vt:lpstr>'Account Role'!Extract</vt:lpstr>
      <vt:lpstr>KeyActivityColumn</vt:lpstr>
      <vt:lpstr>KeyActivityStart</vt:lpstr>
      <vt:lpstr>'Coverage Indicators - Section D'!List</vt:lpstr>
      <vt:lpstr>List</vt:lpstr>
      <vt:lpstr>ModuleColumn</vt:lpstr>
      <vt:lpstr>ModuleStart</vt:lpstr>
      <vt:lpstr>PICKLISTKEYVALUEPAIR</vt:lpstr>
      <vt:lpstr>' Disaggregation - Section E'!Print_Area</vt:lpstr>
      <vt:lpstr>'Coverage Indicators - Section D'!Print_Area</vt:lpstr>
      <vt:lpstr>'Impact Indicators - Section B'!Print_Area</vt:lpstr>
      <vt:lpstr>'Outcome Indicators - Section C'!Print_Area</vt:lpstr>
      <vt:lpstr>'Overview - Section A'!Print_Area</vt:lpstr>
      <vt:lpstr>XAuthorInvalidPicklistData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Cadre de Performance  du Projet FM Malaria 2018</dc:title>
  <dc:subject/>
  <dc:creator/>
  <cp:lastModifiedBy>Suzanne</cp:lastModifiedBy>
  <cp:lastPrinted>2016-12-18T21:01:10Z</cp:lastPrinted>
  <dcterms:created xsi:type="dcterms:W3CDTF">2016-09-24T07:20:04Z</dcterms:created>
  <dcterms:modified xsi:type="dcterms:W3CDTF">2018-10-09T09:01:05Z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ContentTypeId">
    <vt:lpwstr>0x010100F075C04BA242A84ABD3293E3AD35CDA400AB50428DC784B44FAACCAA5FAE40C0590045B5E632B552204ABF0E616DD66BDA0F</vt:lpwstr>
  </property>
  <property fmtid="{D5CDD505-2E9C-101B-9397-08002B2CF9AE}" pid="4" name="UNDPCountry">
    <vt:lpwstr/>
  </property>
  <property fmtid="{D5CDD505-2E9C-101B-9397-08002B2CF9AE}" pid="5" name="UndpDocTypeMM">
    <vt:lpwstr/>
  </property>
  <property fmtid="{D5CDD505-2E9C-101B-9397-08002B2CF9AE}" pid="6" name="UNDPDocumentCategory">
    <vt:lpwstr/>
  </property>
  <property fmtid="{D5CDD505-2E9C-101B-9397-08002B2CF9AE}" pid="7" name="UN Languages">
    <vt:lpwstr>233;#French|946783f8-cd0b-41e2-848e-7777f631248e</vt:lpwstr>
  </property>
  <property fmtid="{D5CDD505-2E9C-101B-9397-08002B2CF9AE}" pid="8" name="Operating Unit0">
    <vt:lpwstr>1183;#BDI|f9feb202-df34-4b8a-8dc4-5a622eda4141</vt:lpwstr>
  </property>
  <property fmtid="{D5CDD505-2E9C-101B-9397-08002B2CF9AE}" pid="9" name="Atlas Document Status">
    <vt:lpwstr>763;#Draft|121d40a5-e62e-4d42-82e4-d6d12003de0a</vt:lpwstr>
  </property>
  <property fmtid="{D5CDD505-2E9C-101B-9397-08002B2CF9AE}" pid="10" name="Atlas Document Type">
    <vt:lpwstr>1107;#Other|10be685e-4bef-4aec-b905-4df3748c0781</vt:lpwstr>
  </property>
  <property fmtid="{D5CDD505-2E9C-101B-9397-08002B2CF9AE}" pid="11" name="eRegFilingCodeMM">
    <vt:lpwstr/>
  </property>
  <property fmtid="{D5CDD505-2E9C-101B-9397-08002B2CF9AE}" pid="12" name="UndpUnitMM">
    <vt:lpwstr/>
  </property>
  <property fmtid="{D5CDD505-2E9C-101B-9397-08002B2CF9AE}" pid="13" name="UNDPFocusAreas">
    <vt:lpwstr/>
  </property>
  <property fmtid="{D5CDD505-2E9C-101B-9397-08002B2CF9AE}" pid="14" name="_dlc_DocIdItemGuid">
    <vt:lpwstr>028eb08b-de2a-4471-9d14-b9f8e0aacc31</vt:lpwstr>
  </property>
  <property fmtid="{D5CDD505-2E9C-101B-9397-08002B2CF9AE}" pid="15" name="URL">
    <vt:lpwstr/>
  </property>
  <property fmtid="{D5CDD505-2E9C-101B-9397-08002B2CF9AE}" pid="16" name="DocumentSetDescription">
    <vt:lpwstr/>
  </property>
  <property fmtid="{D5CDD505-2E9C-101B-9397-08002B2CF9AE}" pid="17" name="UnitTaxHTField0">
    <vt:lpwstr/>
  </property>
  <property fmtid="{D5CDD505-2E9C-101B-9397-08002B2CF9AE}" pid="18" name="Unit">
    <vt:lpwstr/>
  </property>
</Properties>
</file>